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firstSheet="11" activeTab="19"/>
  </bookViews>
  <sheets>
    <sheet name="Budgets_1994 - 1996" sheetId="1" r:id="rId1"/>
    <sheet name="96" sheetId="2" r:id="rId2"/>
    <sheet name="97" sheetId="3" r:id="rId3"/>
    <sheet name="98" sheetId="4" r:id="rId4"/>
    <sheet name="99" sheetId="5" r:id="rId5"/>
    <sheet name="00" sheetId="6" r:id="rId6"/>
    <sheet name="01" sheetId="7" r:id="rId7"/>
    <sheet name="02" sheetId="8" r:id="rId8"/>
    <sheet name="03" sheetId="9" r:id="rId9"/>
    <sheet name="04" sheetId="10" r:id="rId10"/>
    <sheet name="05" sheetId="11" r:id="rId11"/>
    <sheet name="06" sheetId="12" r:id="rId12"/>
    <sheet name="07" sheetId="13" r:id="rId13"/>
    <sheet name="08" sheetId="14" r:id="rId14"/>
    <sheet name="09" sheetId="15" r:id="rId15"/>
    <sheet name="10" sheetId="16" r:id="rId16"/>
    <sheet name="11" sheetId="17" r:id="rId17"/>
    <sheet name="12" sheetId="18" r:id="rId18"/>
    <sheet name="13" sheetId="19" r:id="rId19"/>
    <sheet name="14" sheetId="20" r:id="rId20"/>
  </sheets>
  <externalReferences>
    <externalReference r:id="rId23"/>
    <externalReference r:id="rId24"/>
    <externalReference r:id="rId25"/>
    <externalReference r:id="rId26"/>
  </externalReferences>
  <definedNames>
    <definedName name="AAP" localSheetId="7">#REF!</definedName>
    <definedName name="AAP" localSheetId="10">#REF!</definedName>
    <definedName name="AAP" localSheetId="11">#REF!</definedName>
    <definedName name="AAP" localSheetId="12">#REF!</definedName>
    <definedName name="AAP" localSheetId="13">#REF!</definedName>
    <definedName name="AAP" localSheetId="14">#REF!</definedName>
    <definedName name="AAP" localSheetId="15">#REF!</definedName>
    <definedName name="AAP" localSheetId="17">#REF!</definedName>
    <definedName name="AAP" localSheetId="18">#REF!</definedName>
    <definedName name="AAP" localSheetId="19">#REF!</definedName>
    <definedName name="AAP">#REF!</definedName>
    <definedName name="dap" localSheetId="7">'[1]FTE students of 1998 (uni)'!$A$2:$I$9</definedName>
    <definedName name="dap" localSheetId="8">'[2]FTE students of 1998 (uni)'!$A$2:$I$9</definedName>
    <definedName name="dap" localSheetId="9">'[2]FTE students of 1998 (uni)'!$A$2:$I$9</definedName>
    <definedName name="dap" localSheetId="10">'[3]FTE students of 1998 (uni)'!$A$2:$I$9</definedName>
    <definedName name="dap" localSheetId="11">'[3]FTE students of 1998 (uni)'!$A$2:$I$9</definedName>
    <definedName name="dap" localSheetId="12">'[3]FTE students of 1998 (uni)'!$A$2:$I$9</definedName>
    <definedName name="dap" localSheetId="13">'[3]FTE students of 1998 (uni)'!$A$2:$I$9</definedName>
    <definedName name="dap" localSheetId="14">'[3]FTE students of 1998 (uni)'!$A$2:$I$9</definedName>
    <definedName name="dap" localSheetId="15">'[3]FTE students of 1998 (uni)'!$A$2:$I$9</definedName>
    <definedName name="dap" localSheetId="17">'[3]FTE students of 1998 (uni)'!$A$2:$I$9</definedName>
    <definedName name="dap" localSheetId="18">'[3]FTE students of 1998 (uni)'!$A$2:$I$9</definedName>
    <definedName name="dap" localSheetId="19">'[3]FTE students of 1998 (uni)'!$A$2:$I$9</definedName>
    <definedName name="dap">'[1]FTE students of 1998 (uni)'!$A$2:$I$9</definedName>
    <definedName name="dgg">#REF!</definedName>
    <definedName name="et">#REF!</definedName>
    <definedName name="FundingReport28092005135842Adj" localSheetId="13">#REF!</definedName>
    <definedName name="FundingReport28092005135842Adj" localSheetId="14">#REF!</definedName>
    <definedName name="FundingReport28092005135842Adj" localSheetId="15">#REF!</definedName>
    <definedName name="FundingReport28092005135842Adj" localSheetId="17">#REF!</definedName>
    <definedName name="FundingReport28092005135842Adj" localSheetId="19">#REF!</definedName>
    <definedName name="FundingReport28092005135842Adj">#REF!</definedName>
    <definedName name="ghgh">#REF!</definedName>
    <definedName name="III">#REF!</definedName>
    <definedName name="list" localSheetId="8">#REF!</definedName>
    <definedName name="list" localSheetId="9">#REF!</definedName>
    <definedName name="list" localSheetId="14">#REF!</definedName>
    <definedName name="list" localSheetId="15">#REF!</definedName>
    <definedName name="list" localSheetId="17">#REF!</definedName>
    <definedName name="list" localSheetId="19">#REF!</definedName>
    <definedName name="list">#REF!</definedName>
    <definedName name="List2" localSheetId="8">#REF!</definedName>
    <definedName name="List2" localSheetId="9">#REF!</definedName>
    <definedName name="List2" localSheetId="14">#REF!</definedName>
    <definedName name="List2" localSheetId="15">#REF!</definedName>
    <definedName name="List2" localSheetId="17">#REF!</definedName>
    <definedName name="List2" localSheetId="19">#REF!</definedName>
    <definedName name="List2">#REF!</definedName>
    <definedName name="List3" localSheetId="8">#REF!</definedName>
    <definedName name="List3" localSheetId="9">#REF!</definedName>
    <definedName name="List3" localSheetId="14">#REF!</definedName>
    <definedName name="List3" localSheetId="15">#REF!</definedName>
    <definedName name="List3" localSheetId="19">#REF!</definedName>
    <definedName name="List3">#REF!</definedName>
    <definedName name="list4">#REF!</definedName>
    <definedName name="ll">#REF!</definedName>
    <definedName name="merge">#REF!</definedName>
    <definedName name="PhD">#REF!</definedName>
    <definedName name="_xlnm.Print_Area" localSheetId="5">'00'!$A$1:$AD$51</definedName>
    <definedName name="_xlnm.Print_Area" localSheetId="6">'01'!$A$1:$AJ$54</definedName>
    <definedName name="_xlnm.Print_Area" localSheetId="7">'02'!$A$1:$AJ$58</definedName>
    <definedName name="_xlnm.Print_Area" localSheetId="8">'03'!$A$1:$AG$60</definedName>
    <definedName name="_xlnm.Print_Area" localSheetId="9">'04'!$A$1:$AJ$58</definedName>
    <definedName name="_xlnm.Print_Area" localSheetId="10">'05'!$A$1:$Z$51</definedName>
    <definedName name="_xlnm.Print_Area" localSheetId="11">'06'!$A$1:$AE$41</definedName>
    <definedName name="_xlnm.Print_Area" localSheetId="12">'07'!$A$1:$AX$44</definedName>
    <definedName name="_xlnm.Print_Area" localSheetId="13">'08'!$A$1:$BN$46</definedName>
    <definedName name="_xlnm.Print_Area" localSheetId="14">'09'!$A$1:$BC$48</definedName>
    <definedName name="_xlnm.Print_Area" localSheetId="15">'10'!$A$1:$BD$48</definedName>
    <definedName name="_xlnm.Print_Area" localSheetId="16">'11'!$A$1:$BH$44</definedName>
    <definedName name="_xlnm.Print_Area" localSheetId="17">'12'!$A$1:$AU$47</definedName>
    <definedName name="_xlnm.Print_Area" localSheetId="18">'13'!$A$1:$AQ$47</definedName>
    <definedName name="_xlnm.Print_Area" localSheetId="19">'14'!$A$1:$AQ$48</definedName>
    <definedName name="_xlnm.Print_Area" localSheetId="1">'96'!$A$1:$AD$52</definedName>
    <definedName name="_xlnm.Print_Area" localSheetId="2">'97'!$A$1:$AD$51</definedName>
    <definedName name="_xlnm.Print_Area" localSheetId="3">'98'!$A$1:$AB$50</definedName>
    <definedName name="_xlnm.Print_Area" localSheetId="4">'99'!$A$1:$AB$53</definedName>
    <definedName name="_xlnm.Print_Area" localSheetId="0">'Budgets_1994 - 1996'!$A$1:$L$51</definedName>
  </definedNames>
  <calcPr fullCalcOnLoad="1"/>
</workbook>
</file>

<file path=xl/sharedStrings.xml><?xml version="1.0" encoding="utf-8"?>
<sst xmlns="http://schemas.openxmlformats.org/spreadsheetml/2006/main" count="2491" uniqueCount="438">
  <si>
    <t>BLOCK</t>
  </si>
  <si>
    <t>EARMARKED ALLOCATIONS</t>
  </si>
  <si>
    <t>NSFAS</t>
  </si>
  <si>
    <t>GRANT</t>
  </si>
  <si>
    <t>TOTAL</t>
  </si>
  <si>
    <t>funds</t>
  </si>
  <si>
    <t>(after</t>
  </si>
  <si>
    <t>Interest</t>
  </si>
  <si>
    <t>Foun-</t>
  </si>
  <si>
    <t xml:space="preserve">College in- </t>
  </si>
  <si>
    <t>Other</t>
  </si>
  <si>
    <t>National Student</t>
  </si>
  <si>
    <t>Sub-total</t>
  </si>
  <si>
    <t>recovered</t>
  </si>
  <si>
    <t>migration</t>
  </si>
  <si>
    <t>and</t>
  </si>
  <si>
    <t>dation</t>
  </si>
  <si>
    <t>corporation</t>
  </si>
  <si>
    <t>Financial Aid Scheme</t>
  </si>
  <si>
    <t>from</t>
  </si>
  <si>
    <t>INSTITUTION        5)</t>
  </si>
  <si>
    <t>strategy to</t>
  </si>
  <si>
    <t>redemption</t>
  </si>
  <si>
    <t>pro-</t>
  </si>
  <si>
    <t>&amp;  institu-</t>
  </si>
  <si>
    <t>(NSFAS)</t>
  </si>
  <si>
    <t>previous</t>
  </si>
  <si>
    <t>new funding</t>
  </si>
  <si>
    <t>of gov</t>
  </si>
  <si>
    <t>gram-</t>
  </si>
  <si>
    <t>tional re-</t>
  </si>
  <si>
    <t>General</t>
  </si>
  <si>
    <t>Teacher</t>
  </si>
  <si>
    <t>benefi-</t>
  </si>
  <si>
    <t>framework)</t>
  </si>
  <si>
    <t>loans</t>
  </si>
  <si>
    <t>mes</t>
  </si>
  <si>
    <t>structuring  1)</t>
  </si>
  <si>
    <t>allocation</t>
  </si>
  <si>
    <t>Training</t>
  </si>
  <si>
    <t>ciaries</t>
  </si>
  <si>
    <t>(R'000)</t>
  </si>
  <si>
    <t>UNIVERSITIES</t>
  </si>
  <si>
    <t>CAPE TOWN</t>
  </si>
  <si>
    <t>DURBAN WESTVILLE</t>
  </si>
  <si>
    <t>FORT HARE                 4)</t>
  </si>
  <si>
    <t>FREE STATE               3)</t>
  </si>
  <si>
    <t>MEDUNSA</t>
  </si>
  <si>
    <t>NATAL</t>
  </si>
  <si>
    <t>NORTH</t>
  </si>
  <si>
    <t>NORTH WEST</t>
  </si>
  <si>
    <t>PORT ELIZABETH      3)</t>
  </si>
  <si>
    <t>POTCHEFSTROOM    3)</t>
  </si>
  <si>
    <t>PRETORIA                  3)</t>
  </si>
  <si>
    <t>RAU                           3)</t>
  </si>
  <si>
    <t>RHODES                    4)</t>
  </si>
  <si>
    <t>STELLENBOSCH        4)</t>
  </si>
  <si>
    <t>TRANSKEI</t>
  </si>
  <si>
    <t>UNISA                        3)</t>
  </si>
  <si>
    <t>VENDA</t>
  </si>
  <si>
    <t>VISTA</t>
  </si>
  <si>
    <t>WESTERN CAPE       4)</t>
  </si>
  <si>
    <t>WITWATERSRAND</t>
  </si>
  <si>
    <t>ZULULAND</t>
  </si>
  <si>
    <t>TECHNIKONS</t>
  </si>
  <si>
    <t>BORDER</t>
  </si>
  <si>
    <t>CAPE</t>
  </si>
  <si>
    <t>DIT</t>
  </si>
  <si>
    <t>EASTERN CAPE</t>
  </si>
  <si>
    <t>FREE STATE           3)</t>
  </si>
  <si>
    <t>MANGOSUTHU</t>
  </si>
  <si>
    <t>NORTHERN GAUTENG</t>
  </si>
  <si>
    <t>PENINSULA</t>
  </si>
  <si>
    <t>PORT ELIZABETH</t>
  </si>
  <si>
    <t>PRETORIA</t>
  </si>
  <si>
    <t>SA</t>
  </si>
  <si>
    <t>VAAL TRIANGLE</t>
  </si>
  <si>
    <t>OTHER</t>
  </si>
  <si>
    <t>2)</t>
  </si>
  <si>
    <t>ALL INSTITUTIONS</t>
  </si>
  <si>
    <t xml:space="preserve">1) R2 million for student fee differences of 28 incorporated teacher training colleges and R500 million for mergers and incorporations. </t>
  </si>
  <si>
    <t>2) Includes recovered funds from UDW (R12,454 million), Technikon Pretoria (R11,164 million), Tech SA (R11,825 million) and UNISA(R46,830 million) owing to incorrect</t>
  </si>
  <si>
    <t xml:space="preserve">     student data provided to the Department in previous years, as well as an additional R14,283 million not distributed via the migration strategy.</t>
  </si>
  <si>
    <t>3) Includes the following Vista campuses: Uni Free State - Bloemfontein campus; Uni Port Elizabeth - Port Elizabeth campus;  Potchefstroom Uni - Sebokeng</t>
  </si>
  <si>
    <t xml:space="preserve">      campus; Uni Pretoria - Mamelodi campus; RAU - East Rand &amp; Soweto campuses; UNISA - VUDEC campus; Tech Free State - Welkom campus.</t>
  </si>
  <si>
    <t>4) The East-London campus of Rhodes University was incorporated into Fort Hare, and the dentistry faculty of Stellenbosch was incorporated into the Uni of Western Cape.</t>
  </si>
  <si>
    <t xml:space="preserve">5) Budgets were announced in December 2003. However, on 1 January 2004, the following mergers took place: 1) Unisa and Technikon SA into UNISA; </t>
  </si>
  <si>
    <t xml:space="preserve">            2) Universities of Durban-Westville and Natal into the University of KwaZulu-Natal; 3) Universities of Potchefstroom and North West into the North West university; </t>
  </si>
  <si>
    <t xml:space="preserve">              4) Technikons Pretoria, North West and Northern Gauteng into Tshwane University of Technology</t>
  </si>
  <si>
    <t>Institu-</t>
  </si>
  <si>
    <t>tional</t>
  </si>
  <si>
    <t>INSTITUTION   5)</t>
  </si>
  <si>
    <t>restructu-</t>
  </si>
  <si>
    <t xml:space="preserve"> of gov</t>
  </si>
  <si>
    <t>ring</t>
  </si>
  <si>
    <t>CAPE (Techn)</t>
  </si>
  <si>
    <t>CENTRAL UT</t>
  </si>
  <si>
    <t>FORT HARE</t>
  </si>
  <si>
    <t>FREE STATE</t>
  </si>
  <si>
    <t>KWAZULU-NATAL    4)</t>
  </si>
  <si>
    <t>NORTH WEST        4)</t>
  </si>
  <si>
    <t>PORT ELIZABETH (techn)</t>
  </si>
  <si>
    <t>PORT ELIZABETH (uni)</t>
  </si>
  <si>
    <t>RAU</t>
  </si>
  <si>
    <t>RHODES</t>
  </si>
  <si>
    <t>STELLENBOSCH</t>
  </si>
  <si>
    <t>TUT                    4)</t>
  </si>
  <si>
    <t>UNISA                4)</t>
  </si>
  <si>
    <t>6)</t>
  </si>
  <si>
    <t>VAAL UT</t>
  </si>
  <si>
    <t>WESTERN CAPE</t>
  </si>
  <si>
    <t>WITWATERSRAND (techn)</t>
  </si>
  <si>
    <t>WITWATERSRAND (uni)</t>
  </si>
  <si>
    <t>3)</t>
  </si>
  <si>
    <t>1)</t>
  </si>
  <si>
    <t>1) R14,6 million for NSFAS administration and R5 million channelled via NGOs to the rural areas.</t>
  </si>
  <si>
    <t>2) R14,520 million for the NSFAS administration</t>
  </si>
  <si>
    <t>3) Includes recovered funds from Zululand (R3,873 million) owing to incorrect student data provided to the Department in previous years, and R45,733</t>
  </si>
  <si>
    <t xml:space="preserve">     million held back from Vista.  An additional R38,554 million not distributed via the migration strategy is included as well.</t>
  </si>
  <si>
    <t>4) The following mergers took place in 2004: 1) Unisa and Technikon SA into UNISA; 2) Universities of Durban-Westville and Natal into the University of KwaZulu-Natal; 3)</t>
  </si>
  <si>
    <t xml:space="preserve">       Universities of Potchefstroom and North West into North West University; 4) Technikons Pretoria, North West and Northern Gauteng into Tshwane University of Technology</t>
  </si>
  <si>
    <t xml:space="preserve">5) Budgets were announced in November 2004. However, on 1 January 2005, the following mergers took place: 1) Cape and Peninsula Technikons into Cape Peninsula UT, 2) </t>
  </si>
  <si>
    <t xml:space="preserve">     RAU and Technikon Witwatersrand into Uni of Johannesburg, 3) University of the North and MEDUNSA into University of Limpopo, 4) University of Port Elizabeth and Technikon </t>
  </si>
  <si>
    <t xml:space="preserve">       Port Elizabeth into Nelson Mandela Metropolitan University, 5) University of Transkei, Border Technikon and Eastern Cape Technikon into Walter Sisulu University.</t>
  </si>
  <si>
    <t>6) Includes 100% payment of instalments of Vista government loans.</t>
  </si>
  <si>
    <t>BLOCK GRANT</t>
  </si>
  <si>
    <t>Block grant</t>
  </si>
  <si>
    <t>Former</t>
  </si>
  <si>
    <t>(after migration</t>
  </si>
  <si>
    <t>Vista</t>
  </si>
  <si>
    <t xml:space="preserve">Financial Aid </t>
  </si>
  <si>
    <t xml:space="preserve">Vet </t>
  </si>
  <si>
    <t>campus</t>
  </si>
  <si>
    <t>Scheme</t>
  </si>
  <si>
    <t>redemp-</t>
  </si>
  <si>
    <t>UNIVERSITY</t>
  </si>
  <si>
    <t>Science</t>
  </si>
  <si>
    <t>develop-</t>
  </si>
  <si>
    <t>tion of</t>
  </si>
  <si>
    <t>ment</t>
  </si>
  <si>
    <t>gov</t>
  </si>
  <si>
    <t>grammes</t>
  </si>
  <si>
    <t>Funds</t>
  </si>
  <si>
    <t>CAPE PENINSULA</t>
  </si>
  <si>
    <t>JOHANNESBURG</t>
  </si>
  <si>
    <t>KWAZULU-NATAL</t>
  </si>
  <si>
    <t>LIMPOPO</t>
  </si>
  <si>
    <t>NELSON MANDELA</t>
  </si>
  <si>
    <t>SOUTH AFRICA</t>
  </si>
  <si>
    <t>TUT</t>
  </si>
  <si>
    <t>WALTER SISULU</t>
  </si>
  <si>
    <t>4)</t>
  </si>
  <si>
    <t>1) R15,648 million for NSFAS administration, R6,5 million channelled via NGOs to the rural areas and R5,5 million via institutional recovery.</t>
  </si>
  <si>
    <t>2) R15,972 million for the NSFAS administration</t>
  </si>
  <si>
    <t>3) Recovered funds totalling R13,811 million, namely from Eastern Cape (R1,503 million), North (R5,336 million), TUT (R2,044 million) and Venda</t>
  </si>
  <si>
    <t xml:space="preserve">     (R4,928million) owing to incorrect student data provided to the Department in previous years. It also includes unallocated migration strategy funds of R34,202 million.</t>
  </si>
  <si>
    <t>4) Include R6 million for North West and R24 million for South Africa, not being distributed to these universities, and therefore these amounts remain unallocated.</t>
  </si>
  <si>
    <t>Teaching</t>
  </si>
  <si>
    <t>Grant for</t>
  </si>
  <si>
    <t>input</t>
  </si>
  <si>
    <t>institu-</t>
  </si>
  <si>
    <t>actual</t>
  </si>
  <si>
    <t>Development funds</t>
  </si>
  <si>
    <t>Inst</t>
  </si>
  <si>
    <t>grant</t>
  </si>
  <si>
    <t>teaching</t>
  </si>
  <si>
    <t>research</t>
  </si>
  <si>
    <t>code</t>
  </si>
  <si>
    <t>factors</t>
  </si>
  <si>
    <t>outputs</t>
  </si>
  <si>
    <t>Research</t>
  </si>
  <si>
    <t>Improving</t>
  </si>
  <si>
    <t>Foundation</t>
  </si>
  <si>
    <t>SA Institute</t>
  </si>
  <si>
    <t>infrastructure</t>
  </si>
  <si>
    <t>provision</t>
  </si>
  <si>
    <t>of Chartered</t>
  </si>
  <si>
    <t>&amp; output</t>
  </si>
  <si>
    <t>Accountants</t>
  </si>
  <si>
    <t>efficiencies</t>
  </si>
  <si>
    <t>(SAICA)</t>
  </si>
  <si>
    <t>CAPE PENINSULA UT</t>
  </si>
  <si>
    <t>H01</t>
  </si>
  <si>
    <t>H02</t>
  </si>
  <si>
    <t>H03</t>
  </si>
  <si>
    <t>DURBAN UT</t>
  </si>
  <si>
    <t>H04</t>
  </si>
  <si>
    <t>H05</t>
  </si>
  <si>
    <t xml:space="preserve">FREE STATE </t>
  </si>
  <si>
    <t>H06</t>
  </si>
  <si>
    <t>H07</t>
  </si>
  <si>
    <t>H08</t>
  </si>
  <si>
    <t>H09</t>
  </si>
  <si>
    <t>H25</t>
  </si>
  <si>
    <t>H10</t>
  </si>
  <si>
    <t>H11</t>
  </si>
  <si>
    <t>H12</t>
  </si>
  <si>
    <t>H13</t>
  </si>
  <si>
    <t>H14</t>
  </si>
  <si>
    <t>H15</t>
  </si>
  <si>
    <t>TSHWANE UT</t>
  </si>
  <si>
    <t>H16</t>
  </si>
  <si>
    <t>H18</t>
  </si>
  <si>
    <t>H17</t>
  </si>
  <si>
    <t>H19</t>
  </si>
  <si>
    <t>H20</t>
  </si>
  <si>
    <t xml:space="preserve">WITWATERSRAND </t>
  </si>
  <si>
    <t>H21</t>
  </si>
  <si>
    <t>H22</t>
  </si>
  <si>
    <t>5)</t>
  </si>
  <si>
    <t>1) Recovered funds totalling R13,811 million, namely from Walter Sisulu (R1,503 million), Limpopo (R5,336 million), TUT (R2,044 million) and Venda</t>
  </si>
  <si>
    <t xml:space="preserve">     (R4,928million) owing to incorrect student data provided to the Department in previous years. </t>
  </si>
  <si>
    <t>2) NSFAS administration.</t>
  </si>
  <si>
    <t>3) R2 million for national training and development workshops and R5,799 million additional assistance for universities affected by change to new policy.</t>
  </si>
  <si>
    <t>4) R3 million for Africa Institute for Mathematical Studies and R8 million for clinical training of health professionals.</t>
  </si>
  <si>
    <t>5) R21,779 million for NSFAS administration, R6,5 million channelled via NGOs to the rural areas and R6 million via university recovery.</t>
  </si>
  <si>
    <t>Inflationary</t>
  </si>
  <si>
    <t>Aid to student fees:</t>
  </si>
  <si>
    <t>Grand</t>
  </si>
  <si>
    <t>increase</t>
  </si>
  <si>
    <t>National Student Financial</t>
  </si>
  <si>
    <t>Clinical</t>
  </si>
  <si>
    <t>development</t>
  </si>
  <si>
    <t>total</t>
  </si>
  <si>
    <t>less</t>
  </si>
  <si>
    <t>8)</t>
  </si>
  <si>
    <t>GRAND</t>
  </si>
  <si>
    <t xml:space="preserve"> Aid Scheme  (NSFAS)  3)</t>
  </si>
  <si>
    <t>Interest &amp;</t>
  </si>
  <si>
    <t>improving</t>
  </si>
  <si>
    <t>training</t>
  </si>
  <si>
    <t>infra-structure</t>
  </si>
  <si>
    <t>of health</t>
  </si>
  <si>
    <t>Additional</t>
  </si>
  <si>
    <t>profes-</t>
  </si>
  <si>
    <t>(hide)</t>
  </si>
  <si>
    <t>students with</t>
  </si>
  <si>
    <t>inflationary</t>
  </si>
  <si>
    <t>sionals</t>
  </si>
  <si>
    <t>disabilities</t>
  </si>
  <si>
    <t>Dec 2008</t>
  </si>
  <si>
    <t>7)</t>
  </si>
  <si>
    <t>MANGOSUTHU UT</t>
  </si>
  <si>
    <t xml:space="preserve">1) Recovered funds totalling R13,811 million, namely from Walter Sisulu (R1,503 million), Limpopo (R5,336 million), TUT (R2,044 million) and Venda (R4,928million) owing to incorrect student data submitted in previous years. </t>
  </si>
  <si>
    <t>3) Excludes NSFAS Funza Lushaka teacher training bursaries. It includes 2 inflationary adjustments announced in March to May 2008 of R108,108 million.</t>
  </si>
  <si>
    <t xml:space="preserve">4) R1,862 million for national training and development workshops, as well as R5,413 million for outstanding submission to be finalised. </t>
  </si>
  <si>
    <t>5) R3,195 million for Africa Institute for Mathematical Studies and R30 million for the two National Institutes in Mpumalanga and in Northern Cape.</t>
  </si>
  <si>
    <t>6) R27,546 million for NSFAS administration, R6,5 million channelled via NGOs to the rural areas and R6,6 million via institutional recovery.</t>
  </si>
  <si>
    <t>7) Research development funds calculated in the block grant were transferred to teaching development funds, in order for these universities to first improve their teaching output.</t>
  </si>
  <si>
    <t>8) Excludes R6 million which were top-sliced for the CHE.</t>
  </si>
  <si>
    <t xml:space="preserve"> Aid Scheme  (NSFAS)   3)</t>
  </si>
  <si>
    <t>Infra-structure</t>
  </si>
  <si>
    <t>&amp; efficiency</t>
  </si>
  <si>
    <t>(ring-fenced)</t>
  </si>
  <si>
    <t>1) Recovered funds totalling R19,149 million, namely from Walter Sisulu (R1,503 million), Limpopo (R5,336 million), and Venda (R4,928million) owing to incorrect student data submitted in</t>
  </si>
  <si>
    <t xml:space="preserve">         previous years, as well as Stellenbosch (R5,613 million) and Western Cape (R1,769 million) for overpayment of 63,48 and 20,01 research publication units respectively in 2008/09. </t>
  </si>
  <si>
    <t>3) Excludes NSFAS Funza Lushaka teacher training bursaries on the budget of the Department of Basic Education.</t>
  </si>
  <si>
    <t>4) R2,760 million for national training and development workshops.</t>
  </si>
  <si>
    <t>5) R3,400 million for Africa Institute for Mathematical Studies, R23,062 million for NIHE: Northern Cape and R11,938 million for NIHE: Mpumalanga.</t>
  </si>
  <si>
    <t xml:space="preserve">6) R41,01712 million for NSFAS administration, R8,910 million channelled via NGOs to the rural areas, R7,128 million and R3,5 million towards universities as repayments based on funds </t>
  </si>
  <si>
    <t xml:space="preserve">        recovered from previous beneficiaries of the NSFAS system as a result of investments made by universities and donors respectively in the NSFAS.</t>
  </si>
  <si>
    <t>Veterinary</t>
  </si>
  <si>
    <t>Multi-</t>
  </si>
  <si>
    <t>science</t>
  </si>
  <si>
    <t>factor</t>
  </si>
  <si>
    <t>1) Recovered funds totalling R11,767 million, namely from Walter Sisulu (R1,503 million), Limpopo (R5,336 million), and Venda (R4,928million) owing to incorrect student</t>
  </si>
  <si>
    <t xml:space="preserve">            data submitted in previous years. </t>
  </si>
  <si>
    <t>4) Includes funds for national training and development workshops.</t>
  </si>
  <si>
    <t>5) R24,533 million for NIHE: Northern Cape, R14,467 million for NIHE: Mpumalanga, and R4 million for the African Institute for Mathematical Studies (AIMS).</t>
  </si>
  <si>
    <t>6) R47,385 million for NSFAS administration, R9,623 million channelled via NGOs to the rural areas, R7,698 million and R3,780 million towards universities as repayments</t>
  </si>
  <si>
    <t xml:space="preserve">        based on funds recovered from previous beneficiaries of the NSFAS system as a result of investments made by universities and donors respectively in the NSFAS.</t>
  </si>
  <si>
    <t>Final year</t>
  </si>
  <si>
    <t>Foundation provision</t>
  </si>
  <si>
    <t>students</t>
  </si>
  <si>
    <t>(ring-</t>
  </si>
  <si>
    <t>with</t>
  </si>
  <si>
    <t>for</t>
  </si>
  <si>
    <t xml:space="preserve">training </t>
  </si>
  <si>
    <t>fenced)</t>
  </si>
  <si>
    <t>of staff</t>
  </si>
  <si>
    <t xml:space="preserve">1) Recovered funds totalling R10,264 million, namely from Limpopo (R5,336 million) and Venda (R4,928million) owing to incorrect student data submitted in previous years. </t>
  </si>
  <si>
    <t>2) NSFAS administration is excluded for the first time, as its funding is shared by the Further Education and Training (FET) sector and ringfenced by National Treasury.</t>
  </si>
  <si>
    <t>4) R25,793 million for NIHE: Northern Cape, R15,207 million for NIHE: Mpumalanga, R4 million for the African Institute for Mathematical Studies (AIMS), R18,810 million special projects,</t>
  </si>
  <si>
    <t xml:space="preserve">      R50 million for the establishment of a new university in each of Mpumalanga and Northern Cape provinces.</t>
  </si>
  <si>
    <t>5) Research development funds calculated in the block grant were transferred to teaching development funds, in order for these universities to first improve their teaching output.</t>
  </si>
  <si>
    <t xml:space="preserve">National </t>
  </si>
  <si>
    <t>Student</t>
  </si>
  <si>
    <t xml:space="preserve">Financial </t>
  </si>
  <si>
    <t>Aid Scheme</t>
  </si>
  <si>
    <t>1) Excludes NSFAS Funza Lushaka teacher training bursaries on the budget of the Department of Basic Education, and state fund allocations by other</t>
  </si>
  <si>
    <t xml:space="preserve">    government departments towards NSFAS. It also excludes savings on NSFAS state budgets of previous years and funds recovered from previous</t>
  </si>
  <si>
    <t xml:space="preserve">     beneficiaries of this student aid system. It also excludes funds towards the administration of the National Student Financial Aid Scheme.</t>
  </si>
  <si>
    <t xml:space="preserve">      Student aid is provided in various NSFAS categories, which includes funds towards NGO's. The NSFAS in Cape Town is able to provide a detailed account of </t>
  </si>
  <si>
    <t xml:space="preserve">      total funds available in each of the NSFAS categories and NSFAS funds allocated to each university in each of the NSFAS categories.</t>
  </si>
  <si>
    <t>2) R43,050 million for the National Institutes of Higher Education in Northern Cape (R27,083 million) and Mpumalanga (R15,967 million), R4,4 million for the</t>
  </si>
  <si>
    <t xml:space="preserve">    African Institute for Mathematical Studies (AIMS), R100 million for the establishment of a new university in each of Mpumalanga and Northern Cape provinces.</t>
  </si>
  <si>
    <t>3) Includes the animal hospital at Onderstepoort.</t>
  </si>
  <si>
    <t>4) Project support.</t>
  </si>
  <si>
    <t>Institutions</t>
  </si>
  <si>
    <t>in each of</t>
  </si>
  <si>
    <t>Northern Cape</t>
  </si>
  <si>
    <t>&amp; Mpumalanga</t>
  </si>
  <si>
    <t xml:space="preserve">1) Excludes NSFAS Funza Lushaka teacher training bursaries on the budget of the Department of Basic Education, National Skills Funds and state </t>
  </si>
  <si>
    <t xml:space="preserve">      fund allocations by other government departments towards NSFAS. It also excludes savings on NSFAS state budgets of previous years and funds recovered </t>
  </si>
  <si>
    <t xml:space="preserve">     from previous beneficiaries of this student aid system. It also excludes funds towards the administration of the National Student Financial Aid Scheme.</t>
  </si>
  <si>
    <t>2) R45,418 million for the National Institutes of Higher Education in Northern Cape (R28,613 million) and Mpumalanga (R16,805 million) ,</t>
  </si>
  <si>
    <t xml:space="preserve">      R150 million for the operational costs of the 2 new universities, and R150 million for capital funds for the 2 new universities.</t>
  </si>
  <si>
    <t xml:space="preserve">3)  R4,594 million for the African Institute for Mathematical Studies (AIMS). </t>
  </si>
  <si>
    <t>4) Includes the animal hospital at Onderstepoort.</t>
  </si>
  <si>
    <t>Buildings &amp; other infrastructure</t>
  </si>
  <si>
    <t>Merger</t>
  </si>
  <si>
    <t>multi-</t>
  </si>
  <si>
    <t>(6)</t>
  </si>
  <si>
    <t>Clinical training</t>
  </si>
  <si>
    <t>of gov loans</t>
  </si>
  <si>
    <t>(teaching)</t>
  </si>
  <si>
    <t>professionals</t>
  </si>
  <si>
    <t xml:space="preserve">      fund allocations by other government departments towards NSFAS. It also excludes savings on NSFAS state budgets of  previous years and funds recovered </t>
  </si>
  <si>
    <t xml:space="preserve">     from previous beneficiaries of this student aid system.</t>
  </si>
  <si>
    <t xml:space="preserve">      Student aid is provided in various NSFAS categories, which includes funds towards NGO's. The NSFAS in Cape Town is able provide a detailed account of </t>
  </si>
  <si>
    <t>2) R48,143 million for the National Institutes of Higher Education in Northern Cape and Mpumalanga; R159 million for the operational costs and</t>
  </si>
  <si>
    <t xml:space="preserve">       R500 million for capital funds for the 2 new universities in Northern Cape and Mpumalanga.</t>
  </si>
  <si>
    <t>3) National Collaborative Programme.</t>
  </si>
  <si>
    <t>4) R130,509 million for Information and Communication Technology (ICT), R210 million for the former MEDUNSA, and R3,335 million for Project Oversight.</t>
  </si>
  <si>
    <t>5) Includes the animal hospital at Onderstepoort.</t>
  </si>
  <si>
    <t>6) R4,800 million for the African Institute for Mathematical Studies (AIMS).</t>
  </si>
  <si>
    <t>YEAR   2)</t>
  </si>
  <si>
    <t>INSTITUTION</t>
  </si>
  <si>
    <t>NORTH WEST     4)</t>
  </si>
  <si>
    <t>ORANGE FREE STATE</t>
  </si>
  <si>
    <t>POTCHEFSTROOM</t>
  </si>
  <si>
    <t>TRANSKEI           4)</t>
  </si>
  <si>
    <t>UNISA</t>
  </si>
  <si>
    <t>VENDA               4)</t>
  </si>
  <si>
    <t>BORDER            4)</t>
  </si>
  <si>
    <t>EASTERN CAPE  4)</t>
  </si>
  <si>
    <t>M L SULTAN</t>
  </si>
  <si>
    <t>1) Includes contractual interest and redemption on government approved loans, capital allocations for new buildings, property tax and purchases of land. The</t>
  </si>
  <si>
    <t xml:space="preserve">          NSFAS is included from 1996/97.</t>
  </si>
  <si>
    <t>2) Financial data reflected are for the financial year of the State, namely 1 April to 31 March. Therefore, the year 1992 implies the financial year 1992/93.</t>
  </si>
  <si>
    <t>3) Based on the slope of the linear regression line through all of the given data points.</t>
  </si>
  <si>
    <t>4) Up to 1994/95, the universities and technikons of the former TBVC states (excluding Fort Hare) were funded by the former TBVC states.</t>
  </si>
  <si>
    <t>SUBSIDY FORMULA</t>
  </si>
  <si>
    <t>Amount</t>
  </si>
  <si>
    <t>funding</t>
  </si>
  <si>
    <t>Capital projects (buildings)</t>
  </si>
  <si>
    <t>Interest and</t>
  </si>
  <si>
    <t>Municipal</t>
  </si>
  <si>
    <t>Car scheme</t>
  </si>
  <si>
    <t>Leave</t>
  </si>
  <si>
    <t>level</t>
  </si>
  <si>
    <t>Contractual</t>
  </si>
  <si>
    <t>New</t>
  </si>
  <si>
    <t>assessment</t>
  </si>
  <si>
    <t>for medical</t>
  </si>
  <si>
    <t>gratuity</t>
  </si>
  <si>
    <t>(a-value)</t>
  </si>
  <si>
    <t>projects</t>
  </si>
  <si>
    <t>rates</t>
  </si>
  <si>
    <t>educators</t>
  </si>
  <si>
    <t>1)  The development of a new Pretoria Academic Hospital as a result of a decision made in the 1980's.</t>
  </si>
  <si>
    <t>2)  Purchase of land.</t>
  </si>
  <si>
    <t>3)  Includes R1,5 million for the rectification of 1993 student data error.</t>
  </si>
  <si>
    <t xml:space="preserve">4)  Includes R18 million for the veterinary science training faculty at Medunsa that may be transferred to the University of Pretoria. </t>
  </si>
  <si>
    <t>5)  Lease of academic buildings.</t>
  </si>
  <si>
    <t>Capital</t>
  </si>
  <si>
    <t>Lease of</t>
  </si>
  <si>
    <t>academic</t>
  </si>
  <si>
    <t>(buildings)</t>
  </si>
  <si>
    <t>buildings</t>
  </si>
  <si>
    <t xml:space="preserve">1)  Funds for the provision of seconded Vista personnel. </t>
  </si>
  <si>
    <t xml:space="preserve">2)  Includes R18 million for the veterinary science training faculty at Medunsa that may be transferred to the University of Pretoria. </t>
  </si>
  <si>
    <t>3)  Purchase of land.</t>
  </si>
  <si>
    <t xml:space="preserve">4)  Includes an amount of  -R46,755 million as a result of incorrect student data submitted in previous years. </t>
  </si>
  <si>
    <t>Redress</t>
  </si>
  <si>
    <t>Gratuity</t>
  </si>
  <si>
    <t>NSFAS Administration</t>
  </si>
  <si>
    <t>1) Funds to facilitate the amalgamation of the Veterinary Science Faculties of MEDUNSA and the University of Pretoria.</t>
  </si>
  <si>
    <t xml:space="preserve">2)  UP's share of the contract made in the 1980's for the development of a new Pretoria Academic Hospital. The R12,6 million will be allocated up to the year 2003/04. </t>
  </si>
  <si>
    <t>3)  Include R14,409 million for MEDUNSA, -R17,174 million for the University of the North, R1,507 million for the University of North West, -R3,070 million for the</t>
  </si>
  <si>
    <t xml:space="preserve">     University of Venda, R0,097 million for the University of the Western Cape, -R6,788 million for Technikon North West, R0,114 million for Technikon Northern</t>
  </si>
  <si>
    <t xml:space="preserve">     Gauteng and R0,754 million for Technikon Peninsula, as a result of incorrect student data submitted in previous years.</t>
  </si>
  <si>
    <t>Ad hoc in-</t>
  </si>
  <si>
    <t>needs</t>
  </si>
  <si>
    <t xml:space="preserve">3)  Includes R6,130 million as a result of incorrect student data submitted in previous years. </t>
  </si>
  <si>
    <t>Incorporation of teacher</t>
  </si>
  <si>
    <t>Ad hoc</t>
  </si>
  <si>
    <t>training colleges  4)</t>
  </si>
  <si>
    <t>AMOUNT</t>
  </si>
  <si>
    <t>assess-</t>
  </si>
  <si>
    <t>incor-</t>
  </si>
  <si>
    <t>poration</t>
  </si>
  <si>
    <t>beneficiaries</t>
  </si>
  <si>
    <t>3) Leave gratuity of R0,3 million in the case of UDW. The budget of R2,4 million for each of the other institutions is for the car scheme for medical educators.</t>
  </si>
  <si>
    <t xml:space="preserve">4) The subsidy formula amounts (assuming the cost unit C1 = 0) for the incorporation of 28 teacher training colleges from 7 provincial education departments. </t>
  </si>
  <si>
    <t xml:space="preserve">&amp; </t>
  </si>
  <si>
    <t>institutional</t>
  </si>
  <si>
    <t>restructuring</t>
  </si>
  <si>
    <t>3) Leave gratuity of R0,144 million in the case of the University of the Western Cape. The budget of R2,4 million for each of the other institutions is for the car scheme for medical educators.</t>
  </si>
  <si>
    <t xml:space="preserve">4) The subsidy formula amounts for the incorporation of 28 teacher training colleges from 7 provincial education departments. </t>
  </si>
  <si>
    <t xml:space="preserve">5)  Include R7,866 million for the University of Natal, -R5,552 million for the University of the North, -R22,977 million for the University of Port Elizabeth, R3,592 million for Rhodes </t>
  </si>
  <si>
    <t xml:space="preserve">      University, -R1,517 million for the University of Venda,   R0,063 million for Cape Technikon, -R3,407 million for Technikon Peninsula and -R21,530 million for Technikon SA as a result</t>
  </si>
  <si>
    <t xml:space="preserve">       of incorrect student data submitted in previous years.</t>
  </si>
  <si>
    <t>6) R34,76 million for student fee differences and an additional R50 million from the Budget Adjustments Estimate for merger costs.</t>
  </si>
  <si>
    <t>4) 6)</t>
  </si>
  <si>
    <t>DURBAN INST OF TECHN  5)</t>
  </si>
  <si>
    <t xml:space="preserve">1)  UP's share of the contract made in the 1980's for a new Pretoria Academic Hospital. The R12,6 million will be allocated up to the year 2003/04. </t>
  </si>
  <si>
    <t>2) R0,144 million for leave gratuity, and R2,4 million for the medical educator car scheme at 3 institutions.</t>
  </si>
  <si>
    <t>3) R200 million for institutional restructuring and R14,143 million for the student fee differences of incorporated teacher training colleges.</t>
  </si>
  <si>
    <t>4) The Qwa Qwa campus of the University of the North has been incorporated into the University of the Free State.</t>
  </si>
  <si>
    <t xml:space="preserve">5) The Durban Institute of Technology was established through the merger of Technikon Natal and M L Sultan Technikon in April 2002. </t>
  </si>
  <si>
    <t xml:space="preserve">6)  Include -R12,455 million per annum over a two-year period for the University of Durban Westville, R3,532 million for the University of the Free State, </t>
  </si>
  <si>
    <t xml:space="preserve">      -R1,27million for Border Technikon, and -R20,427 million for Technikon Pretoria as a result  of incorrect student data submitted in previous years. The 2001 FTE student</t>
  </si>
  <si>
    <t xml:space="preserve">      data of other identified institutions were reduced in order to reflect more realistic FTE/headcount ratios. </t>
  </si>
  <si>
    <t xml:space="preserve">7)  NSFAS administration of R12 million State funds and R9 million recovered NSFAS funds, R5 million NSFAS recovered NSFAS funds to fund disadvantaged students via </t>
  </si>
  <si>
    <t xml:space="preserve">     NGO's, R15 million for establishing the National Higher Education Information and Applications Service, and R50 million to support identified institutions facing difficulties in</t>
  </si>
  <si>
    <t xml:space="preserve">     2003, as a result of, amongst others, incorrect student data.  Satisfactory business plans to rectify their financial situation should be submitted in the beginning of 2003.</t>
  </si>
  <si>
    <t>TABLE 1: SUMMARY TOTAL STATE BUDGETS (INCLUDING EARMARKED BUDGETS) ACCORDING TO INSTITUTION   1)</t>
  </si>
  <si>
    <t xml:space="preserve">TABLE 2: DETAILED STATE BUDGET FOR HIGHER EDUCATION FOR 1996/97 ACCORDING TO INSTITUTION </t>
  </si>
  <si>
    <t xml:space="preserve">TABLE 3: DETAILED STATE BUDGET FOR HIGHER EDUCATION FOR 1997/98 ACCORDING TO INSTITUTION      </t>
  </si>
  <si>
    <t>TABLE 4: DETAILED STATE BUDGET FOR HIGHER EDUCATION FOR 1998/99 ACCORDING TO INSTITUTION</t>
  </si>
  <si>
    <t xml:space="preserve">TABLE 5: DETAILED STATE BUDGET FOR HIGHER EDUCATION FOR 1999/2000 ACCORDING TO INSTITUTION </t>
  </si>
  <si>
    <t xml:space="preserve">TABLE 6: DETAILED STATE BUDGET FOR HIGHER EDUCATION FOR 2000/01 ACCORDING TO INSTITUTION </t>
  </si>
  <si>
    <t xml:space="preserve">TABLE 7: DETAILED STATE BUDGET FOR HIGHER EDUCATION FOR 2001/02 ACCORDING TO INSTITUTION </t>
  </si>
  <si>
    <t xml:space="preserve">TABLE 8: DETAILED STATE BUDGET FOR HIGHER EDUCATION FOR 2002/03 ACCORDING TO INSTITUTION </t>
  </si>
  <si>
    <t xml:space="preserve">TABLE 9: DETAILED STATE BUDGET FOR HIGHER EDUCATION FOR 2003/04 ACCORDING TO INSTITUTION </t>
  </si>
  <si>
    <t xml:space="preserve">TABLE 10: DETAILED STATE BUDGET FOR 2004/05 ACCORDING TO INSTITUTION </t>
  </si>
  <si>
    <t xml:space="preserve">TABLE 11: DETAILED STATE BUDGET FOR 2005/06 ACCORDING TO INSTITUTION </t>
  </si>
  <si>
    <t>TABLE 12: DETAILED STATE BUDGET FOR 2006/07 ACCORDING TO UNIVERSITY</t>
  </si>
  <si>
    <t>TABLE 13: DETAILED STATE BUDGET FOR 2007/08 ACCORDING TO UNIVERSITY</t>
  </si>
  <si>
    <t>TABLE 14: DETAILED STATE BUDGET FOR 2008/09 ACCORDING TO UNIVERSITY</t>
  </si>
  <si>
    <t>TABLE 15: DETAILED STATE BUDGET FOR 2009/10 ACCORDING TO UNIVERSITY</t>
  </si>
  <si>
    <t>TABLE 16: DETAILED STATE BUDGET FOR 2010/11 ACCORDING TO UNIVERSITY</t>
  </si>
  <si>
    <t>TABLE 17: DETAILED STATE BUDGET FOR 2011/12 ACCORDING TO UNIVERSITY</t>
  </si>
  <si>
    <t>TABLE 18: DETAILED STATE BUDGET FOR 2012/13 ACCORDING TO UNIVERSITY</t>
  </si>
  <si>
    <t>TABLE 19: DETAILED STATE BUDGET FOR 2013/14 ACCORDING TO UNIVERSITY</t>
  </si>
  <si>
    <t>TABLE 20: DETAILED STATE BUDGET FOR 2014/15 ACCORDING TO UNIVERSITY</t>
  </si>
  <si>
    <t>ANNEXURE 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</si>
</sst>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 ###\ ##0"/>
    <numFmt numFmtId="173" formatCode="#\ ###\ ##0.000"/>
    <numFmt numFmtId="174" formatCode="#\ ##0"/>
    <numFmt numFmtId="175" formatCode="#.00\ ###\ ##0"/>
    <numFmt numFmtId="176" formatCode="0.000"/>
    <numFmt numFmtId="177" formatCode="0.0000"/>
    <numFmt numFmtId="178" formatCode="0.00000"/>
  </numFmts>
  <fonts count="52">
    <font>
      <sz val="10"/>
      <name val="Arial"/>
      <family val="0"/>
    </font>
    <font>
      <sz val="11"/>
      <color indexed="8"/>
      <name val="Calibri"/>
      <family val="2"/>
    </font>
    <font>
      <b/>
      <sz val="16"/>
      <name val="Arial"/>
      <family val="2"/>
    </font>
    <font>
      <b/>
      <sz val="10"/>
      <name val="Arial"/>
      <family val="2"/>
    </font>
    <font>
      <sz val="14"/>
      <name val="Arial"/>
      <family val="2"/>
    </font>
    <font>
      <sz val="12"/>
      <name val="Arial"/>
      <family val="2"/>
    </font>
    <font>
      <sz val="10"/>
      <color indexed="8"/>
      <name val="Arial"/>
      <family val="2"/>
    </font>
    <font>
      <sz val="10"/>
      <color indexed="10"/>
      <name val="Arial"/>
      <family val="2"/>
    </font>
    <font>
      <b/>
      <sz val="10"/>
      <color indexed="8"/>
      <name val="Arial"/>
      <family val="2"/>
    </font>
    <font>
      <sz val="18"/>
      <name val="Arial"/>
      <family val="2"/>
    </font>
    <font>
      <sz val="12"/>
      <color indexed="8"/>
      <name val="Arial"/>
      <family val="2"/>
    </font>
    <font>
      <b/>
      <sz val="18"/>
      <name val="Arial"/>
      <family val="2"/>
    </font>
    <font>
      <sz val="16"/>
      <name val="Arial"/>
      <family val="2"/>
    </font>
    <font>
      <b/>
      <sz val="10"/>
      <color indexed="10"/>
      <name val="Arial"/>
      <family val="2"/>
    </font>
    <font>
      <sz val="14"/>
      <color indexed="8"/>
      <name val="Arial"/>
      <family val="2"/>
    </font>
    <font>
      <b/>
      <sz val="14"/>
      <color indexed="8"/>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bottom style="thin"/>
    </border>
    <border>
      <left/>
      <right style="thin"/>
      <top/>
      <bottom style="thin"/>
    </border>
    <border>
      <left style="thin"/>
      <right/>
      <top/>
      <bottom style="thin"/>
    </border>
    <border>
      <left style="thin"/>
      <right/>
      <top/>
      <bottom/>
    </border>
    <border>
      <left/>
      <right style="medium"/>
      <top/>
      <bottom/>
    </border>
    <border>
      <left/>
      <right style="thin"/>
      <top/>
      <bottom/>
    </border>
    <border>
      <left style="medium"/>
      <right/>
      <top/>
      <bottom style="medium"/>
    </border>
    <border>
      <left/>
      <right/>
      <top/>
      <bottom style="medium"/>
    </border>
    <border>
      <left style="thin"/>
      <right/>
      <top/>
      <bottom style="medium"/>
    </border>
    <border>
      <left/>
      <right style="medium"/>
      <top/>
      <bottom style="medium"/>
    </border>
    <border>
      <left style="medium"/>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style="medium"/>
      <right/>
      <top style="medium"/>
      <bottom style="medium"/>
    </border>
    <border>
      <left/>
      <right style="medium"/>
      <top style="medium"/>
      <bottom style="medium"/>
    </border>
    <border>
      <left/>
      <right style="thin"/>
      <top/>
      <bottom style="medium"/>
    </border>
    <border>
      <left/>
      <right style="thin"/>
      <top style="thin"/>
      <bottom style="medium"/>
    </border>
    <border>
      <left/>
      <right style="thin"/>
      <top style="medium"/>
      <bottom/>
    </border>
    <border>
      <left/>
      <right style="thin"/>
      <top style="medium"/>
      <bottom style="medium"/>
    </border>
    <border>
      <left style="medium"/>
      <right style="thin"/>
      <top style="medium"/>
      <bottom/>
    </border>
    <border>
      <left style="medium"/>
      <right style="thin"/>
      <top/>
      <bottom/>
    </border>
    <border>
      <left style="thin"/>
      <right/>
      <top style="medium"/>
      <bottom style="medium"/>
    </border>
    <border>
      <left/>
      <right/>
      <top style="medium"/>
      <bottom style="medium"/>
    </border>
    <border>
      <left style="medium"/>
      <right/>
      <top style="thin"/>
      <bottom style="thin"/>
    </border>
    <border>
      <left/>
      <right style="medium"/>
      <top style="thin"/>
      <bottom style="thin"/>
    </border>
    <border>
      <left style="medium"/>
      <right style="thin"/>
      <top style="medium"/>
      <bottom style="thin"/>
    </border>
    <border>
      <left/>
      <right/>
      <top style="medium"/>
      <bottom style="thin"/>
    </border>
    <border>
      <left style="thin"/>
      <right/>
      <top style="thin"/>
      <bottom style="thin"/>
    </border>
    <border>
      <left/>
      <right style="thin"/>
      <top style="medium"/>
      <bottom style="thin"/>
    </border>
    <border>
      <left/>
      <right/>
      <top style="thin"/>
      <bottom style="thin"/>
    </border>
    <border>
      <left style="thin"/>
      <right/>
      <top style="medium"/>
      <bottom style="thin"/>
    </border>
    <border>
      <left/>
      <right style="thin"/>
      <top style="thin"/>
      <bottom style="thin"/>
    </border>
    <border>
      <left style="medium"/>
      <right style="thin"/>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86">
    <xf numFmtId="0" fontId="0" fillId="0" borderId="0" xfId="0" applyAlignment="1">
      <alignment/>
    </xf>
    <xf numFmtId="0" fontId="2" fillId="0" borderId="0" xfId="0" applyFont="1" applyAlignment="1">
      <alignment/>
    </xf>
    <xf numFmtId="3" fontId="2" fillId="0" borderId="0" xfId="0" applyNumberFormat="1" applyFont="1" applyAlignment="1">
      <alignment/>
    </xf>
    <xf numFmtId="3"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0" fontId="0" fillId="0" borderId="14" xfId="0" applyBorder="1" applyAlignment="1">
      <alignment/>
    </xf>
    <xf numFmtId="0" fontId="0" fillId="0" borderId="0"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5" xfId="0" applyBorder="1" applyAlignment="1">
      <alignment/>
    </xf>
    <xf numFmtId="3" fontId="0" fillId="0" borderId="15" xfId="0" applyNumberFormat="1" applyBorder="1" applyAlignment="1">
      <alignment horizontal="centerContinuous"/>
    </xf>
    <xf numFmtId="0" fontId="0" fillId="0" borderId="15" xfId="0" applyBorder="1" applyAlignment="1">
      <alignment horizontal="centerContinuous"/>
    </xf>
    <xf numFmtId="0" fontId="0" fillId="0" borderId="16" xfId="0" applyBorder="1" applyAlignment="1">
      <alignment/>
    </xf>
    <xf numFmtId="0" fontId="0" fillId="0" borderId="14" xfId="0" applyBorder="1" applyAlignment="1">
      <alignment horizontal="center"/>
    </xf>
    <xf numFmtId="0" fontId="0" fillId="0" borderId="0" xfId="0" applyBorder="1" applyAlignment="1">
      <alignment/>
    </xf>
    <xf numFmtId="0" fontId="0" fillId="0" borderId="14" xfId="0" applyBorder="1" applyAlignment="1">
      <alignment horizontal="centerContinuous"/>
    </xf>
    <xf numFmtId="0" fontId="0" fillId="0" borderId="0" xfId="0" applyBorder="1" applyAlignment="1">
      <alignment horizontal="centerContinuous"/>
    </xf>
    <xf numFmtId="0" fontId="0" fillId="0" borderId="18" xfId="0" applyBorder="1" applyAlignment="1">
      <alignment horizontal="centerContinuous"/>
    </xf>
    <xf numFmtId="0" fontId="0" fillId="0" borderId="18" xfId="0" applyBorder="1" applyAlignment="1">
      <alignment horizontal="left"/>
    </xf>
    <xf numFmtId="0" fontId="0" fillId="0" borderId="19" xfId="0" applyBorder="1" applyAlignment="1">
      <alignment horizontal="centerContinuous"/>
    </xf>
    <xf numFmtId="0" fontId="0" fillId="0" borderId="0"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0" xfId="0" applyBorder="1" applyAlignment="1">
      <alignment horizontal="centerContinuous"/>
    </xf>
    <xf numFmtId="0" fontId="0" fillId="0" borderId="18" xfId="0" applyBorder="1"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3" fontId="0" fillId="0" borderId="23" xfId="0" applyNumberFormat="1" applyBorder="1" applyAlignment="1">
      <alignment horizontal="centerContinuous"/>
    </xf>
    <xf numFmtId="0" fontId="0" fillId="0" borderId="24" xfId="0" applyBorder="1" applyAlignment="1">
      <alignment horizontal="centerContinuous"/>
    </xf>
    <xf numFmtId="3" fontId="0" fillId="0" borderId="21" xfId="0" applyNumberFormat="1" applyBorder="1" applyAlignment="1">
      <alignment horizontal="centerContinuous"/>
    </xf>
    <xf numFmtId="0" fontId="3" fillId="0" borderId="14" xfId="0" applyFont="1" applyBorder="1" applyAlignment="1">
      <alignment/>
    </xf>
    <xf numFmtId="0" fontId="3" fillId="0" borderId="0" xfId="0" applyFont="1" applyBorder="1" applyAlignment="1">
      <alignment/>
    </xf>
    <xf numFmtId="172" fontId="3" fillId="0" borderId="14" xfId="0" applyNumberFormat="1" applyFont="1" applyBorder="1" applyAlignment="1">
      <alignment/>
    </xf>
    <xf numFmtId="172" fontId="3" fillId="0" borderId="18" xfId="0" applyNumberFormat="1" applyFont="1" applyBorder="1" applyAlignment="1">
      <alignment/>
    </xf>
    <xf numFmtId="172" fontId="3" fillId="0" borderId="0" xfId="0" applyNumberFormat="1" applyFont="1" applyBorder="1" applyAlignment="1">
      <alignment/>
    </xf>
    <xf numFmtId="172" fontId="3" fillId="0" borderId="19" xfId="0" applyNumberFormat="1" applyFont="1" applyBorder="1" applyAlignment="1">
      <alignment/>
    </xf>
    <xf numFmtId="0" fontId="3" fillId="0" borderId="0" xfId="0" applyFont="1" applyAlignment="1">
      <alignment/>
    </xf>
    <xf numFmtId="0" fontId="3" fillId="0" borderId="19" xfId="0" applyFont="1" applyBorder="1" applyAlignment="1">
      <alignment/>
    </xf>
    <xf numFmtId="172" fontId="0" fillId="0" borderId="14" xfId="0" applyNumberFormat="1" applyBorder="1" applyAlignment="1">
      <alignment/>
    </xf>
    <xf numFmtId="0" fontId="0" fillId="0" borderId="20" xfId="0" applyBorder="1" applyAlignment="1">
      <alignment horizontal="left"/>
    </xf>
    <xf numFmtId="172" fontId="0" fillId="0" borderId="18" xfId="0" applyNumberFormat="1" applyBorder="1" applyAlignment="1">
      <alignment/>
    </xf>
    <xf numFmtId="172" fontId="0" fillId="0" borderId="0" xfId="0" applyNumberFormat="1" applyBorder="1" applyAlignment="1">
      <alignment/>
    </xf>
    <xf numFmtId="172" fontId="0" fillId="0" borderId="18" xfId="0" applyNumberFormat="1" applyBorder="1" applyAlignment="1">
      <alignment horizontal="right"/>
    </xf>
    <xf numFmtId="172" fontId="0" fillId="0" borderId="0" xfId="0" applyNumberFormat="1" applyBorder="1" applyAlignment="1">
      <alignment horizontal="right"/>
    </xf>
    <xf numFmtId="172" fontId="0" fillId="0" borderId="18" xfId="0" applyNumberFormat="1" applyFont="1" applyBorder="1" applyAlignment="1">
      <alignment/>
    </xf>
    <xf numFmtId="172" fontId="0" fillId="0" borderId="19" xfId="0" applyNumberFormat="1" applyBorder="1" applyAlignment="1">
      <alignment/>
    </xf>
    <xf numFmtId="0" fontId="0" fillId="0" borderId="19" xfId="0" applyBorder="1" applyAlignment="1">
      <alignment/>
    </xf>
    <xf numFmtId="172" fontId="0" fillId="0" borderId="0" xfId="0" applyNumberFormat="1" applyAlignment="1">
      <alignment/>
    </xf>
    <xf numFmtId="0" fontId="0" fillId="0" borderId="20" xfId="0" applyBorder="1" applyAlignment="1">
      <alignment horizontal="right"/>
    </xf>
    <xf numFmtId="0" fontId="5" fillId="0" borderId="0" xfId="0" applyFont="1" applyAlignment="1">
      <alignment horizontal="right" textRotation="180"/>
    </xf>
    <xf numFmtId="0" fontId="0" fillId="0" borderId="25" xfId="0" applyBorder="1" applyAlignment="1">
      <alignment/>
    </xf>
    <xf numFmtId="172" fontId="0" fillId="0" borderId="17" xfId="0" applyNumberFormat="1" applyBorder="1" applyAlignment="1">
      <alignment/>
    </xf>
    <xf numFmtId="172" fontId="0" fillId="0" borderId="15" xfId="0" applyNumberFormat="1" applyBorder="1" applyAlignment="1">
      <alignment/>
    </xf>
    <xf numFmtId="172" fontId="0" fillId="0" borderId="25" xfId="0" applyNumberFormat="1" applyBorder="1" applyAlignment="1">
      <alignment/>
    </xf>
    <xf numFmtId="0" fontId="0" fillId="0" borderId="26" xfId="0" applyBorder="1" applyAlignment="1">
      <alignment/>
    </xf>
    <xf numFmtId="0" fontId="3" fillId="0" borderId="27" xfId="0" applyFont="1" applyBorder="1" applyAlignment="1">
      <alignment/>
    </xf>
    <xf numFmtId="0" fontId="3" fillId="0" borderId="28" xfId="0" applyFont="1" applyBorder="1" applyAlignment="1">
      <alignment/>
    </xf>
    <xf numFmtId="172" fontId="3" fillId="0" borderId="27" xfId="0" applyNumberFormat="1" applyFont="1" applyBorder="1" applyAlignment="1">
      <alignment/>
    </xf>
    <xf numFmtId="0" fontId="0" fillId="0" borderId="29" xfId="0" applyFont="1" applyBorder="1" applyAlignment="1">
      <alignment horizontal="centerContinuous"/>
    </xf>
    <xf numFmtId="172" fontId="3" fillId="0" borderId="30" xfId="0" applyNumberFormat="1" applyFont="1" applyBorder="1" applyAlignment="1">
      <alignment/>
    </xf>
    <xf numFmtId="172" fontId="3" fillId="0" borderId="28" xfId="0" applyNumberFormat="1" applyFont="1" applyBorder="1" applyAlignment="1">
      <alignment/>
    </xf>
    <xf numFmtId="172" fontId="3" fillId="0" borderId="31" xfId="0" applyNumberFormat="1" applyFont="1" applyBorder="1" applyAlignment="1">
      <alignment/>
    </xf>
    <xf numFmtId="0" fontId="3" fillId="0" borderId="31" xfId="0" applyFont="1" applyBorder="1" applyAlignment="1">
      <alignment/>
    </xf>
    <xf numFmtId="172" fontId="0" fillId="0" borderId="17" xfId="0" applyNumberFormat="1" applyFont="1" applyBorder="1" applyAlignment="1">
      <alignment/>
    </xf>
    <xf numFmtId="172" fontId="0" fillId="0" borderId="26" xfId="0" applyNumberFormat="1" applyBorder="1" applyAlignment="1">
      <alignment/>
    </xf>
    <xf numFmtId="0" fontId="3" fillId="0" borderId="32" xfId="0" applyFont="1" applyBorder="1" applyAlignment="1">
      <alignment/>
    </xf>
    <xf numFmtId="0" fontId="3" fillId="0" borderId="33" xfId="0" applyFont="1" applyBorder="1" applyAlignment="1">
      <alignment/>
    </xf>
    <xf numFmtId="172" fontId="3" fillId="0" borderId="32" xfId="0" applyNumberFormat="1" applyFont="1" applyBorder="1" applyAlignment="1">
      <alignment/>
    </xf>
    <xf numFmtId="0" fontId="0" fillId="0" borderId="33" xfId="0" applyFont="1" applyBorder="1" applyAlignment="1">
      <alignment/>
    </xf>
    <xf numFmtId="0" fontId="3" fillId="0" borderId="34" xfId="0" applyFont="1" applyBorder="1" applyAlignment="1">
      <alignment/>
    </xf>
    <xf numFmtId="172" fontId="3" fillId="0" borderId="34" xfId="0" applyNumberFormat="1" applyFont="1" applyBorder="1" applyAlignment="1">
      <alignment/>
    </xf>
    <xf numFmtId="172" fontId="3" fillId="0" borderId="33" xfId="0" applyNumberFormat="1" applyFont="1" applyBorder="1" applyAlignment="1">
      <alignment/>
    </xf>
    <xf numFmtId="172" fontId="0" fillId="0" borderId="33" xfId="0" applyNumberFormat="1" applyFont="1" applyBorder="1" applyAlignment="1">
      <alignment horizontal="right"/>
    </xf>
    <xf numFmtId="0" fontId="0" fillId="0" borderId="33" xfId="0" applyFont="1" applyBorder="1" applyAlignment="1">
      <alignment horizontal="right"/>
    </xf>
    <xf numFmtId="172" fontId="3" fillId="0" borderId="35" xfId="0" applyNumberFormat="1" applyFont="1" applyBorder="1" applyAlignment="1">
      <alignment/>
    </xf>
    <xf numFmtId="0" fontId="0" fillId="0" borderId="35" xfId="0" applyFont="1" applyBorder="1" applyAlignment="1">
      <alignment horizontal="right"/>
    </xf>
    <xf numFmtId="0" fontId="3" fillId="0" borderId="21" xfId="0" applyFont="1" applyBorder="1" applyAlignment="1">
      <alignment/>
    </xf>
    <xf numFmtId="0" fontId="0" fillId="0" borderId="24" xfId="0" applyBorder="1" applyAlignment="1">
      <alignment/>
    </xf>
    <xf numFmtId="172" fontId="3" fillId="0" borderId="36" xfId="0" applyNumberFormat="1" applyFont="1" applyBorder="1" applyAlignment="1">
      <alignment/>
    </xf>
    <xf numFmtId="172" fontId="3" fillId="0" borderId="23" xfId="0" applyNumberFormat="1" applyFont="1" applyBorder="1" applyAlignment="1">
      <alignment/>
    </xf>
    <xf numFmtId="172" fontId="0" fillId="0" borderId="22" xfId="0" applyNumberFormat="1" applyBorder="1" applyAlignment="1">
      <alignment/>
    </xf>
    <xf numFmtId="172" fontId="0" fillId="0" borderId="22" xfId="0" applyNumberFormat="1" applyBorder="1" applyAlignment="1">
      <alignment horizontal="right"/>
    </xf>
    <xf numFmtId="0" fontId="0" fillId="0" borderId="22" xfId="0" applyBorder="1" applyAlignment="1">
      <alignment horizontal="right"/>
    </xf>
    <xf numFmtId="172" fontId="0" fillId="0" borderId="24" xfId="0" applyNumberFormat="1" applyBorder="1" applyAlignment="1">
      <alignment horizontal="right"/>
    </xf>
    <xf numFmtId="0" fontId="0" fillId="0" borderId="37" xfId="0" applyBorder="1" applyAlignment="1">
      <alignment/>
    </xf>
    <xf numFmtId="0" fontId="5" fillId="0" borderId="0" xfId="0" applyFont="1" applyAlignment="1">
      <alignment/>
    </xf>
    <xf numFmtId="3" fontId="5" fillId="0" borderId="0" xfId="0" applyNumberFormat="1" applyFont="1" applyAlignment="1">
      <alignment/>
    </xf>
    <xf numFmtId="0" fontId="0" fillId="0" borderId="13" xfId="0" applyBorder="1" applyAlignment="1">
      <alignment/>
    </xf>
    <xf numFmtId="3" fontId="0" fillId="0" borderId="10" xfId="0" applyNumberFormat="1" applyBorder="1" applyAlignment="1">
      <alignment horizontal="center"/>
    </xf>
    <xf numFmtId="0" fontId="0" fillId="0" borderId="17" xfId="0" applyBorder="1" applyAlignment="1">
      <alignment horizontal="centerContinuous"/>
    </xf>
    <xf numFmtId="0" fontId="0" fillId="0" borderId="30" xfId="0" applyBorder="1" applyAlignment="1">
      <alignment horizontal="centerContinuous"/>
    </xf>
    <xf numFmtId="0" fontId="0" fillId="0" borderId="29" xfId="0" applyBorder="1" applyAlignment="1">
      <alignment horizontal="centerContinuous"/>
    </xf>
    <xf numFmtId="0" fontId="0" fillId="0" borderId="14" xfId="0" applyBorder="1" applyAlignment="1">
      <alignment horizontal="left"/>
    </xf>
    <xf numFmtId="0" fontId="0" fillId="0" borderId="19" xfId="0" applyBorder="1" applyAlignment="1">
      <alignment horizontal="center"/>
    </xf>
    <xf numFmtId="0" fontId="0" fillId="0" borderId="38" xfId="0" applyBorder="1" applyAlignment="1">
      <alignment horizontal="centerContinuous"/>
    </xf>
    <xf numFmtId="0" fontId="0" fillId="0" borderId="27" xfId="0" applyBorder="1" applyAlignment="1">
      <alignment/>
    </xf>
    <xf numFmtId="0" fontId="0" fillId="0" borderId="31" xfId="0" applyBorder="1" applyAlignment="1">
      <alignment/>
    </xf>
    <xf numFmtId="172" fontId="0" fillId="0" borderId="30" xfId="0" applyNumberFormat="1" applyBorder="1" applyAlignment="1">
      <alignment/>
    </xf>
    <xf numFmtId="0" fontId="0" fillId="0" borderId="28" xfId="0" applyBorder="1" applyAlignment="1">
      <alignment horizontal="left"/>
    </xf>
    <xf numFmtId="0" fontId="0" fillId="0" borderId="28" xfId="0" applyBorder="1" applyAlignment="1">
      <alignment/>
    </xf>
    <xf numFmtId="0" fontId="0" fillId="0" borderId="29" xfId="0" applyBorder="1" applyAlignment="1">
      <alignment/>
    </xf>
    <xf numFmtId="172" fontId="0" fillId="0" borderId="30" xfId="0" applyNumberFormat="1" applyFont="1" applyBorder="1" applyAlignment="1">
      <alignment/>
    </xf>
    <xf numFmtId="172" fontId="0" fillId="0" borderId="31" xfId="0" applyNumberFormat="1" applyBorder="1" applyAlignment="1">
      <alignment/>
    </xf>
    <xf numFmtId="172" fontId="0" fillId="0" borderId="27" xfId="0" applyNumberFormat="1" applyBorder="1" applyAlignment="1">
      <alignment/>
    </xf>
    <xf numFmtId="172" fontId="0" fillId="0" borderId="13" xfId="0" applyNumberFormat="1" applyBorder="1" applyAlignment="1">
      <alignment/>
    </xf>
    <xf numFmtId="172" fontId="6" fillId="0" borderId="18" xfId="0" applyNumberFormat="1" applyFont="1" applyBorder="1" applyAlignment="1">
      <alignment/>
    </xf>
    <xf numFmtId="0" fontId="0" fillId="0" borderId="0" xfId="0" applyBorder="1" applyAlignment="1">
      <alignment horizontal="right"/>
    </xf>
    <xf numFmtId="0" fontId="0" fillId="0" borderId="20" xfId="0" applyBorder="1" applyAlignment="1">
      <alignment/>
    </xf>
    <xf numFmtId="0" fontId="0" fillId="0" borderId="0" xfId="0" applyBorder="1" applyAlignment="1">
      <alignment horizontal="left"/>
    </xf>
    <xf numFmtId="0" fontId="5" fillId="0" borderId="0" xfId="0" applyFont="1" applyBorder="1" applyAlignment="1">
      <alignment horizontal="right" textRotation="180"/>
    </xf>
    <xf numFmtId="0" fontId="0" fillId="0" borderId="15" xfId="0" applyBorder="1" applyAlignment="1">
      <alignment horizontal="left"/>
    </xf>
    <xf numFmtId="0" fontId="3" fillId="0" borderId="35" xfId="0" applyFont="1" applyBorder="1" applyAlignment="1">
      <alignment/>
    </xf>
    <xf numFmtId="0" fontId="3" fillId="0" borderId="39" xfId="0" applyFont="1" applyBorder="1" applyAlignment="1">
      <alignment/>
    </xf>
    <xf numFmtId="0" fontId="0" fillId="0" borderId="39" xfId="0" applyBorder="1" applyAlignment="1">
      <alignment/>
    </xf>
    <xf numFmtId="172" fontId="3" fillId="0" borderId="21" xfId="0" applyNumberFormat="1" applyFont="1" applyBorder="1" applyAlignment="1">
      <alignment/>
    </xf>
    <xf numFmtId="0" fontId="3" fillId="0" borderId="24" xfId="0" applyFont="1" applyBorder="1" applyAlignment="1">
      <alignment/>
    </xf>
    <xf numFmtId="172" fontId="0" fillId="0" borderId="24" xfId="0" applyNumberFormat="1" applyBorder="1" applyAlignment="1">
      <alignment/>
    </xf>
    <xf numFmtId="15" fontId="0" fillId="0" borderId="0" xfId="0" applyNumberFormat="1" applyAlignment="1">
      <alignment/>
    </xf>
    <xf numFmtId="18" fontId="0" fillId="0" borderId="0" xfId="0" applyNumberFormat="1" applyAlignment="1">
      <alignment/>
    </xf>
    <xf numFmtId="0" fontId="0" fillId="0" borderId="25" xfId="0" applyBorder="1" applyAlignment="1">
      <alignment horizontal="center"/>
    </xf>
    <xf numFmtId="0" fontId="0" fillId="0" borderId="26" xfId="0" applyBorder="1" applyAlignment="1">
      <alignment horizontal="center"/>
    </xf>
    <xf numFmtId="3" fontId="0" fillId="0" borderId="25" xfId="0" applyNumberFormat="1" applyBorder="1" applyAlignment="1">
      <alignment horizontal="centerContinuous"/>
    </xf>
    <xf numFmtId="3" fontId="0" fillId="0" borderId="14" xfId="0" applyNumberFormat="1" applyBorder="1" applyAlignment="1">
      <alignment horizontal="centerContinuous"/>
    </xf>
    <xf numFmtId="0" fontId="0" fillId="0" borderId="30" xfId="0" applyBorder="1" applyAlignment="1">
      <alignment horizontal="left"/>
    </xf>
    <xf numFmtId="172" fontId="0" fillId="0" borderId="28" xfId="0" applyNumberFormat="1" applyFont="1" applyBorder="1" applyAlignment="1">
      <alignment/>
    </xf>
    <xf numFmtId="0" fontId="0" fillId="0" borderId="28" xfId="0" applyBorder="1" applyAlignment="1">
      <alignment horizontal="right"/>
    </xf>
    <xf numFmtId="172" fontId="0" fillId="0" borderId="40" xfId="0" applyNumberFormat="1" applyBorder="1" applyAlignment="1">
      <alignment/>
    </xf>
    <xf numFmtId="172" fontId="0" fillId="0" borderId="20" xfId="0" applyNumberFormat="1" applyBorder="1" applyAlignment="1">
      <alignment/>
    </xf>
    <xf numFmtId="172" fontId="0" fillId="0" borderId="20" xfId="0" applyNumberFormat="1" applyBorder="1" applyAlignment="1">
      <alignment horizontal="right"/>
    </xf>
    <xf numFmtId="172" fontId="6" fillId="0" borderId="0" xfId="0" applyNumberFormat="1" applyFont="1" applyBorder="1" applyAlignment="1">
      <alignment/>
    </xf>
    <xf numFmtId="0" fontId="0" fillId="0" borderId="19" xfId="0" applyFont="1" applyBorder="1" applyAlignment="1">
      <alignment/>
    </xf>
    <xf numFmtId="172" fontId="3" fillId="0" borderId="22" xfId="0" applyNumberFormat="1" applyFont="1" applyBorder="1" applyAlignment="1">
      <alignment horizontal="right"/>
    </xf>
    <xf numFmtId="172" fontId="3" fillId="0" borderId="22" xfId="0" applyNumberFormat="1" applyFont="1" applyBorder="1" applyAlignment="1">
      <alignment/>
    </xf>
    <xf numFmtId="172" fontId="0" fillId="0" borderId="23" xfId="0" applyNumberFormat="1" applyFont="1" applyBorder="1" applyAlignment="1">
      <alignment/>
    </xf>
    <xf numFmtId="0" fontId="3" fillId="0" borderId="22" xfId="0" applyFont="1" applyBorder="1" applyAlignment="1">
      <alignment/>
    </xf>
    <xf numFmtId="0" fontId="3" fillId="0" borderId="22" xfId="0" applyFont="1" applyBorder="1" applyAlignment="1">
      <alignment horizontal="right"/>
    </xf>
    <xf numFmtId="0" fontId="3" fillId="0" borderId="38" xfId="0" applyFont="1" applyBorder="1" applyAlignment="1">
      <alignment/>
    </xf>
    <xf numFmtId="172" fontId="0" fillId="0" borderId="22" xfId="0" applyNumberFormat="1" applyFont="1" applyBorder="1" applyAlignment="1">
      <alignment horizontal="right"/>
    </xf>
    <xf numFmtId="0" fontId="0" fillId="0" borderId="38" xfId="0" applyBorder="1" applyAlignment="1">
      <alignment/>
    </xf>
    <xf numFmtId="172" fontId="3" fillId="0" borderId="24" xfId="0" applyNumberFormat="1" applyFont="1" applyBorder="1" applyAlignment="1">
      <alignment/>
    </xf>
    <xf numFmtId="0" fontId="0" fillId="0" borderId="41" xfId="0" applyBorder="1" applyAlignment="1">
      <alignment/>
    </xf>
    <xf numFmtId="0" fontId="0" fillId="0" borderId="12" xfId="0" applyBorder="1" applyAlignment="1">
      <alignment/>
    </xf>
    <xf numFmtId="0" fontId="0" fillId="0" borderId="17" xfId="0" applyBorder="1" applyAlignment="1">
      <alignment horizontal="center"/>
    </xf>
    <xf numFmtId="0" fontId="0" fillId="0" borderId="0" xfId="0" applyNumberFormat="1" applyBorder="1" applyAlignment="1">
      <alignment horizontal="center"/>
    </xf>
    <xf numFmtId="0" fontId="0" fillId="0" borderId="28" xfId="0" applyBorder="1" applyAlignment="1">
      <alignment horizontal="centerContinuous"/>
    </xf>
    <xf numFmtId="3" fontId="0" fillId="0" borderId="14" xfId="0" applyNumberFormat="1" applyBorder="1" applyAlignment="1">
      <alignment horizontal="center"/>
    </xf>
    <xf numFmtId="3" fontId="0" fillId="0" borderId="0" xfId="0" applyNumberFormat="1" applyBorder="1" applyAlignment="1">
      <alignment horizontal="center"/>
    </xf>
    <xf numFmtId="3" fontId="0" fillId="0" borderId="18" xfId="0" applyNumberFormat="1" applyBorder="1" applyAlignment="1">
      <alignment horizontal="center"/>
    </xf>
    <xf numFmtId="3" fontId="0" fillId="0" borderId="20" xfId="0" applyNumberFormat="1" applyBorder="1" applyAlignment="1">
      <alignment horizontal="center"/>
    </xf>
    <xf numFmtId="3" fontId="0" fillId="0" borderId="19" xfId="0" applyNumberFormat="1" applyBorder="1" applyAlignment="1">
      <alignment horizontal="center"/>
    </xf>
    <xf numFmtId="0" fontId="0" fillId="0" borderId="22" xfId="0" applyBorder="1" applyAlignment="1">
      <alignment horizontal="center"/>
    </xf>
    <xf numFmtId="0" fontId="6" fillId="0" borderId="42" xfId="0" applyFont="1" applyFill="1" applyBorder="1" applyAlignment="1">
      <alignment horizontal="center"/>
    </xf>
    <xf numFmtId="172" fontId="0" fillId="0" borderId="12" xfId="0" applyNumberFormat="1" applyBorder="1" applyAlignment="1">
      <alignment/>
    </xf>
    <xf numFmtId="0" fontId="0" fillId="0" borderId="40" xfId="0" applyBorder="1" applyAlignment="1">
      <alignment/>
    </xf>
    <xf numFmtId="172" fontId="6" fillId="0" borderId="30" xfId="0" applyNumberFormat="1" applyFont="1" applyBorder="1" applyAlignment="1">
      <alignment/>
    </xf>
    <xf numFmtId="172" fontId="6" fillId="0" borderId="28" xfId="0" applyNumberFormat="1" applyFont="1" applyBorder="1" applyAlignment="1">
      <alignment/>
    </xf>
    <xf numFmtId="0" fontId="0" fillId="0" borderId="30" xfId="0" applyBorder="1" applyAlignment="1">
      <alignment/>
    </xf>
    <xf numFmtId="1" fontId="0" fillId="0" borderId="28" xfId="0" applyNumberFormat="1" applyBorder="1" applyAlignment="1">
      <alignment/>
    </xf>
    <xf numFmtId="1" fontId="0" fillId="0" borderId="30" xfId="0" applyNumberFormat="1" applyBorder="1" applyAlignment="1">
      <alignment/>
    </xf>
    <xf numFmtId="1" fontId="0" fillId="0" borderId="0" xfId="0" applyNumberFormat="1" applyAlignment="1">
      <alignment/>
    </xf>
    <xf numFmtId="0" fontId="6" fillId="0" borderId="43" xfId="0" applyFont="1" applyFill="1" applyBorder="1" applyAlignment="1">
      <alignment horizontal="center"/>
    </xf>
    <xf numFmtId="1" fontId="0" fillId="0" borderId="0" xfId="0" applyNumberFormat="1" applyBorder="1" applyAlignment="1">
      <alignment/>
    </xf>
    <xf numFmtId="1" fontId="0" fillId="0" borderId="18" xfId="0" applyNumberFormat="1" applyBorder="1" applyAlignment="1">
      <alignment/>
    </xf>
    <xf numFmtId="172" fontId="7" fillId="0" borderId="18" xfId="0" applyNumberFormat="1" applyFont="1" applyBorder="1" applyAlignment="1">
      <alignment/>
    </xf>
    <xf numFmtId="0" fontId="7" fillId="0" borderId="0" xfId="0" applyFont="1" applyAlignment="1">
      <alignment/>
    </xf>
    <xf numFmtId="0" fontId="6" fillId="0" borderId="43" xfId="0" applyFont="1" applyBorder="1" applyAlignment="1">
      <alignment horizontal="center"/>
    </xf>
    <xf numFmtId="172" fontId="0" fillId="0" borderId="23" xfId="0" applyNumberFormat="1" applyBorder="1" applyAlignment="1">
      <alignment/>
    </xf>
    <xf numFmtId="172" fontId="8" fillId="0" borderId="23" xfId="0" applyNumberFormat="1" applyFont="1" applyBorder="1" applyAlignment="1">
      <alignment/>
    </xf>
    <xf numFmtId="172" fontId="8" fillId="0" borderId="22" xfId="0" applyNumberFormat="1" applyFont="1" applyBorder="1" applyAlignment="1">
      <alignment/>
    </xf>
    <xf numFmtId="0" fontId="3" fillId="0" borderId="23" xfId="0" applyFont="1" applyBorder="1" applyAlignment="1">
      <alignment horizontal="right"/>
    </xf>
    <xf numFmtId="0" fontId="3" fillId="0" borderId="38" xfId="0" applyFont="1" applyBorder="1" applyAlignment="1">
      <alignment horizontal="right"/>
    </xf>
    <xf numFmtId="0" fontId="3" fillId="0" borderId="23" xfId="0" applyFont="1" applyBorder="1" applyAlignment="1">
      <alignment/>
    </xf>
    <xf numFmtId="0" fontId="3" fillId="0" borderId="24" xfId="0" applyFont="1" applyBorder="1" applyAlignment="1">
      <alignment horizontal="right"/>
    </xf>
    <xf numFmtId="172" fontId="3" fillId="0" borderId="44" xfId="0" applyNumberFormat="1" applyFont="1" applyBorder="1" applyAlignment="1">
      <alignment/>
    </xf>
    <xf numFmtId="172" fontId="3" fillId="0" borderId="45" xfId="0" applyNumberFormat="1" applyFont="1" applyBorder="1" applyAlignment="1">
      <alignment/>
    </xf>
    <xf numFmtId="172" fontId="3" fillId="0" borderId="41" xfId="0" applyNumberFormat="1" applyFont="1" applyBorder="1" applyAlignment="1">
      <alignment/>
    </xf>
    <xf numFmtId="0" fontId="0" fillId="0" borderId="45" xfId="0" applyBorder="1" applyAlignment="1">
      <alignment/>
    </xf>
    <xf numFmtId="172" fontId="8" fillId="0" borderId="44" xfId="0" applyNumberFormat="1" applyFont="1" applyBorder="1" applyAlignment="1">
      <alignment/>
    </xf>
    <xf numFmtId="172" fontId="0" fillId="0" borderId="38" xfId="0" applyNumberFormat="1" applyBorder="1" applyAlignment="1">
      <alignment horizontal="right"/>
    </xf>
    <xf numFmtId="172" fontId="3" fillId="0" borderId="23" xfId="0" applyNumberFormat="1" applyFont="1" applyBorder="1" applyAlignment="1">
      <alignment horizontal="right"/>
    </xf>
    <xf numFmtId="0" fontId="3" fillId="0" borderId="39" xfId="0" applyFont="1" applyBorder="1" applyAlignment="1">
      <alignment horizontal="right"/>
    </xf>
    <xf numFmtId="0" fontId="5" fillId="0" borderId="0" xfId="56" applyFont="1">
      <alignment/>
      <protection/>
    </xf>
    <xf numFmtId="0" fontId="5" fillId="0" borderId="0" xfId="0" applyFont="1" applyBorder="1" applyAlignment="1">
      <alignment/>
    </xf>
    <xf numFmtId="0" fontId="0" fillId="0" borderId="30" xfId="0" applyNumberFormat="1" applyBorder="1" applyAlignment="1">
      <alignment horizontal="center"/>
    </xf>
    <xf numFmtId="0" fontId="0" fillId="0" borderId="28" xfId="0" applyNumberFormat="1" applyBorder="1" applyAlignment="1">
      <alignment horizontal="center"/>
    </xf>
    <xf numFmtId="3" fontId="0" fillId="0" borderId="28" xfId="0" applyNumberFormat="1" applyBorder="1" applyAlignment="1">
      <alignment horizontal="center"/>
    </xf>
    <xf numFmtId="0" fontId="6" fillId="0" borderId="30" xfId="0" applyFont="1" applyBorder="1" applyAlignment="1">
      <alignment horizontal="centerContinuous"/>
    </xf>
    <xf numFmtId="0" fontId="6" fillId="0" borderId="28" xfId="0" applyFont="1" applyBorder="1" applyAlignment="1">
      <alignment horizontal="centerContinuous"/>
    </xf>
    <xf numFmtId="0" fontId="6" fillId="0" borderId="28" xfId="0" applyFont="1" applyBorder="1" applyAlignment="1">
      <alignment horizontal="left"/>
    </xf>
    <xf numFmtId="0" fontId="6" fillId="0" borderId="29" xfId="0" applyFont="1" applyBorder="1" applyAlignment="1">
      <alignment horizontal="centerContinuous"/>
    </xf>
    <xf numFmtId="0" fontId="6" fillId="0" borderId="18" xfId="0" applyFont="1" applyBorder="1" applyAlignment="1">
      <alignment horizontal="centerContinuous"/>
    </xf>
    <xf numFmtId="0" fontId="6" fillId="0" borderId="0" xfId="0" applyFont="1" applyBorder="1" applyAlignment="1">
      <alignment horizontal="centerContinuous"/>
    </xf>
    <xf numFmtId="0" fontId="6" fillId="0" borderId="30" xfId="0" applyFont="1" applyBorder="1" applyAlignment="1">
      <alignment horizontal="left"/>
    </xf>
    <xf numFmtId="0" fontId="6" fillId="0" borderId="14" xfId="0" applyFont="1" applyBorder="1" applyAlignment="1">
      <alignment horizontal="center"/>
    </xf>
    <xf numFmtId="0" fontId="6" fillId="0" borderId="19"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6" fillId="0" borderId="18" xfId="0" applyFont="1" applyBorder="1" applyAlignment="1">
      <alignment horizontal="left"/>
    </xf>
    <xf numFmtId="3" fontId="6" fillId="0" borderId="0" xfId="0" applyNumberFormat="1"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xf>
    <xf numFmtId="0" fontId="6" fillId="0" borderId="0" xfId="0" applyFont="1" applyBorder="1" applyAlignment="1">
      <alignment/>
    </xf>
    <xf numFmtId="3" fontId="6" fillId="0" borderId="15" xfId="0" applyNumberFormat="1" applyFont="1" applyBorder="1" applyAlignment="1">
      <alignment horizontal="center"/>
    </xf>
    <xf numFmtId="3" fontId="6" fillId="0" borderId="14" xfId="0" applyNumberFormat="1" applyFont="1" applyBorder="1" applyAlignment="1">
      <alignment horizontal="center"/>
    </xf>
    <xf numFmtId="3" fontId="6" fillId="0" borderId="18" xfId="0" applyNumberFormat="1" applyFont="1" applyBorder="1" applyAlignment="1">
      <alignment horizontal="center"/>
    </xf>
    <xf numFmtId="3" fontId="6" fillId="0" borderId="20" xfId="0" applyNumberFormat="1" applyFont="1" applyBorder="1" applyAlignment="1">
      <alignment horizontal="center"/>
    </xf>
    <xf numFmtId="0" fontId="6" fillId="0" borderId="21" xfId="0" applyFont="1" applyBorder="1" applyAlignment="1">
      <alignment/>
    </xf>
    <xf numFmtId="0" fontId="6" fillId="0" borderId="24" xfId="0" applyFont="1" applyBorder="1" applyAlignment="1">
      <alignment/>
    </xf>
    <xf numFmtId="0" fontId="6" fillId="0" borderId="22" xfId="0" applyFont="1" applyBorder="1" applyAlignment="1">
      <alignment/>
    </xf>
    <xf numFmtId="0" fontId="6" fillId="0" borderId="23" xfId="0" applyFont="1" applyBorder="1" applyAlignment="1">
      <alignment horizontal="centerContinuous"/>
    </xf>
    <xf numFmtId="0" fontId="6" fillId="0" borderId="22" xfId="0" applyFont="1" applyBorder="1" applyAlignment="1">
      <alignment horizontal="centerContinuous"/>
    </xf>
    <xf numFmtId="3" fontId="6" fillId="0" borderId="21" xfId="0" applyNumberFormat="1" applyFont="1" applyBorder="1" applyAlignment="1">
      <alignment horizontal="centerContinuous"/>
    </xf>
    <xf numFmtId="3" fontId="6" fillId="0" borderId="23" xfId="0" applyNumberFormat="1" applyFont="1" applyBorder="1" applyAlignment="1">
      <alignment horizontal="centerContinuous"/>
    </xf>
    <xf numFmtId="0" fontId="6" fillId="0" borderId="38" xfId="0" applyFont="1" applyBorder="1" applyAlignment="1">
      <alignment horizontal="centerContinuous"/>
    </xf>
    <xf numFmtId="0" fontId="6" fillId="0" borderId="27" xfId="0" applyFont="1" applyBorder="1" applyAlignment="1">
      <alignment/>
    </xf>
    <xf numFmtId="0" fontId="6" fillId="0" borderId="31" xfId="0" applyFont="1" applyBorder="1" applyAlignment="1">
      <alignment/>
    </xf>
    <xf numFmtId="173" fontId="6" fillId="0" borderId="12" xfId="0" applyNumberFormat="1" applyFont="1" applyBorder="1" applyAlignment="1">
      <alignment/>
    </xf>
    <xf numFmtId="0" fontId="6" fillId="0" borderId="11" xfId="0" applyFont="1" applyBorder="1" applyAlignment="1">
      <alignment/>
    </xf>
    <xf numFmtId="0" fontId="6" fillId="0" borderId="40" xfId="0" applyFont="1" applyBorder="1" applyAlignment="1">
      <alignment/>
    </xf>
    <xf numFmtId="173" fontId="6" fillId="0" borderId="18" xfId="0" applyNumberFormat="1" applyFont="1" applyBorder="1" applyAlignment="1">
      <alignment/>
    </xf>
    <xf numFmtId="0" fontId="6" fillId="0" borderId="28" xfId="0" applyFont="1" applyBorder="1" applyAlignment="1">
      <alignment horizontal="right"/>
    </xf>
    <xf numFmtId="172" fontId="6" fillId="0" borderId="27" xfId="0" applyNumberFormat="1" applyFont="1" applyBorder="1" applyAlignment="1">
      <alignment/>
    </xf>
    <xf numFmtId="0" fontId="6" fillId="0" borderId="28" xfId="0" applyFont="1" applyBorder="1" applyAlignment="1">
      <alignment/>
    </xf>
    <xf numFmtId="0" fontId="6" fillId="0" borderId="30" xfId="0" applyFont="1" applyBorder="1" applyAlignment="1">
      <alignment/>
    </xf>
    <xf numFmtId="0" fontId="6" fillId="0" borderId="29" xfId="0" applyFont="1" applyBorder="1" applyAlignment="1">
      <alignment/>
    </xf>
    <xf numFmtId="174" fontId="6" fillId="0" borderId="28" xfId="0" applyNumberFormat="1" applyFont="1" applyBorder="1" applyAlignment="1">
      <alignment/>
    </xf>
    <xf numFmtId="174" fontId="6" fillId="0" borderId="30" xfId="0" applyNumberFormat="1" applyFont="1" applyBorder="1" applyAlignment="1">
      <alignment/>
    </xf>
    <xf numFmtId="0" fontId="6" fillId="0" borderId="14" xfId="0" applyFont="1" applyBorder="1" applyAlignment="1">
      <alignment/>
    </xf>
    <xf numFmtId="0" fontId="6" fillId="0" borderId="19" xfId="0" applyFont="1" applyBorder="1" applyAlignment="1">
      <alignment/>
    </xf>
    <xf numFmtId="0" fontId="6" fillId="0" borderId="20" xfId="0" applyFont="1" applyBorder="1" applyAlignment="1">
      <alignment/>
    </xf>
    <xf numFmtId="173" fontId="7" fillId="0" borderId="18" xfId="0" applyNumberFormat="1" applyFont="1" applyBorder="1" applyAlignment="1">
      <alignment/>
    </xf>
    <xf numFmtId="0" fontId="6" fillId="0" borderId="0" xfId="0" applyFont="1" applyBorder="1" applyAlignment="1">
      <alignment horizontal="left"/>
    </xf>
    <xf numFmtId="172" fontId="6" fillId="0" borderId="14" xfId="0" applyNumberFormat="1" applyFont="1" applyBorder="1" applyAlignment="1">
      <alignment/>
    </xf>
    <xf numFmtId="174" fontId="6" fillId="0" borderId="0" xfId="0" applyNumberFormat="1" applyFont="1" applyBorder="1" applyAlignment="1">
      <alignment/>
    </xf>
    <xf numFmtId="174" fontId="6" fillId="0" borderId="18" xfId="0" applyNumberFormat="1" applyFont="1" applyBorder="1" applyAlignment="1">
      <alignment/>
    </xf>
    <xf numFmtId="0" fontId="6" fillId="0" borderId="20" xfId="0" applyFont="1" applyBorder="1" applyAlignment="1">
      <alignment horizontal="right"/>
    </xf>
    <xf numFmtId="0" fontId="6" fillId="0" borderId="0" xfId="0" applyFont="1" applyBorder="1" applyAlignment="1">
      <alignment horizontal="right"/>
    </xf>
    <xf numFmtId="172" fontId="6" fillId="0" borderId="19" xfId="0" applyNumberFormat="1" applyFont="1" applyBorder="1" applyAlignment="1">
      <alignment/>
    </xf>
    <xf numFmtId="0" fontId="10" fillId="0" borderId="0" xfId="0" applyFont="1" applyBorder="1" applyAlignment="1">
      <alignment horizontal="right" textRotation="180"/>
    </xf>
    <xf numFmtId="0" fontId="8" fillId="0" borderId="21" xfId="0" applyFont="1" applyBorder="1" applyAlignment="1">
      <alignment/>
    </xf>
    <xf numFmtId="0" fontId="8" fillId="0" borderId="24" xfId="0" applyFont="1" applyBorder="1" applyAlignment="1">
      <alignment/>
    </xf>
    <xf numFmtId="0" fontId="8" fillId="0" borderId="22" xfId="0" applyFont="1" applyBorder="1" applyAlignment="1">
      <alignment/>
    </xf>
    <xf numFmtId="173" fontId="6" fillId="0" borderId="23" xfId="0" applyNumberFormat="1" applyFont="1" applyBorder="1" applyAlignment="1">
      <alignment/>
    </xf>
    <xf numFmtId="0" fontId="6" fillId="0" borderId="38" xfId="0" applyFont="1" applyBorder="1" applyAlignment="1">
      <alignment/>
    </xf>
    <xf numFmtId="173" fontId="8" fillId="0" borderId="23" xfId="0" applyNumberFormat="1" applyFont="1" applyBorder="1" applyAlignment="1">
      <alignment/>
    </xf>
    <xf numFmtId="172" fontId="8" fillId="0" borderId="22" xfId="0" applyNumberFormat="1" applyFont="1" applyBorder="1" applyAlignment="1">
      <alignment horizontal="right"/>
    </xf>
    <xf numFmtId="172" fontId="6" fillId="0" borderId="23" xfId="0" applyNumberFormat="1" applyFont="1" applyBorder="1" applyAlignment="1">
      <alignment/>
    </xf>
    <xf numFmtId="172" fontId="8" fillId="0" borderId="21" xfId="0" applyNumberFormat="1" applyFont="1" applyBorder="1" applyAlignment="1">
      <alignment/>
    </xf>
    <xf numFmtId="0" fontId="8" fillId="0" borderId="22" xfId="0" applyFont="1" applyBorder="1" applyAlignment="1">
      <alignment horizontal="right"/>
    </xf>
    <xf numFmtId="0" fontId="8" fillId="0" borderId="38" xfId="0" applyFont="1" applyBorder="1" applyAlignment="1">
      <alignment horizontal="right"/>
    </xf>
    <xf numFmtId="0" fontId="8" fillId="0" borderId="38" xfId="0" applyFont="1" applyBorder="1" applyAlignment="1">
      <alignment/>
    </xf>
    <xf numFmtId="0" fontId="8" fillId="0" borderId="23" xfId="0" applyFont="1" applyBorder="1" applyAlignment="1">
      <alignment/>
    </xf>
    <xf numFmtId="172" fontId="8" fillId="0" borderId="24" xfId="0" applyNumberFormat="1" applyFont="1" applyBorder="1" applyAlignment="1">
      <alignment/>
    </xf>
    <xf numFmtId="0" fontId="8" fillId="0" borderId="0" xfId="0" applyFont="1" applyAlignment="1">
      <alignment/>
    </xf>
    <xf numFmtId="0" fontId="8" fillId="0" borderId="24" xfId="0" applyFont="1" applyBorder="1" applyAlignment="1">
      <alignment horizontal="right"/>
    </xf>
    <xf numFmtId="173" fontId="8" fillId="0" borderId="44" xfId="0" applyNumberFormat="1" applyFont="1" applyBorder="1" applyAlignment="1">
      <alignment/>
    </xf>
    <xf numFmtId="172" fontId="8" fillId="0" borderId="45" xfId="0" applyNumberFormat="1" applyFont="1" applyBorder="1" applyAlignment="1">
      <alignment/>
    </xf>
    <xf numFmtId="172" fontId="8" fillId="0" borderId="41" xfId="0" applyNumberFormat="1" applyFont="1" applyBorder="1" applyAlignment="1">
      <alignment/>
    </xf>
    <xf numFmtId="0" fontId="6" fillId="0" borderId="41" xfId="0" applyFont="1" applyBorder="1" applyAlignment="1">
      <alignment/>
    </xf>
    <xf numFmtId="0" fontId="6" fillId="0" borderId="45" xfId="0" applyFont="1" applyBorder="1" applyAlignment="1">
      <alignment/>
    </xf>
    <xf numFmtId="172" fontId="8" fillId="0" borderId="36" xfId="0" applyNumberFormat="1" applyFont="1" applyBorder="1" applyAlignment="1">
      <alignment/>
    </xf>
    <xf numFmtId="0" fontId="8" fillId="0" borderId="33" xfId="0" applyFont="1" applyBorder="1" applyAlignment="1">
      <alignment horizontal="right"/>
    </xf>
    <xf numFmtId="172" fontId="6" fillId="0" borderId="22" xfId="0" applyNumberFormat="1" applyFont="1" applyBorder="1" applyAlignment="1">
      <alignment horizontal="right"/>
    </xf>
    <xf numFmtId="172" fontId="6" fillId="0" borderId="38" xfId="0" applyNumberFormat="1" applyFont="1" applyBorder="1" applyAlignment="1">
      <alignment horizontal="right"/>
    </xf>
    <xf numFmtId="0" fontId="6" fillId="0" borderId="39" xfId="0" applyFont="1" applyBorder="1" applyAlignment="1">
      <alignment/>
    </xf>
    <xf numFmtId="0" fontId="8" fillId="0" borderId="39" xfId="0" applyFont="1" applyBorder="1" applyAlignment="1">
      <alignment horizontal="right"/>
    </xf>
    <xf numFmtId="172" fontId="8" fillId="0" borderId="34" xfId="0" applyNumberFormat="1" applyFont="1" applyBorder="1" applyAlignment="1">
      <alignment/>
    </xf>
    <xf numFmtId="172" fontId="6" fillId="0" borderId="24" xfId="0" applyNumberFormat="1" applyFont="1" applyBorder="1" applyAlignment="1">
      <alignment horizontal="right"/>
    </xf>
    <xf numFmtId="0" fontId="6" fillId="0" borderId="0" xfId="0" applyFont="1" applyAlignment="1">
      <alignment/>
    </xf>
    <xf numFmtId="0" fontId="10" fillId="0" borderId="0" xfId="0" applyFont="1" applyAlignment="1">
      <alignment/>
    </xf>
    <xf numFmtId="3" fontId="6" fillId="0" borderId="0" xfId="0" applyNumberFormat="1" applyFont="1" applyAlignment="1">
      <alignment/>
    </xf>
    <xf numFmtId="172" fontId="6" fillId="0" borderId="0" xfId="0" applyNumberFormat="1" applyFont="1" applyAlignment="1">
      <alignment/>
    </xf>
    <xf numFmtId="175" fontId="6" fillId="0" borderId="0" xfId="0" applyNumberFormat="1" applyFont="1" applyBorder="1" applyAlignment="1">
      <alignment/>
    </xf>
    <xf numFmtId="0" fontId="10" fillId="0" borderId="0" xfId="56" applyFont="1">
      <alignment/>
      <protection/>
    </xf>
    <xf numFmtId="175" fontId="10" fillId="0" borderId="0" xfId="56" applyNumberFormat="1" applyFont="1" applyBorder="1">
      <alignment/>
      <protection/>
    </xf>
    <xf numFmtId="0" fontId="10" fillId="0" borderId="0" xfId="56" applyFont="1" applyBorder="1">
      <alignment/>
      <protection/>
    </xf>
    <xf numFmtId="172" fontId="10" fillId="0" borderId="0" xfId="56" applyNumberFormat="1" applyFont="1" applyBorder="1">
      <alignment/>
      <protection/>
    </xf>
    <xf numFmtId="3" fontId="10" fillId="0" borderId="0" xfId="56" applyNumberFormat="1" applyFont="1">
      <alignment/>
      <protection/>
    </xf>
    <xf numFmtId="172" fontId="10" fillId="0" borderId="0" xfId="56" applyNumberFormat="1" applyFont="1">
      <alignment/>
      <protection/>
    </xf>
    <xf numFmtId="172" fontId="8" fillId="0" borderId="0" xfId="0" applyNumberFormat="1" applyFont="1" applyBorder="1" applyAlignment="1">
      <alignment/>
    </xf>
    <xf numFmtId="0" fontId="11" fillId="0" borderId="0" xfId="56" applyFont="1">
      <alignment/>
      <protection/>
    </xf>
    <xf numFmtId="0" fontId="2" fillId="0" borderId="0" xfId="56" applyFont="1">
      <alignment/>
      <protection/>
    </xf>
    <xf numFmtId="3" fontId="2" fillId="0" borderId="0" xfId="56" applyNumberFormat="1" applyFont="1">
      <alignment/>
      <protection/>
    </xf>
    <xf numFmtId="0" fontId="0" fillId="0" borderId="0" xfId="56">
      <alignment/>
      <protection/>
    </xf>
    <xf numFmtId="3" fontId="0" fillId="0" borderId="0" xfId="56" applyNumberFormat="1">
      <alignment/>
      <protection/>
    </xf>
    <xf numFmtId="0" fontId="0" fillId="0" borderId="10" xfId="56" applyBorder="1">
      <alignment/>
      <protection/>
    </xf>
    <xf numFmtId="0" fontId="0" fillId="0" borderId="13" xfId="56" applyBorder="1">
      <alignment/>
      <protection/>
    </xf>
    <xf numFmtId="0" fontId="0" fillId="0" borderId="12" xfId="56" applyBorder="1">
      <alignment/>
      <protection/>
    </xf>
    <xf numFmtId="0" fontId="0" fillId="0" borderId="11" xfId="56" applyBorder="1">
      <alignment/>
      <protection/>
    </xf>
    <xf numFmtId="3" fontId="0" fillId="0" borderId="10" xfId="56" applyNumberFormat="1" applyBorder="1" applyAlignment="1">
      <alignment horizontal="center"/>
      <protection/>
    </xf>
    <xf numFmtId="3" fontId="0" fillId="0" borderId="13" xfId="56" applyNumberFormat="1" applyBorder="1" applyAlignment="1">
      <alignment horizontal="center"/>
      <protection/>
    </xf>
    <xf numFmtId="0" fontId="0" fillId="0" borderId="14" xfId="56" applyBorder="1">
      <alignment/>
      <protection/>
    </xf>
    <xf numFmtId="0" fontId="0" fillId="0" borderId="19" xfId="56" applyBorder="1">
      <alignment/>
      <protection/>
    </xf>
    <xf numFmtId="0" fontId="0" fillId="0" borderId="17" xfId="56" applyBorder="1">
      <alignment/>
      <protection/>
    </xf>
    <xf numFmtId="0" fontId="0" fillId="0" borderId="15" xfId="56" applyBorder="1">
      <alignment/>
      <protection/>
    </xf>
    <xf numFmtId="0" fontId="0" fillId="0" borderId="17" xfId="56" applyBorder="1" applyAlignment="1">
      <alignment horizontal="center"/>
      <protection/>
    </xf>
    <xf numFmtId="0" fontId="0" fillId="0" borderId="15" xfId="56" applyBorder="1" applyAlignment="1">
      <alignment horizontal="center"/>
      <protection/>
    </xf>
    <xf numFmtId="0" fontId="0" fillId="0" borderId="26" xfId="56" applyBorder="1" applyAlignment="1">
      <alignment horizontal="center"/>
      <protection/>
    </xf>
    <xf numFmtId="3" fontId="0" fillId="0" borderId="25" xfId="56" applyNumberFormat="1" applyBorder="1" applyAlignment="1">
      <alignment horizontal="centerContinuous"/>
      <protection/>
    </xf>
    <xf numFmtId="0" fontId="0" fillId="0" borderId="15" xfId="56" applyBorder="1" applyAlignment="1">
      <alignment horizontal="centerContinuous"/>
      <protection/>
    </xf>
    <xf numFmtId="3" fontId="0" fillId="0" borderId="15" xfId="56" applyNumberFormat="1" applyBorder="1" applyAlignment="1">
      <alignment horizontal="centerContinuous"/>
      <protection/>
    </xf>
    <xf numFmtId="0" fontId="0" fillId="0" borderId="26" xfId="56" applyBorder="1">
      <alignment/>
      <protection/>
    </xf>
    <xf numFmtId="3" fontId="0" fillId="0" borderId="14" xfId="56" applyNumberFormat="1" applyBorder="1" applyAlignment="1">
      <alignment horizontal="centerContinuous"/>
      <protection/>
    </xf>
    <xf numFmtId="0" fontId="0" fillId="0" borderId="19" xfId="56" applyBorder="1" applyAlignment="1">
      <alignment horizontal="centerContinuous"/>
      <protection/>
    </xf>
    <xf numFmtId="0" fontId="0" fillId="0" borderId="30" xfId="56" applyNumberFormat="1" applyBorder="1" applyAlignment="1">
      <alignment horizontal="center"/>
      <protection/>
    </xf>
    <xf numFmtId="0" fontId="0" fillId="0" borderId="28" xfId="56" applyNumberFormat="1" applyBorder="1" applyAlignment="1">
      <alignment horizontal="center"/>
      <protection/>
    </xf>
    <xf numFmtId="0" fontId="0" fillId="0" borderId="0" xfId="56" applyNumberFormat="1" applyBorder="1" applyAlignment="1">
      <alignment horizontal="center"/>
      <protection/>
    </xf>
    <xf numFmtId="0" fontId="0" fillId="0" borderId="18" xfId="56" applyBorder="1" applyAlignment="1">
      <alignment horizontal="centerContinuous"/>
      <protection/>
    </xf>
    <xf numFmtId="0" fontId="0" fillId="0" borderId="0" xfId="56" applyBorder="1" applyAlignment="1">
      <alignment horizontal="centerContinuous"/>
      <protection/>
    </xf>
    <xf numFmtId="0" fontId="0" fillId="0" borderId="30" xfId="56" applyBorder="1" applyAlignment="1">
      <alignment horizontal="centerContinuous"/>
      <protection/>
    </xf>
    <xf numFmtId="0" fontId="0" fillId="0" borderId="30" xfId="56" applyBorder="1" applyAlignment="1">
      <alignment horizontal="left"/>
      <protection/>
    </xf>
    <xf numFmtId="0" fontId="6" fillId="0" borderId="30" xfId="56" applyFont="1" applyBorder="1" applyAlignment="1">
      <alignment horizontal="centerContinuous"/>
      <protection/>
    </xf>
    <xf numFmtId="0" fontId="6" fillId="0" borderId="28" xfId="56" applyFont="1" applyBorder="1" applyAlignment="1">
      <alignment horizontal="centerContinuous"/>
      <protection/>
    </xf>
    <xf numFmtId="0" fontId="6" fillId="0" borderId="28" xfId="56" applyFont="1" applyBorder="1" applyAlignment="1">
      <alignment horizontal="left"/>
      <protection/>
    </xf>
    <xf numFmtId="0" fontId="6" fillId="0" borderId="29" xfId="56" applyFont="1" applyBorder="1" applyAlignment="1">
      <alignment horizontal="centerContinuous"/>
      <protection/>
    </xf>
    <xf numFmtId="0" fontId="6" fillId="0" borderId="18" xfId="56" applyFont="1" applyBorder="1" applyAlignment="1">
      <alignment horizontal="centerContinuous"/>
      <protection/>
    </xf>
    <xf numFmtId="0" fontId="6" fillId="0" borderId="0" xfId="56" applyFont="1" applyBorder="1" applyAlignment="1">
      <alignment horizontal="centerContinuous"/>
      <protection/>
    </xf>
    <xf numFmtId="0" fontId="6" fillId="0" borderId="30" xfId="56" applyFont="1" applyBorder="1" applyAlignment="1">
      <alignment horizontal="left"/>
      <protection/>
    </xf>
    <xf numFmtId="0" fontId="0" fillId="0" borderId="14" xfId="56" applyBorder="1" applyAlignment="1">
      <alignment horizontal="left"/>
      <protection/>
    </xf>
    <xf numFmtId="0" fontId="6" fillId="0" borderId="14" xfId="56" applyFont="1" applyBorder="1" applyAlignment="1">
      <alignment horizontal="center"/>
      <protection/>
    </xf>
    <xf numFmtId="0" fontId="6" fillId="0" borderId="19" xfId="56" applyFont="1" applyBorder="1" applyAlignment="1">
      <alignment horizontal="center"/>
      <protection/>
    </xf>
    <xf numFmtId="0" fontId="6" fillId="0" borderId="18" xfId="56" applyFont="1" applyBorder="1" applyAlignment="1">
      <alignment horizontal="center"/>
      <protection/>
    </xf>
    <xf numFmtId="0" fontId="6" fillId="0" borderId="0" xfId="56" applyFont="1" applyBorder="1" applyAlignment="1">
      <alignment horizontal="center"/>
      <protection/>
    </xf>
    <xf numFmtId="0" fontId="6" fillId="0" borderId="18" xfId="56" applyFont="1" applyBorder="1" applyAlignment="1">
      <alignment horizontal="left"/>
      <protection/>
    </xf>
    <xf numFmtId="0" fontId="0" fillId="0" borderId="14" xfId="56" applyBorder="1" applyAlignment="1">
      <alignment horizontal="centerContinuous"/>
      <protection/>
    </xf>
    <xf numFmtId="0" fontId="6" fillId="0" borderId="18" xfId="56" applyFont="1" applyBorder="1">
      <alignment/>
      <protection/>
    </xf>
    <xf numFmtId="0" fontId="6" fillId="0" borderId="0" xfId="56" applyFont="1" applyBorder="1">
      <alignment/>
      <protection/>
    </xf>
    <xf numFmtId="0" fontId="6" fillId="0" borderId="20" xfId="56" applyFont="1" applyBorder="1" applyAlignment="1">
      <alignment horizontal="center"/>
      <protection/>
    </xf>
    <xf numFmtId="3" fontId="6" fillId="0" borderId="14" xfId="56" applyNumberFormat="1" applyFont="1" applyBorder="1" applyAlignment="1">
      <alignment horizontal="center"/>
      <protection/>
    </xf>
    <xf numFmtId="3" fontId="6" fillId="0" borderId="0" xfId="56" applyNumberFormat="1" applyFont="1" applyBorder="1" applyAlignment="1">
      <alignment horizontal="center"/>
      <protection/>
    </xf>
    <xf numFmtId="0" fontId="0" fillId="0" borderId="14" xfId="56" applyBorder="1" applyAlignment="1">
      <alignment horizontal="center"/>
      <protection/>
    </xf>
    <xf numFmtId="0" fontId="0" fillId="0" borderId="19" xfId="56" applyBorder="1" applyAlignment="1">
      <alignment horizontal="center"/>
      <protection/>
    </xf>
    <xf numFmtId="3" fontId="0" fillId="0" borderId="14" xfId="56" applyNumberFormat="1" applyBorder="1" applyAlignment="1">
      <alignment horizontal="center"/>
      <protection/>
    </xf>
    <xf numFmtId="3" fontId="0" fillId="0" borderId="19" xfId="56" applyNumberFormat="1" applyBorder="1" applyAlignment="1">
      <alignment horizontal="center"/>
      <protection/>
    </xf>
    <xf numFmtId="3" fontId="6" fillId="0" borderId="18" xfId="56" applyNumberFormat="1" applyFont="1" applyBorder="1" applyAlignment="1">
      <alignment horizontal="center"/>
      <protection/>
    </xf>
    <xf numFmtId="3" fontId="6" fillId="0" borderId="20" xfId="56" applyNumberFormat="1" applyFont="1" applyBorder="1" applyAlignment="1">
      <alignment horizontal="center"/>
      <protection/>
    </xf>
    <xf numFmtId="0" fontId="6" fillId="0" borderId="21" xfId="56" applyFont="1" applyBorder="1">
      <alignment/>
      <protection/>
    </xf>
    <xf numFmtId="0" fontId="6" fillId="0" borderId="24" xfId="56" applyFont="1" applyBorder="1">
      <alignment/>
      <protection/>
    </xf>
    <xf numFmtId="0" fontId="6" fillId="0" borderId="23" xfId="56" applyFont="1" applyBorder="1" applyAlignment="1">
      <alignment horizontal="centerContinuous"/>
      <protection/>
    </xf>
    <xf numFmtId="0" fontId="6" fillId="0" borderId="22" xfId="56" applyFont="1" applyBorder="1" applyAlignment="1">
      <alignment horizontal="centerContinuous"/>
      <protection/>
    </xf>
    <xf numFmtId="3" fontId="6" fillId="0" borderId="21" xfId="56" applyNumberFormat="1" applyFont="1" applyBorder="1" applyAlignment="1">
      <alignment horizontal="centerContinuous"/>
      <protection/>
    </xf>
    <xf numFmtId="3" fontId="6" fillId="0" borderId="23" xfId="56" applyNumberFormat="1" applyFont="1" applyBorder="1" applyAlignment="1">
      <alignment horizontal="centerContinuous"/>
      <protection/>
    </xf>
    <xf numFmtId="0" fontId="0" fillId="0" borderId="24" xfId="56" applyBorder="1" applyAlignment="1">
      <alignment horizontal="centerContinuous"/>
      <protection/>
    </xf>
    <xf numFmtId="0" fontId="0" fillId="0" borderId="21" xfId="56" applyBorder="1" applyAlignment="1">
      <alignment horizontal="centerContinuous"/>
      <protection/>
    </xf>
    <xf numFmtId="3" fontId="0" fillId="0" borderId="21" xfId="56" applyNumberFormat="1" applyBorder="1" applyAlignment="1">
      <alignment horizontal="centerContinuous"/>
      <protection/>
    </xf>
    <xf numFmtId="0" fontId="6" fillId="0" borderId="27" xfId="56" applyFont="1" applyBorder="1">
      <alignment/>
      <protection/>
    </xf>
    <xf numFmtId="0" fontId="6" fillId="0" borderId="31" xfId="56" applyFont="1" applyBorder="1">
      <alignment/>
      <protection/>
    </xf>
    <xf numFmtId="173" fontId="6" fillId="0" borderId="12" xfId="56" applyNumberFormat="1" applyFont="1" applyBorder="1">
      <alignment/>
      <protection/>
    </xf>
    <xf numFmtId="0" fontId="6" fillId="0" borderId="11" xfId="56" applyFont="1" applyBorder="1">
      <alignment/>
      <protection/>
    </xf>
    <xf numFmtId="0" fontId="6" fillId="0" borderId="40" xfId="56" applyFont="1" applyBorder="1">
      <alignment/>
      <protection/>
    </xf>
    <xf numFmtId="173" fontId="6" fillId="0" borderId="18" xfId="56" applyNumberFormat="1" applyFont="1" applyBorder="1">
      <alignment/>
      <protection/>
    </xf>
    <xf numFmtId="172" fontId="6" fillId="0" borderId="18" xfId="56" applyNumberFormat="1" applyFont="1" applyBorder="1">
      <alignment/>
      <protection/>
    </xf>
    <xf numFmtId="172" fontId="6" fillId="0" borderId="28" xfId="56" applyNumberFormat="1" applyFont="1" applyBorder="1">
      <alignment/>
      <protection/>
    </xf>
    <xf numFmtId="172" fontId="6" fillId="0" borderId="30" xfId="56" applyNumberFormat="1" applyFont="1" applyBorder="1">
      <alignment/>
      <protection/>
    </xf>
    <xf numFmtId="0" fontId="6" fillId="0" borderId="28" xfId="56" applyFont="1" applyBorder="1" applyAlignment="1">
      <alignment horizontal="right"/>
      <protection/>
    </xf>
    <xf numFmtId="172" fontId="6" fillId="0" borderId="27" xfId="56" applyNumberFormat="1" applyFont="1" applyBorder="1">
      <alignment/>
      <protection/>
    </xf>
    <xf numFmtId="0" fontId="6" fillId="0" borderId="28" xfId="56" applyFont="1" applyBorder="1">
      <alignment/>
      <protection/>
    </xf>
    <xf numFmtId="172" fontId="6" fillId="0" borderId="12" xfId="56" applyNumberFormat="1" applyFont="1" applyBorder="1">
      <alignment/>
      <protection/>
    </xf>
    <xf numFmtId="0" fontId="6" fillId="0" borderId="29" xfId="56" applyFont="1" applyBorder="1">
      <alignment/>
      <protection/>
    </xf>
    <xf numFmtId="174" fontId="6" fillId="0" borderId="28" xfId="56" applyNumberFormat="1" applyFont="1" applyBorder="1">
      <alignment/>
      <protection/>
    </xf>
    <xf numFmtId="174" fontId="7" fillId="0" borderId="28" xfId="56" applyNumberFormat="1" applyFont="1" applyBorder="1">
      <alignment/>
      <protection/>
    </xf>
    <xf numFmtId="174" fontId="6" fillId="0" borderId="30" xfId="56" applyNumberFormat="1" applyFont="1" applyBorder="1">
      <alignment/>
      <protection/>
    </xf>
    <xf numFmtId="172" fontId="0" fillId="0" borderId="31" xfId="56" applyNumberFormat="1" applyBorder="1">
      <alignment/>
      <protection/>
    </xf>
    <xf numFmtId="172" fontId="0" fillId="0" borderId="14" xfId="56" applyNumberFormat="1" applyBorder="1">
      <alignment/>
      <protection/>
    </xf>
    <xf numFmtId="172" fontId="0" fillId="0" borderId="0" xfId="56" applyNumberFormat="1" applyBorder="1">
      <alignment/>
      <protection/>
    </xf>
    <xf numFmtId="1" fontId="0" fillId="0" borderId="0" xfId="56" applyNumberFormat="1">
      <alignment/>
      <protection/>
    </xf>
    <xf numFmtId="0" fontId="6" fillId="0" borderId="14" xfId="56" applyFont="1" applyBorder="1">
      <alignment/>
      <protection/>
    </xf>
    <xf numFmtId="0" fontId="6" fillId="0" borderId="19" xfId="56" applyFont="1" applyBorder="1">
      <alignment/>
      <protection/>
    </xf>
    <xf numFmtId="0" fontId="6" fillId="0" borderId="20" xfId="56" applyFont="1" applyBorder="1">
      <alignment/>
      <protection/>
    </xf>
    <xf numFmtId="172" fontId="6" fillId="0" borderId="0" xfId="56" applyNumberFormat="1" applyFont="1" applyBorder="1">
      <alignment/>
      <protection/>
    </xf>
    <xf numFmtId="0" fontId="6" fillId="0" borderId="0" xfId="56" applyFont="1" applyBorder="1" applyAlignment="1">
      <alignment horizontal="left"/>
      <protection/>
    </xf>
    <xf numFmtId="172" fontId="6" fillId="0" borderId="14" xfId="56" applyNumberFormat="1" applyFont="1" applyBorder="1">
      <alignment/>
      <protection/>
    </xf>
    <xf numFmtId="174" fontId="6" fillId="0" borderId="0" xfId="56" applyNumberFormat="1" applyFont="1" applyBorder="1">
      <alignment/>
      <protection/>
    </xf>
    <xf numFmtId="174" fontId="7" fillId="0" borderId="0" xfId="56" applyNumberFormat="1" applyFont="1" applyBorder="1">
      <alignment/>
      <protection/>
    </xf>
    <xf numFmtId="174" fontId="6" fillId="0" borderId="18" xfId="56" applyNumberFormat="1" applyFont="1" applyBorder="1">
      <alignment/>
      <protection/>
    </xf>
    <xf numFmtId="172" fontId="0" fillId="0" borderId="19" xfId="56" applyNumberFormat="1" applyBorder="1">
      <alignment/>
      <protection/>
    </xf>
    <xf numFmtId="0" fontId="0" fillId="0" borderId="0" xfId="56" applyBorder="1">
      <alignment/>
      <protection/>
    </xf>
    <xf numFmtId="0" fontId="6" fillId="0" borderId="20" xfId="56" applyFont="1" applyBorder="1" applyAlignment="1">
      <alignment horizontal="right"/>
      <protection/>
    </xf>
    <xf numFmtId="0" fontId="6" fillId="0" borderId="0" xfId="56" applyFont="1" applyBorder="1" applyAlignment="1">
      <alignment horizontal="right"/>
      <protection/>
    </xf>
    <xf numFmtId="174" fontId="0" fillId="0" borderId="0" xfId="56" applyNumberFormat="1" applyFont="1" applyBorder="1">
      <alignment/>
      <protection/>
    </xf>
    <xf numFmtId="172" fontId="6" fillId="0" borderId="19" xfId="56" applyNumberFormat="1" applyFont="1" applyBorder="1">
      <alignment/>
      <protection/>
    </xf>
    <xf numFmtId="0" fontId="10" fillId="0" borderId="0" xfId="56" applyFont="1" applyBorder="1" applyAlignment="1">
      <alignment horizontal="right" textRotation="180"/>
      <protection/>
    </xf>
    <xf numFmtId="0" fontId="8" fillId="0" borderId="21" xfId="56" applyFont="1" applyBorder="1">
      <alignment/>
      <protection/>
    </xf>
    <xf numFmtId="0" fontId="8" fillId="0" borderId="24" xfId="56" applyFont="1" applyBorder="1">
      <alignment/>
      <protection/>
    </xf>
    <xf numFmtId="173" fontId="6" fillId="0" borderId="23" xfId="56" applyNumberFormat="1" applyFont="1" applyBorder="1">
      <alignment/>
      <protection/>
    </xf>
    <xf numFmtId="0" fontId="6" fillId="0" borderId="22" xfId="56" applyFont="1" applyBorder="1">
      <alignment/>
      <protection/>
    </xf>
    <xf numFmtId="0" fontId="6" fillId="0" borderId="38" xfId="56" applyFont="1" applyBorder="1">
      <alignment/>
      <protection/>
    </xf>
    <xf numFmtId="173" fontId="8" fillId="0" borderId="23" xfId="56" applyNumberFormat="1" applyFont="1" applyBorder="1">
      <alignment/>
      <protection/>
    </xf>
    <xf numFmtId="172" fontId="8" fillId="0" borderId="23" xfId="56" applyNumberFormat="1" applyFont="1" applyBorder="1">
      <alignment/>
      <protection/>
    </xf>
    <xf numFmtId="172" fontId="8" fillId="0" borderId="22" xfId="56" applyNumberFormat="1" applyFont="1" applyBorder="1" applyAlignment="1">
      <alignment horizontal="right"/>
      <protection/>
    </xf>
    <xf numFmtId="172" fontId="8" fillId="0" borderId="22" xfId="56" applyNumberFormat="1" applyFont="1" applyBorder="1">
      <alignment/>
      <protection/>
    </xf>
    <xf numFmtId="0" fontId="8" fillId="0" borderId="22" xfId="56" applyFont="1" applyBorder="1">
      <alignment/>
      <protection/>
    </xf>
    <xf numFmtId="172" fontId="8" fillId="0" borderId="21" xfId="56" applyNumberFormat="1" applyFont="1" applyBorder="1">
      <alignment/>
      <protection/>
    </xf>
    <xf numFmtId="0" fontId="8" fillId="0" borderId="22" xfId="56" applyFont="1" applyBorder="1" applyAlignment="1">
      <alignment horizontal="right"/>
      <protection/>
    </xf>
    <xf numFmtId="172" fontId="6" fillId="0" borderId="23" xfId="56" applyNumberFormat="1" applyFont="1" applyBorder="1">
      <alignment/>
      <protection/>
    </xf>
    <xf numFmtId="0" fontId="8" fillId="0" borderId="38" xfId="56" applyFont="1" applyBorder="1" applyAlignment="1">
      <alignment horizontal="right"/>
      <protection/>
    </xf>
    <xf numFmtId="0" fontId="8" fillId="0" borderId="38" xfId="56" applyFont="1" applyBorder="1">
      <alignment/>
      <protection/>
    </xf>
    <xf numFmtId="0" fontId="13" fillId="0" borderId="22" xfId="56" applyFont="1" applyBorder="1">
      <alignment/>
      <protection/>
    </xf>
    <xf numFmtId="0" fontId="8" fillId="0" borderId="23" xfId="56" applyFont="1" applyBorder="1">
      <alignment/>
      <protection/>
    </xf>
    <xf numFmtId="172" fontId="3" fillId="0" borderId="23" xfId="56" applyNumberFormat="1" applyFont="1" applyBorder="1">
      <alignment/>
      <protection/>
    </xf>
    <xf numFmtId="172" fontId="3" fillId="0" borderId="24" xfId="56" applyNumberFormat="1" applyFont="1" applyBorder="1">
      <alignment/>
      <protection/>
    </xf>
    <xf numFmtId="172" fontId="3" fillId="0" borderId="21" xfId="56" applyNumberFormat="1" applyFont="1" applyBorder="1">
      <alignment/>
      <protection/>
    </xf>
    <xf numFmtId="172" fontId="8" fillId="0" borderId="24" xfId="56" applyNumberFormat="1" applyFont="1" applyBorder="1">
      <alignment/>
      <protection/>
    </xf>
    <xf numFmtId="0" fontId="8" fillId="0" borderId="0" xfId="56" applyFont="1">
      <alignment/>
      <protection/>
    </xf>
    <xf numFmtId="0" fontId="8" fillId="0" borderId="24" xfId="56" applyFont="1" applyBorder="1" applyAlignment="1">
      <alignment horizontal="right"/>
      <protection/>
    </xf>
    <xf numFmtId="0" fontId="3" fillId="0" borderId="0" xfId="56" applyFont="1">
      <alignment/>
      <protection/>
    </xf>
    <xf numFmtId="173" fontId="8" fillId="0" borderId="44" xfId="56" applyNumberFormat="1" applyFont="1" applyBorder="1">
      <alignment/>
      <protection/>
    </xf>
    <xf numFmtId="172" fontId="8" fillId="0" borderId="45" xfId="56" applyNumberFormat="1" applyFont="1" applyBorder="1">
      <alignment/>
      <protection/>
    </xf>
    <xf numFmtId="172" fontId="8" fillId="0" borderId="41" xfId="56" applyNumberFormat="1" applyFont="1" applyBorder="1">
      <alignment/>
      <protection/>
    </xf>
    <xf numFmtId="0" fontId="6" fillId="0" borderId="41" xfId="56" applyFont="1" applyBorder="1">
      <alignment/>
      <protection/>
    </xf>
    <xf numFmtId="0" fontId="6" fillId="0" borderId="45" xfId="56" applyFont="1" applyBorder="1">
      <alignment/>
      <protection/>
    </xf>
    <xf numFmtId="172" fontId="8" fillId="0" borderId="44" xfId="56" applyNumberFormat="1" applyFont="1" applyBorder="1">
      <alignment/>
      <protection/>
    </xf>
    <xf numFmtId="172" fontId="8" fillId="0" borderId="36" xfId="56" applyNumberFormat="1" applyFont="1" applyBorder="1">
      <alignment/>
      <protection/>
    </xf>
    <xf numFmtId="0" fontId="8" fillId="0" borderId="33" xfId="56" applyFont="1" applyBorder="1" applyAlignment="1">
      <alignment horizontal="right"/>
      <protection/>
    </xf>
    <xf numFmtId="172" fontId="6" fillId="0" borderId="22" xfId="56" applyNumberFormat="1" applyFont="1" applyBorder="1" applyAlignment="1">
      <alignment horizontal="right"/>
      <protection/>
    </xf>
    <xf numFmtId="172" fontId="6" fillId="0" borderId="38" xfId="56" applyNumberFormat="1" applyFont="1" applyBorder="1" applyAlignment="1">
      <alignment horizontal="right"/>
      <protection/>
    </xf>
    <xf numFmtId="0" fontId="6" fillId="0" borderId="39" xfId="56" applyFont="1" applyBorder="1">
      <alignment/>
      <protection/>
    </xf>
    <xf numFmtId="0" fontId="8" fillId="0" borderId="39" xfId="56" applyFont="1" applyBorder="1" applyAlignment="1">
      <alignment horizontal="right"/>
      <protection/>
    </xf>
    <xf numFmtId="172" fontId="8" fillId="0" borderId="34" xfId="56" applyNumberFormat="1" applyFont="1" applyBorder="1">
      <alignment/>
      <protection/>
    </xf>
    <xf numFmtId="172" fontId="3" fillId="0" borderId="44" xfId="56" applyNumberFormat="1" applyFont="1" applyBorder="1">
      <alignment/>
      <protection/>
    </xf>
    <xf numFmtId="172" fontId="0" fillId="0" borderId="24" xfId="56" applyNumberFormat="1" applyBorder="1">
      <alignment/>
      <protection/>
    </xf>
    <xf numFmtId="172" fontId="6" fillId="0" borderId="24" xfId="56" applyNumberFormat="1" applyFont="1" applyBorder="1" applyAlignment="1">
      <alignment horizontal="right"/>
      <protection/>
    </xf>
    <xf numFmtId="0" fontId="6" fillId="0" borderId="0" xfId="56" applyFont="1">
      <alignment/>
      <protection/>
    </xf>
    <xf numFmtId="172" fontId="0" fillId="0" borderId="0" xfId="56" applyNumberFormat="1">
      <alignment/>
      <protection/>
    </xf>
    <xf numFmtId="0" fontId="14" fillId="0" borderId="0" xfId="56" applyFont="1">
      <alignment/>
      <protection/>
    </xf>
    <xf numFmtId="172" fontId="14" fillId="0" borderId="0" xfId="56" applyNumberFormat="1" applyFont="1" applyBorder="1">
      <alignment/>
      <protection/>
    </xf>
    <xf numFmtId="0" fontId="14" fillId="0" borderId="0" xfId="56" applyFont="1" applyBorder="1">
      <alignment/>
      <protection/>
    </xf>
    <xf numFmtId="3" fontId="14" fillId="0" borderId="0" xfId="56" applyNumberFormat="1" applyFont="1">
      <alignment/>
      <protection/>
    </xf>
    <xf numFmtId="172" fontId="14" fillId="0" borderId="0" xfId="56" applyNumberFormat="1" applyFont="1">
      <alignment/>
      <protection/>
    </xf>
    <xf numFmtId="0" fontId="4" fillId="0" borderId="0" xfId="56" applyFont="1">
      <alignment/>
      <protection/>
    </xf>
    <xf numFmtId="175" fontId="14" fillId="0" borderId="0" xfId="56" applyNumberFormat="1" applyFont="1" applyBorder="1">
      <alignment/>
      <protection/>
    </xf>
    <xf numFmtId="172" fontId="15" fillId="0" borderId="0" xfId="56" applyNumberFormat="1" applyFont="1" applyBorder="1">
      <alignment/>
      <protection/>
    </xf>
    <xf numFmtId="3" fontId="4" fillId="0" borderId="0" xfId="56" applyNumberFormat="1" applyFont="1">
      <alignment/>
      <protection/>
    </xf>
    <xf numFmtId="0" fontId="4" fillId="0" borderId="0" xfId="56" applyFont="1" applyBorder="1">
      <alignment/>
      <protection/>
    </xf>
    <xf numFmtId="172" fontId="16" fillId="0" borderId="0" xfId="56" applyNumberFormat="1" applyFont="1" applyBorder="1">
      <alignment/>
      <protection/>
    </xf>
    <xf numFmtId="172" fontId="4" fillId="0" borderId="0" xfId="56" applyNumberFormat="1" applyFont="1" applyBorder="1">
      <alignment/>
      <protection/>
    </xf>
    <xf numFmtId="0" fontId="5" fillId="0" borderId="0" xfId="56" applyFont="1" applyBorder="1">
      <alignment/>
      <protection/>
    </xf>
    <xf numFmtId="15" fontId="0" fillId="0" borderId="0" xfId="56" applyNumberFormat="1">
      <alignment/>
      <protection/>
    </xf>
    <xf numFmtId="18" fontId="0" fillId="0" borderId="0" xfId="56" applyNumberFormat="1">
      <alignment/>
      <protection/>
    </xf>
    <xf numFmtId="0" fontId="7" fillId="0" borderId="0" xfId="56" applyFont="1">
      <alignment/>
      <protection/>
    </xf>
    <xf numFmtId="172" fontId="7" fillId="0" borderId="0" xfId="56" applyNumberFormat="1" applyFont="1">
      <alignment/>
      <protection/>
    </xf>
    <xf numFmtId="0" fontId="0" fillId="0" borderId="0" xfId="56" applyBorder="1" applyAlignment="1">
      <alignment horizontal="center"/>
      <protection/>
    </xf>
    <xf numFmtId="0" fontId="6" fillId="0" borderId="28" xfId="56" applyFont="1" applyBorder="1" applyAlignment="1">
      <alignment horizontal="center"/>
      <protection/>
    </xf>
    <xf numFmtId="0" fontId="6" fillId="0" borderId="42" xfId="56" applyFont="1" applyFill="1" applyBorder="1" applyAlignment="1">
      <alignment horizontal="center"/>
      <protection/>
    </xf>
    <xf numFmtId="172" fontId="0" fillId="0" borderId="27" xfId="56" applyNumberFormat="1" applyFont="1" applyBorder="1">
      <alignment/>
      <protection/>
    </xf>
    <xf numFmtId="0" fontId="0" fillId="0" borderId="28" xfId="56" applyFont="1" applyBorder="1">
      <alignment/>
      <protection/>
    </xf>
    <xf numFmtId="172" fontId="0" fillId="0" borderId="12" xfId="56" applyNumberFormat="1" applyFont="1" applyBorder="1">
      <alignment/>
      <protection/>
    </xf>
    <xf numFmtId="0" fontId="0" fillId="0" borderId="29" xfId="56" applyFont="1" applyBorder="1">
      <alignment/>
      <protection/>
    </xf>
    <xf numFmtId="172" fontId="0" fillId="0" borderId="30" xfId="56" applyNumberFormat="1" applyFont="1" applyBorder="1">
      <alignment/>
      <protection/>
    </xf>
    <xf numFmtId="174" fontId="0" fillId="0" borderId="28" xfId="56" applyNumberFormat="1" applyFont="1" applyBorder="1">
      <alignment/>
      <protection/>
    </xf>
    <xf numFmtId="174" fontId="0" fillId="0" borderId="30" xfId="56" applyNumberFormat="1" applyFont="1" applyBorder="1">
      <alignment/>
      <protection/>
    </xf>
    <xf numFmtId="0" fontId="0" fillId="0" borderId="31" xfId="56" applyFont="1" applyBorder="1">
      <alignment/>
      <protection/>
    </xf>
    <xf numFmtId="0" fontId="6" fillId="0" borderId="43" xfId="56" applyFont="1" applyFill="1" applyBorder="1" applyAlignment="1">
      <alignment horizontal="center"/>
      <protection/>
    </xf>
    <xf numFmtId="172" fontId="0" fillId="0" borderId="14" xfId="56" applyNumberFormat="1" applyFont="1" applyBorder="1">
      <alignment/>
      <protection/>
    </xf>
    <xf numFmtId="0" fontId="0" fillId="0" borderId="0" xfId="56" applyFont="1" applyBorder="1">
      <alignment/>
      <protection/>
    </xf>
    <xf numFmtId="172" fontId="0" fillId="0" borderId="18" xfId="56" applyNumberFormat="1" applyFont="1" applyBorder="1">
      <alignment/>
      <protection/>
    </xf>
    <xf numFmtId="0" fontId="0" fillId="0" borderId="20" xfId="56" applyFont="1" applyBorder="1">
      <alignment/>
      <protection/>
    </xf>
    <xf numFmtId="174" fontId="0" fillId="0" borderId="18" xfId="56" applyNumberFormat="1" applyFont="1" applyBorder="1">
      <alignment/>
      <protection/>
    </xf>
    <xf numFmtId="0" fontId="0" fillId="0" borderId="19" xfId="56" applyFont="1" applyBorder="1">
      <alignment/>
      <protection/>
    </xf>
    <xf numFmtId="0" fontId="0" fillId="0" borderId="20" xfId="56" applyFont="1" applyBorder="1" applyAlignment="1">
      <alignment horizontal="right"/>
      <protection/>
    </xf>
    <xf numFmtId="0" fontId="6" fillId="0" borderId="43" xfId="56" applyFont="1" applyBorder="1" applyAlignment="1">
      <alignment horizontal="center"/>
      <protection/>
    </xf>
    <xf numFmtId="0" fontId="3" fillId="0" borderId="22" xfId="56" applyFont="1" applyBorder="1" applyAlignment="1">
      <alignment horizontal="right"/>
      <protection/>
    </xf>
    <xf numFmtId="172" fontId="0" fillId="0" borderId="23" xfId="56" applyNumberFormat="1" applyFont="1" applyBorder="1">
      <alignment/>
      <protection/>
    </xf>
    <xf numFmtId="0" fontId="3" fillId="0" borderId="38" xfId="56" applyFont="1" applyBorder="1" applyAlignment="1">
      <alignment horizontal="right"/>
      <protection/>
    </xf>
    <xf numFmtId="0" fontId="3" fillId="0" borderId="38" xfId="56" applyFont="1" applyBorder="1">
      <alignment/>
      <protection/>
    </xf>
    <xf numFmtId="0" fontId="3" fillId="0" borderId="22" xfId="56" applyFont="1" applyBorder="1">
      <alignment/>
      <protection/>
    </xf>
    <xf numFmtId="0" fontId="3" fillId="0" borderId="23" xfId="56" applyFont="1" applyBorder="1">
      <alignment/>
      <protection/>
    </xf>
    <xf numFmtId="174" fontId="8" fillId="0" borderId="23" xfId="56" applyNumberFormat="1" applyFont="1" applyBorder="1">
      <alignment/>
      <protection/>
    </xf>
    <xf numFmtId="0" fontId="3" fillId="0" borderId="24" xfId="56" applyFont="1" applyBorder="1" applyAlignment="1">
      <alignment horizontal="right"/>
      <protection/>
    </xf>
    <xf numFmtId="172" fontId="3" fillId="0" borderId="36" xfId="56" applyNumberFormat="1" applyFont="1" applyBorder="1" applyAlignment="1">
      <alignment horizontal="right"/>
      <protection/>
    </xf>
    <xf numFmtId="0" fontId="0" fillId="0" borderId="45" xfId="56" applyFont="1" applyBorder="1">
      <alignment/>
      <protection/>
    </xf>
    <xf numFmtId="172" fontId="3" fillId="0" borderId="23" xfId="56" applyNumberFormat="1" applyFont="1" applyBorder="1" applyAlignment="1">
      <alignment horizontal="right"/>
      <protection/>
    </xf>
    <xf numFmtId="0" fontId="3" fillId="0" borderId="33" xfId="56" applyFont="1" applyBorder="1" applyAlignment="1">
      <alignment horizontal="right"/>
      <protection/>
    </xf>
    <xf numFmtId="0" fontId="0" fillId="0" borderId="38" xfId="56" applyFont="1" applyBorder="1">
      <alignment/>
      <protection/>
    </xf>
    <xf numFmtId="172" fontId="0" fillId="0" borderId="22" xfId="56" applyNumberFormat="1" applyFont="1" applyBorder="1" applyAlignment="1">
      <alignment horizontal="right"/>
      <protection/>
    </xf>
    <xf numFmtId="172" fontId="0" fillId="0" borderId="38" xfId="56" applyNumberFormat="1" applyFont="1" applyBorder="1" applyAlignment="1">
      <alignment horizontal="right"/>
      <protection/>
    </xf>
    <xf numFmtId="0" fontId="0" fillId="0" borderId="39" xfId="56" applyFont="1" applyBorder="1">
      <alignment/>
      <protection/>
    </xf>
    <xf numFmtId="0" fontId="0" fillId="0" borderId="22" xfId="56" applyFont="1" applyBorder="1">
      <alignment/>
      <protection/>
    </xf>
    <xf numFmtId="172" fontId="7" fillId="0" borderId="22" xfId="56" applyNumberFormat="1" applyFont="1" applyBorder="1" applyAlignment="1">
      <alignment horizontal="right"/>
      <protection/>
    </xf>
    <xf numFmtId="0" fontId="3" fillId="0" borderId="39" xfId="56" applyFont="1" applyBorder="1" applyAlignment="1">
      <alignment horizontal="right"/>
      <protection/>
    </xf>
    <xf numFmtId="172" fontId="3" fillId="0" borderId="34" xfId="56" applyNumberFormat="1" applyFont="1" applyBorder="1">
      <alignment/>
      <protection/>
    </xf>
    <xf numFmtId="0" fontId="0" fillId="0" borderId="24" xfId="56" applyFont="1" applyBorder="1">
      <alignment/>
      <protection/>
    </xf>
    <xf numFmtId="172" fontId="6" fillId="0" borderId="0" xfId="56" applyNumberFormat="1" applyFont="1">
      <alignment/>
      <protection/>
    </xf>
    <xf numFmtId="172" fontId="4" fillId="0" borderId="0" xfId="56" applyNumberFormat="1" applyFont="1">
      <alignment/>
      <protection/>
    </xf>
    <xf numFmtId="0" fontId="11"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10"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15" xfId="0" applyFont="1" applyBorder="1" applyAlignment="1">
      <alignment/>
    </xf>
    <xf numFmtId="3" fontId="0" fillId="0" borderId="25" xfId="0" applyNumberFormat="1" applyFont="1" applyBorder="1" applyAlignment="1">
      <alignment horizontal="centerContinuous"/>
    </xf>
    <xf numFmtId="0" fontId="0" fillId="0" borderId="15" xfId="0" applyFont="1" applyBorder="1" applyAlignment="1">
      <alignment horizontal="centerContinuous"/>
    </xf>
    <xf numFmtId="3" fontId="0" fillId="0" borderId="15" xfId="0" applyNumberFormat="1" applyFont="1" applyBorder="1" applyAlignment="1">
      <alignment horizontal="centerContinuous"/>
    </xf>
    <xf numFmtId="0" fontId="0" fillId="0" borderId="26" xfId="0" applyFont="1" applyBorder="1" applyAlignment="1">
      <alignment/>
    </xf>
    <xf numFmtId="3" fontId="0" fillId="0" borderId="14" xfId="0" applyNumberFormat="1" applyFont="1" applyBorder="1" applyAlignment="1">
      <alignment horizontal="centerContinuous"/>
    </xf>
    <xf numFmtId="0" fontId="0" fillId="0" borderId="19" xfId="0" applyFont="1" applyBorder="1" applyAlignment="1">
      <alignment horizontal="centerContinuous"/>
    </xf>
    <xf numFmtId="0" fontId="0" fillId="0" borderId="0" xfId="0" applyFont="1" applyBorder="1" applyAlignment="1">
      <alignment horizontal="center"/>
    </xf>
    <xf numFmtId="0" fontId="0" fillId="0" borderId="30" xfId="0" applyNumberFormat="1" applyFont="1" applyBorder="1" applyAlignment="1">
      <alignment horizontal="center"/>
    </xf>
    <xf numFmtId="0" fontId="0" fillId="0" borderId="28" xfId="0" applyNumberFormat="1" applyFont="1" applyBorder="1" applyAlignment="1">
      <alignment horizontal="center"/>
    </xf>
    <xf numFmtId="0" fontId="0" fillId="0" borderId="0" xfId="0" applyNumberFormat="1" applyFont="1" applyBorder="1" applyAlignment="1">
      <alignment horizontal="center"/>
    </xf>
    <xf numFmtId="0" fontId="0" fillId="0" borderId="18" xfId="0" applyFont="1" applyBorder="1" applyAlignment="1">
      <alignment horizontal="centerContinuous"/>
    </xf>
    <xf numFmtId="0" fontId="0" fillId="0" borderId="0" xfId="0" applyFont="1" applyBorder="1" applyAlignment="1">
      <alignment horizontal="centerContinuous"/>
    </xf>
    <xf numFmtId="0" fontId="0" fillId="0" borderId="30" xfId="0" applyFont="1" applyBorder="1" applyAlignment="1">
      <alignment horizontal="centerContinuous"/>
    </xf>
    <xf numFmtId="0" fontId="0" fillId="0" borderId="28" xfId="0" applyFont="1" applyBorder="1" applyAlignment="1">
      <alignment horizontal="centerContinuous"/>
    </xf>
    <xf numFmtId="0" fontId="0" fillId="0" borderId="28" xfId="0" applyFont="1" applyBorder="1" applyAlignment="1">
      <alignment horizontal="left"/>
    </xf>
    <xf numFmtId="0" fontId="0" fillId="0" borderId="30" xfId="0" applyFont="1" applyBorder="1" applyAlignment="1">
      <alignment horizontal="left"/>
    </xf>
    <xf numFmtId="0" fontId="0" fillId="0" borderId="14" xfId="0" applyFont="1" applyBorder="1" applyAlignment="1">
      <alignment horizontal="left"/>
    </xf>
    <xf numFmtId="0" fontId="0" fillId="0" borderId="14" xfId="0" applyFont="1" applyBorder="1" applyAlignment="1">
      <alignment horizontal="center"/>
    </xf>
    <xf numFmtId="0" fontId="0" fillId="0" borderId="19"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horizontal="left"/>
    </xf>
    <xf numFmtId="0" fontId="0" fillId="0" borderId="14" xfId="0" applyFont="1" applyBorder="1" applyAlignment="1">
      <alignment horizontal="centerContinuous"/>
    </xf>
    <xf numFmtId="0" fontId="0" fillId="0" borderId="18" xfId="0" applyFont="1" applyBorder="1" applyAlignment="1">
      <alignment/>
    </xf>
    <xf numFmtId="3" fontId="0" fillId="0" borderId="25" xfId="0" applyNumberFormat="1" applyFont="1" applyBorder="1" applyAlignment="1">
      <alignment horizontal="center"/>
    </xf>
    <xf numFmtId="3" fontId="0" fillId="0" borderId="15" xfId="0" applyNumberFormat="1" applyFont="1" applyBorder="1" applyAlignment="1">
      <alignment horizontal="center"/>
    </xf>
    <xf numFmtId="3" fontId="0" fillId="0" borderId="16" xfId="0" applyNumberFormat="1" applyFont="1" applyBorder="1" applyAlignment="1">
      <alignment horizontal="center"/>
    </xf>
    <xf numFmtId="0" fontId="0" fillId="0" borderId="20" xfId="0" applyFont="1" applyBorder="1" applyAlignment="1">
      <alignment horizontal="center"/>
    </xf>
    <xf numFmtId="3" fontId="0" fillId="0" borderId="14" xfId="0" applyNumberFormat="1" applyFont="1" applyBorder="1" applyAlignment="1">
      <alignment horizontal="center"/>
    </xf>
    <xf numFmtId="3" fontId="0" fillId="0" borderId="0" xfId="0" applyNumberFormat="1" applyFont="1" applyBorder="1" applyAlignment="1">
      <alignment horizontal="center"/>
    </xf>
    <xf numFmtId="3" fontId="0" fillId="0" borderId="19" xfId="0" applyNumberFormat="1" applyFont="1" applyBorder="1" applyAlignment="1">
      <alignment horizontal="center"/>
    </xf>
    <xf numFmtId="0" fontId="0" fillId="0" borderId="21" xfId="0" applyFont="1" applyBorder="1" applyAlignment="1">
      <alignment/>
    </xf>
    <xf numFmtId="0" fontId="0" fillId="0" borderId="24" xfId="0" applyFont="1" applyBorder="1" applyAlignment="1">
      <alignment/>
    </xf>
    <xf numFmtId="0" fontId="0" fillId="0" borderId="22" xfId="0" applyFont="1" applyBorder="1" applyAlignment="1">
      <alignment/>
    </xf>
    <xf numFmtId="0" fontId="0" fillId="0" borderId="23" xfId="0" applyFont="1" applyBorder="1" applyAlignment="1">
      <alignment horizontal="centerContinuous"/>
    </xf>
    <xf numFmtId="0" fontId="0" fillId="0" borderId="22" xfId="0" applyFont="1" applyBorder="1" applyAlignment="1">
      <alignment horizontal="centerContinuous"/>
    </xf>
    <xf numFmtId="3" fontId="0" fillId="0" borderId="21" xfId="0" applyNumberFormat="1" applyFont="1" applyBorder="1" applyAlignment="1">
      <alignment horizontal="centerContinuous"/>
    </xf>
    <xf numFmtId="3" fontId="0" fillId="0" borderId="23" xfId="0" applyNumberFormat="1" applyFont="1" applyBorder="1" applyAlignment="1">
      <alignment horizontal="centerContinuous"/>
    </xf>
    <xf numFmtId="0" fontId="0" fillId="0" borderId="24" xfId="0" applyFont="1" applyBorder="1" applyAlignment="1">
      <alignment horizontal="centerContinuous"/>
    </xf>
    <xf numFmtId="0" fontId="0" fillId="0" borderId="21" xfId="0" applyFont="1" applyBorder="1" applyAlignment="1">
      <alignment horizontal="centerContinuous"/>
    </xf>
    <xf numFmtId="0" fontId="0" fillId="0" borderId="27" xfId="0" applyFont="1" applyBorder="1" applyAlignment="1">
      <alignment/>
    </xf>
    <xf numFmtId="0" fontId="0" fillId="0" borderId="31" xfId="0" applyFont="1" applyBorder="1" applyAlignment="1">
      <alignment/>
    </xf>
    <xf numFmtId="0" fontId="0" fillId="0" borderId="42" xfId="0" applyFont="1" applyFill="1" applyBorder="1" applyAlignment="1">
      <alignment horizontal="center"/>
    </xf>
    <xf numFmtId="173" fontId="0" fillId="0" borderId="12" xfId="0" applyNumberFormat="1" applyFont="1" applyBorder="1" applyAlignment="1">
      <alignment/>
    </xf>
    <xf numFmtId="0" fontId="0" fillId="0" borderId="40" xfId="0" applyFont="1" applyBorder="1" applyAlignment="1">
      <alignment/>
    </xf>
    <xf numFmtId="173" fontId="0" fillId="0" borderId="18" xfId="0" applyNumberFormat="1" applyFont="1" applyBorder="1" applyAlignment="1">
      <alignment/>
    </xf>
    <xf numFmtId="172" fontId="0" fillId="0" borderId="27" xfId="0" applyNumberFormat="1" applyFont="1" applyBorder="1" applyAlignment="1">
      <alignment/>
    </xf>
    <xf numFmtId="0" fontId="0" fillId="0" borderId="28" xfId="0" applyFont="1" applyBorder="1" applyAlignment="1">
      <alignment/>
    </xf>
    <xf numFmtId="172" fontId="0" fillId="0" borderId="12" xfId="0" applyNumberFormat="1" applyFont="1" applyBorder="1" applyAlignment="1">
      <alignment/>
    </xf>
    <xf numFmtId="0" fontId="0" fillId="0" borderId="29" xfId="0" applyFont="1" applyBorder="1" applyAlignment="1">
      <alignment/>
    </xf>
    <xf numFmtId="174" fontId="0" fillId="0" borderId="28" xfId="0" applyNumberFormat="1" applyFont="1" applyBorder="1" applyAlignment="1">
      <alignment/>
    </xf>
    <xf numFmtId="174" fontId="0" fillId="0" borderId="30" xfId="0" applyNumberFormat="1" applyFont="1" applyBorder="1" applyAlignment="1">
      <alignment/>
    </xf>
    <xf numFmtId="172" fontId="0" fillId="0" borderId="31" xfId="0" applyNumberFormat="1" applyFont="1" applyBorder="1" applyAlignment="1">
      <alignment/>
    </xf>
    <xf numFmtId="172" fontId="0" fillId="0" borderId="14" xfId="0" applyNumberFormat="1" applyFont="1" applyBorder="1" applyAlignment="1">
      <alignment/>
    </xf>
    <xf numFmtId="0" fontId="0" fillId="0" borderId="43" xfId="0" applyFont="1" applyFill="1" applyBorder="1" applyAlignment="1">
      <alignment horizontal="center"/>
    </xf>
    <xf numFmtId="0" fontId="0" fillId="0" borderId="20" xfId="0" applyFont="1" applyBorder="1" applyAlignment="1">
      <alignment/>
    </xf>
    <xf numFmtId="172" fontId="0" fillId="0" borderId="0" xfId="0" applyNumberFormat="1" applyFont="1" applyBorder="1" applyAlignment="1">
      <alignment/>
    </xf>
    <xf numFmtId="174" fontId="0" fillId="0" borderId="0" xfId="0" applyNumberFormat="1" applyFont="1" applyBorder="1" applyAlignment="1">
      <alignment/>
    </xf>
    <xf numFmtId="174" fontId="0" fillId="0" borderId="18" xfId="0" applyNumberFormat="1" applyFont="1" applyBorder="1" applyAlignment="1">
      <alignment/>
    </xf>
    <xf numFmtId="172" fontId="0" fillId="0" borderId="19" xfId="0" applyNumberFormat="1" applyFont="1" applyBorder="1" applyAlignment="1">
      <alignment/>
    </xf>
    <xf numFmtId="0" fontId="0" fillId="0" borderId="20" xfId="0" applyFont="1" applyBorder="1" applyAlignment="1">
      <alignment horizontal="right"/>
    </xf>
    <xf numFmtId="0" fontId="0" fillId="0" borderId="43" xfId="0" applyFont="1" applyBorder="1" applyAlignment="1">
      <alignment horizontal="center"/>
    </xf>
    <xf numFmtId="0" fontId="0" fillId="0" borderId="0" xfId="0" applyFont="1" applyBorder="1" applyAlignment="1">
      <alignment horizontal="right"/>
    </xf>
    <xf numFmtId="173" fontId="0" fillId="0" borderId="23" xfId="0" applyNumberFormat="1" applyFont="1" applyBorder="1" applyAlignment="1">
      <alignment/>
    </xf>
    <xf numFmtId="0" fontId="0" fillId="0" borderId="38" xfId="0" applyFont="1" applyBorder="1" applyAlignment="1">
      <alignment/>
    </xf>
    <xf numFmtId="173" fontId="3" fillId="0" borderId="23" xfId="0" applyNumberFormat="1" applyFont="1" applyBorder="1" applyAlignment="1">
      <alignment/>
    </xf>
    <xf numFmtId="174" fontId="3" fillId="0" borderId="22" xfId="0" applyNumberFormat="1" applyFont="1" applyBorder="1" applyAlignment="1">
      <alignment horizontal="right"/>
    </xf>
    <xf numFmtId="173" fontId="3" fillId="0" borderId="44" xfId="0" applyNumberFormat="1" applyFont="1" applyBorder="1" applyAlignment="1">
      <alignment/>
    </xf>
    <xf numFmtId="0" fontId="0" fillId="0" borderId="41" xfId="0" applyFont="1" applyBorder="1" applyAlignment="1">
      <alignment/>
    </xf>
    <xf numFmtId="0" fontId="0" fillId="0" borderId="45" xfId="0" applyFont="1" applyBorder="1" applyAlignment="1">
      <alignment/>
    </xf>
    <xf numFmtId="0" fontId="3" fillId="0" borderId="33" xfId="0" applyFont="1" applyBorder="1" applyAlignment="1">
      <alignment horizontal="right"/>
    </xf>
    <xf numFmtId="172" fontId="0" fillId="0" borderId="38" xfId="0" applyNumberFormat="1" applyFont="1" applyBorder="1" applyAlignment="1">
      <alignment horizontal="right"/>
    </xf>
    <xf numFmtId="0" fontId="0" fillId="0" borderId="39" xfId="0" applyFont="1" applyBorder="1" applyAlignment="1">
      <alignment/>
    </xf>
    <xf numFmtId="172" fontId="0" fillId="0" borderId="24" xfId="0" applyNumberFormat="1" applyFont="1" applyBorder="1" applyAlignment="1">
      <alignment/>
    </xf>
    <xf numFmtId="172" fontId="0" fillId="0" borderId="24" xfId="0" applyNumberFormat="1" applyFont="1" applyBorder="1" applyAlignment="1">
      <alignment horizontal="right"/>
    </xf>
    <xf numFmtId="0" fontId="4" fillId="0" borderId="0" xfId="0" applyFont="1" applyAlignment="1">
      <alignment/>
    </xf>
    <xf numFmtId="172" fontId="4" fillId="0" borderId="0" xfId="0" applyNumberFormat="1" applyFont="1" applyBorder="1" applyAlignment="1">
      <alignment/>
    </xf>
    <xf numFmtId="0" fontId="4" fillId="0" borderId="0" xfId="0" applyFont="1" applyBorder="1" applyAlignment="1">
      <alignment/>
    </xf>
    <xf numFmtId="3" fontId="4" fillId="0" borderId="0" xfId="0" applyNumberFormat="1" applyFont="1" applyAlignment="1">
      <alignment/>
    </xf>
    <xf numFmtId="172" fontId="4" fillId="0" borderId="0" xfId="0" applyNumberFormat="1" applyFont="1" applyAlignment="1">
      <alignment/>
    </xf>
    <xf numFmtId="175" fontId="4" fillId="0" borderId="0" xfId="56" applyNumberFormat="1" applyFont="1" applyBorder="1">
      <alignment/>
      <protection/>
    </xf>
    <xf numFmtId="172" fontId="16" fillId="0" borderId="0" xfId="0" applyNumberFormat="1" applyFont="1" applyBorder="1" applyAlignment="1">
      <alignment/>
    </xf>
    <xf numFmtId="173" fontId="0" fillId="0" borderId="30" xfId="0" applyNumberFormat="1" applyFont="1" applyBorder="1" applyAlignment="1">
      <alignment/>
    </xf>
    <xf numFmtId="174" fontId="0" fillId="0" borderId="12" xfId="0" applyNumberFormat="1" applyFont="1" applyBorder="1" applyAlignment="1">
      <alignment/>
    </xf>
    <xf numFmtId="1" fontId="0" fillId="0" borderId="0" xfId="0" applyNumberFormat="1" applyFont="1" applyAlignment="1">
      <alignment/>
    </xf>
    <xf numFmtId="176" fontId="0" fillId="0" borderId="0" xfId="0" applyNumberFormat="1" applyFont="1" applyAlignment="1">
      <alignment/>
    </xf>
    <xf numFmtId="172" fontId="3" fillId="0" borderId="17" xfId="0" applyNumberFormat="1" applyFont="1" applyBorder="1" applyAlignment="1">
      <alignment/>
    </xf>
    <xf numFmtId="172" fontId="3" fillId="0" borderId="44" xfId="0" applyNumberFormat="1" applyFont="1" applyBorder="1" applyAlignment="1">
      <alignment horizontal="right"/>
    </xf>
    <xf numFmtId="172" fontId="0" fillId="0" borderId="0" xfId="0" applyNumberFormat="1" applyFont="1" applyAlignment="1">
      <alignment/>
    </xf>
    <xf numFmtId="0" fontId="4" fillId="0" borderId="0" xfId="57" applyFont="1">
      <alignment/>
      <protection/>
    </xf>
    <xf numFmtId="175" fontId="4" fillId="0" borderId="0" xfId="57" applyNumberFormat="1" applyFont="1" applyBorder="1">
      <alignment/>
      <protection/>
    </xf>
    <xf numFmtId="0" fontId="4" fillId="0" borderId="0" xfId="57" applyFont="1" applyBorder="1">
      <alignment/>
      <protection/>
    </xf>
    <xf numFmtId="172" fontId="4" fillId="0" borderId="0" xfId="57" applyNumberFormat="1" applyFont="1" applyBorder="1">
      <alignment/>
      <protection/>
    </xf>
    <xf numFmtId="3" fontId="4" fillId="0" borderId="0" xfId="57" applyNumberFormat="1" applyFont="1">
      <alignment/>
      <protection/>
    </xf>
    <xf numFmtId="172" fontId="4" fillId="0" borderId="0" xfId="57" applyNumberFormat="1" applyFont="1">
      <alignment/>
      <protection/>
    </xf>
    <xf numFmtId="0" fontId="0" fillId="0" borderId="28" xfId="0" applyFont="1" applyBorder="1" applyAlignment="1">
      <alignment horizontal="center"/>
    </xf>
    <xf numFmtId="0" fontId="0" fillId="0" borderId="15" xfId="0" applyFont="1" applyBorder="1" applyAlignment="1">
      <alignment horizontal="center"/>
    </xf>
    <xf numFmtId="0" fontId="0" fillId="0" borderId="46" xfId="0" applyFont="1" applyBorder="1" applyAlignment="1">
      <alignment/>
    </xf>
    <xf numFmtId="0" fontId="0" fillId="0" borderId="47" xfId="0" applyFont="1" applyBorder="1" applyAlignment="1">
      <alignment/>
    </xf>
    <xf numFmtId="0" fontId="0" fillId="0" borderId="48" xfId="0" applyFont="1" applyFill="1" applyBorder="1" applyAlignment="1">
      <alignment horizontal="center"/>
    </xf>
    <xf numFmtId="0" fontId="0" fillId="0" borderId="49" xfId="0" applyFont="1" applyBorder="1" applyAlignment="1">
      <alignment/>
    </xf>
    <xf numFmtId="173" fontId="0" fillId="0" borderId="50" xfId="0" applyNumberFormat="1" applyFont="1" applyBorder="1" applyAlignment="1">
      <alignment/>
    </xf>
    <xf numFmtId="0" fontId="0" fillId="0" borderId="51" xfId="0" applyFont="1" applyBorder="1" applyAlignment="1">
      <alignment/>
    </xf>
    <xf numFmtId="173" fontId="0" fillId="0" borderId="17" xfId="0" applyNumberFormat="1" applyFont="1" applyBorder="1" applyAlignment="1">
      <alignment/>
    </xf>
    <xf numFmtId="172" fontId="0" fillId="0" borderId="52" xfId="0" applyNumberFormat="1" applyFont="1" applyBorder="1" applyAlignment="1">
      <alignment/>
    </xf>
    <xf numFmtId="172" fontId="0" fillId="0" borderId="46" xfId="0" applyNumberFormat="1" applyFont="1" applyBorder="1" applyAlignment="1">
      <alignment/>
    </xf>
    <xf numFmtId="0" fontId="0" fillId="0" borderId="52" xfId="0" applyFont="1" applyBorder="1" applyAlignment="1">
      <alignment/>
    </xf>
    <xf numFmtId="174" fontId="0" fillId="0" borderId="53" xfId="0" applyNumberFormat="1" applyFont="1" applyBorder="1" applyAlignment="1">
      <alignment/>
    </xf>
    <xf numFmtId="174" fontId="0" fillId="0" borderId="52" xfId="0" applyNumberFormat="1" applyFont="1" applyBorder="1" applyAlignment="1">
      <alignment/>
    </xf>
    <xf numFmtId="174" fontId="0" fillId="0" borderId="50" xfId="0" applyNumberFormat="1" applyFont="1" applyBorder="1" applyAlignment="1">
      <alignment/>
    </xf>
    <xf numFmtId="172" fontId="0" fillId="0" borderId="50" xfId="0" applyNumberFormat="1" applyFont="1" applyBorder="1" applyAlignment="1">
      <alignment/>
    </xf>
    <xf numFmtId="0" fontId="0" fillId="0" borderId="54" xfId="0" applyFont="1" applyBorder="1" applyAlignment="1">
      <alignment/>
    </xf>
    <xf numFmtId="172" fontId="0" fillId="0" borderId="47" xfId="0" applyNumberFormat="1" applyFont="1" applyBorder="1" applyAlignment="1">
      <alignment/>
    </xf>
    <xf numFmtId="0" fontId="0" fillId="0" borderId="55" xfId="0" applyFont="1" applyFill="1" applyBorder="1" applyAlignment="1">
      <alignment horizontal="center"/>
    </xf>
    <xf numFmtId="0" fontId="0" fillId="0" borderId="55" xfId="0" applyFont="1" applyBorder="1" applyAlignment="1">
      <alignment horizontal="center"/>
    </xf>
    <xf numFmtId="0" fontId="0" fillId="0" borderId="52" xfId="0" applyFont="1" applyBorder="1" applyAlignment="1">
      <alignment horizontal="right"/>
    </xf>
    <xf numFmtId="173" fontId="0" fillId="0" borderId="34" xfId="0" applyNumberFormat="1" applyFont="1" applyBorder="1" applyAlignment="1">
      <alignment/>
    </xf>
    <xf numFmtId="173" fontId="3" fillId="0" borderId="34" xfId="0" applyNumberFormat="1" applyFont="1" applyBorder="1" applyAlignment="1">
      <alignment/>
    </xf>
    <xf numFmtId="172" fontId="3" fillId="0" borderId="33" xfId="0" applyNumberFormat="1" applyFont="1" applyBorder="1" applyAlignment="1">
      <alignment horizontal="right"/>
    </xf>
    <xf numFmtId="172" fontId="0" fillId="0" borderId="34" xfId="0" applyNumberFormat="1" applyFont="1" applyBorder="1" applyAlignment="1">
      <alignment/>
    </xf>
    <xf numFmtId="172" fontId="3" fillId="0" borderId="50" xfId="0" applyNumberFormat="1" applyFont="1" applyBorder="1" applyAlignment="1">
      <alignment/>
    </xf>
    <xf numFmtId="15" fontId="0" fillId="0" borderId="0" xfId="0" applyNumberFormat="1" applyFont="1" applyAlignment="1">
      <alignment/>
    </xf>
    <xf numFmtId="18" fontId="0" fillId="0" borderId="0" xfId="0" applyNumberFormat="1" applyFont="1" applyAlignment="1">
      <alignment/>
    </xf>
    <xf numFmtId="0" fontId="0" fillId="0" borderId="30" xfId="0" applyFont="1" applyBorder="1" applyAlignment="1">
      <alignment horizontal="center"/>
    </xf>
    <xf numFmtId="0" fontId="0" fillId="0" borderId="16" xfId="0" applyFont="1" applyBorder="1" applyAlignment="1">
      <alignment horizontal="center"/>
    </xf>
    <xf numFmtId="0" fontId="0" fillId="0" borderId="54" xfId="0" applyFont="1" applyBorder="1" applyAlignment="1">
      <alignment horizontal="right"/>
    </xf>
    <xf numFmtId="0" fontId="12" fillId="0" borderId="0" xfId="0" applyFont="1" applyAlignment="1">
      <alignment/>
    </xf>
    <xf numFmtId="0" fontId="0" fillId="0" borderId="12" xfId="0" applyBorder="1" applyAlignment="1">
      <alignment horizontal="centerContinuous"/>
    </xf>
    <xf numFmtId="0" fontId="0" fillId="0" borderId="11" xfId="0" applyBorder="1" applyAlignment="1">
      <alignment horizontal="centerContinuous"/>
    </xf>
    <xf numFmtId="0" fontId="0" fillId="0" borderId="13" xfId="0" applyBorder="1" applyAlignment="1">
      <alignment horizontal="centerContinuous"/>
    </xf>
    <xf numFmtId="0" fontId="3" fillId="0" borderId="14" xfId="0" applyFont="1" applyBorder="1" applyAlignment="1">
      <alignment/>
    </xf>
    <xf numFmtId="0" fontId="3" fillId="0" borderId="0" xfId="0" applyFont="1" applyBorder="1" applyAlignment="1">
      <alignment/>
    </xf>
    <xf numFmtId="172" fontId="3" fillId="0" borderId="18" xfId="0" applyNumberFormat="1" applyFont="1" applyBorder="1" applyAlignment="1">
      <alignment/>
    </xf>
    <xf numFmtId="172" fontId="0" fillId="0" borderId="19" xfId="0" applyNumberFormat="1" applyBorder="1" applyAlignment="1">
      <alignment horizontal="right"/>
    </xf>
    <xf numFmtId="172" fontId="0" fillId="0" borderId="18" xfId="0" applyNumberFormat="1" applyBorder="1" applyAlignment="1">
      <alignment horizontal="centerContinuous"/>
    </xf>
    <xf numFmtId="172" fontId="3" fillId="0" borderId="0" xfId="0" applyNumberFormat="1" applyFont="1" applyBorder="1" applyAlignment="1">
      <alignment/>
    </xf>
    <xf numFmtId="172" fontId="3" fillId="0" borderId="19" xfId="0" applyNumberFormat="1" applyFont="1" applyBorder="1" applyAlignment="1">
      <alignment/>
    </xf>
    <xf numFmtId="1" fontId="3" fillId="0" borderId="0" xfId="0" applyNumberFormat="1" applyFont="1" applyAlignment="1">
      <alignment/>
    </xf>
    <xf numFmtId="3" fontId="3" fillId="0" borderId="0" xfId="0" applyNumberFormat="1" applyFont="1" applyAlignment="1">
      <alignment/>
    </xf>
    <xf numFmtId="3" fontId="5" fillId="0" borderId="0" xfId="0" applyNumberFormat="1" applyFont="1" applyBorder="1" applyAlignment="1">
      <alignment/>
    </xf>
    <xf numFmtId="0" fontId="5" fillId="0" borderId="0" xfId="0" applyFont="1" applyFill="1" applyBorder="1" applyAlignment="1">
      <alignment/>
    </xf>
    <xf numFmtId="0" fontId="5" fillId="0" borderId="0" xfId="0" applyFont="1" applyBorder="1" applyAlignment="1">
      <alignment horizontal="right"/>
    </xf>
    <xf numFmtId="3" fontId="0" fillId="0" borderId="0" xfId="0" applyNumberFormat="1" applyFont="1" applyBorder="1" applyAlignment="1">
      <alignment/>
    </xf>
    <xf numFmtId="0" fontId="0" fillId="0" borderId="40" xfId="0" applyBorder="1" applyAlignment="1">
      <alignment horizontal="centerContinuous"/>
    </xf>
    <xf numFmtId="3" fontId="0" fillId="0" borderId="12" xfId="0" applyNumberFormat="1" applyBorder="1" applyAlignment="1">
      <alignment/>
    </xf>
    <xf numFmtId="3" fontId="0" fillId="0" borderId="18" xfId="0" applyNumberFormat="1" applyBorder="1" applyAlignment="1">
      <alignment horizontal="centerContinuous"/>
    </xf>
    <xf numFmtId="3" fontId="0" fillId="0" borderId="18" xfId="0" applyNumberFormat="1" applyBorder="1" applyAlignment="1">
      <alignment/>
    </xf>
    <xf numFmtId="0" fontId="0" fillId="0" borderId="23" xfId="0" applyBorder="1" applyAlignment="1">
      <alignment/>
    </xf>
    <xf numFmtId="0" fontId="3" fillId="0" borderId="19" xfId="0" applyFont="1" applyBorder="1" applyAlignment="1">
      <alignment/>
    </xf>
    <xf numFmtId="177" fontId="3" fillId="0" borderId="18" xfId="0" applyNumberFormat="1" applyFont="1" applyBorder="1" applyAlignment="1">
      <alignment horizontal="right"/>
    </xf>
    <xf numFmtId="0" fontId="3" fillId="0" borderId="20" xfId="0" applyFont="1" applyBorder="1" applyAlignment="1">
      <alignment/>
    </xf>
    <xf numFmtId="3" fontId="3" fillId="0" borderId="18" xfId="0" applyNumberFormat="1" applyFont="1" applyBorder="1" applyAlignment="1">
      <alignment/>
    </xf>
    <xf numFmtId="172" fontId="0" fillId="0" borderId="0" xfId="0" applyNumberFormat="1" applyFont="1" applyBorder="1" applyAlignment="1">
      <alignment horizontal="right"/>
    </xf>
    <xf numFmtId="0" fontId="3" fillId="0" borderId="0" xfId="0" applyFont="1" applyAlignment="1">
      <alignment/>
    </xf>
    <xf numFmtId="177" fontId="0" fillId="0" borderId="18" xfId="0" applyNumberFormat="1" applyBorder="1" applyAlignment="1">
      <alignment horizontal="right"/>
    </xf>
    <xf numFmtId="178" fontId="0" fillId="0" borderId="20" xfId="0" applyNumberFormat="1" applyBorder="1" applyAlignment="1">
      <alignment horizontal="left"/>
    </xf>
    <xf numFmtId="0" fontId="5" fillId="0" borderId="0" xfId="0" applyFont="1" applyAlignment="1">
      <alignment horizontal="center" textRotation="180"/>
    </xf>
    <xf numFmtId="177" fontId="0" fillId="0" borderId="17" xfId="0" applyNumberFormat="1" applyBorder="1" applyAlignment="1">
      <alignment horizontal="right"/>
    </xf>
    <xf numFmtId="0" fontId="0" fillId="0" borderId="16" xfId="0" applyBorder="1" applyAlignment="1">
      <alignment horizontal="left"/>
    </xf>
    <xf numFmtId="3" fontId="0" fillId="0" borderId="17" xfId="0" applyNumberFormat="1" applyBorder="1" applyAlignment="1">
      <alignment/>
    </xf>
    <xf numFmtId="172" fontId="0" fillId="0" borderId="15" xfId="0" applyNumberFormat="1" applyBorder="1" applyAlignment="1">
      <alignment horizontal="right"/>
    </xf>
    <xf numFmtId="0" fontId="0" fillId="0" borderId="0" xfId="0" applyFont="1" applyBorder="1" applyAlignment="1">
      <alignment horizontal="centerContinuous"/>
    </xf>
    <xf numFmtId="177" fontId="3" fillId="0" borderId="18" xfId="0" applyNumberFormat="1" applyFont="1" applyBorder="1" applyAlignment="1">
      <alignment horizontal="right"/>
    </xf>
    <xf numFmtId="0" fontId="0" fillId="0" borderId="20" xfId="0" applyFont="1" applyBorder="1" applyAlignment="1">
      <alignment horizontal="centerContinuous"/>
    </xf>
    <xf numFmtId="177" fontId="0" fillId="0" borderId="23" xfId="0" applyNumberFormat="1" applyBorder="1" applyAlignment="1">
      <alignment horizontal="right"/>
    </xf>
    <xf numFmtId="0" fontId="3" fillId="0" borderId="36" xfId="0" applyFont="1" applyBorder="1" applyAlignment="1">
      <alignment/>
    </xf>
    <xf numFmtId="0" fontId="3" fillId="0" borderId="45" xfId="0" applyFont="1" applyBorder="1" applyAlignment="1">
      <alignment/>
    </xf>
    <xf numFmtId="172" fontId="3" fillId="0" borderId="36" xfId="0" applyNumberFormat="1" applyFont="1" applyBorder="1" applyAlignment="1">
      <alignment/>
    </xf>
    <xf numFmtId="0" fontId="0" fillId="0" borderId="45" xfId="0" applyBorder="1" applyAlignment="1">
      <alignment horizontal="right"/>
    </xf>
    <xf numFmtId="177" fontId="3" fillId="0" borderId="23" xfId="0" applyNumberFormat="1" applyFont="1" applyBorder="1" applyAlignment="1">
      <alignment horizontal="right"/>
    </xf>
    <xf numFmtId="0" fontId="0" fillId="0" borderId="41" xfId="0" applyBorder="1" applyAlignment="1">
      <alignment horizontal="right"/>
    </xf>
    <xf numFmtId="3" fontId="0" fillId="0" borderId="44" xfId="0" applyNumberFormat="1" applyBorder="1" applyAlignment="1">
      <alignment/>
    </xf>
    <xf numFmtId="3" fontId="0" fillId="0" borderId="45" xfId="0" applyNumberFormat="1" applyBorder="1" applyAlignment="1">
      <alignment/>
    </xf>
    <xf numFmtId="172" fontId="3" fillId="0" borderId="44" xfId="0" applyNumberFormat="1" applyFont="1" applyBorder="1" applyAlignment="1">
      <alignment/>
    </xf>
    <xf numFmtId="172" fontId="0" fillId="0" borderId="45" xfId="0" applyNumberFormat="1" applyBorder="1" applyAlignment="1">
      <alignment/>
    </xf>
    <xf numFmtId="172" fontId="0" fillId="0" borderId="37" xfId="0" applyNumberFormat="1" applyBorder="1" applyAlignment="1">
      <alignment horizontal="right"/>
    </xf>
    <xf numFmtId="0" fontId="5" fillId="0" borderId="0" xfId="0" applyFont="1" applyBorder="1" applyAlignment="1">
      <alignment horizontal="centerContinuous"/>
    </xf>
    <xf numFmtId="177" fontId="3" fillId="0" borderId="18" xfId="0" applyNumberFormat="1" applyFont="1" applyBorder="1" applyAlignment="1">
      <alignment/>
    </xf>
    <xf numFmtId="0" fontId="0" fillId="0" borderId="0" xfId="0" applyFont="1" applyBorder="1" applyAlignment="1">
      <alignment horizontal="right"/>
    </xf>
    <xf numFmtId="0" fontId="0" fillId="0" borderId="20" xfId="0" applyFont="1" applyBorder="1" applyAlignment="1">
      <alignment horizontal="right"/>
    </xf>
    <xf numFmtId="177" fontId="3" fillId="0" borderId="44" xfId="0" applyNumberFormat="1" applyFont="1" applyBorder="1" applyAlignment="1">
      <alignment horizontal="right"/>
    </xf>
    <xf numFmtId="0" fontId="0" fillId="0" borderId="10" xfId="0" applyBorder="1" applyAlignment="1">
      <alignment horizontal="centerContinuous"/>
    </xf>
    <xf numFmtId="3" fontId="0" fillId="0" borderId="17" xfId="0" applyNumberFormat="1" applyBorder="1" applyAlignment="1">
      <alignment horizontal="centerContinuous"/>
    </xf>
    <xf numFmtId="172" fontId="3" fillId="0" borderId="14" xfId="0" applyNumberFormat="1" applyFont="1" applyBorder="1" applyAlignment="1">
      <alignment/>
    </xf>
    <xf numFmtId="177" fontId="0" fillId="0" borderId="18" xfId="0" applyNumberFormat="1" applyBorder="1" applyAlignment="1">
      <alignment/>
    </xf>
    <xf numFmtId="178" fontId="0" fillId="0" borderId="20" xfId="0" applyNumberFormat="1" applyBorder="1" applyAlignment="1">
      <alignment horizontal="right"/>
    </xf>
    <xf numFmtId="177" fontId="0" fillId="0" borderId="17" xfId="0" applyNumberFormat="1" applyBorder="1" applyAlignment="1">
      <alignment/>
    </xf>
    <xf numFmtId="172" fontId="0" fillId="0" borderId="21" xfId="0" applyNumberFormat="1" applyBorder="1" applyAlignment="1">
      <alignment/>
    </xf>
    <xf numFmtId="177" fontId="0" fillId="0" borderId="23" xfId="0" applyNumberFormat="1" applyBorder="1" applyAlignment="1">
      <alignment/>
    </xf>
    <xf numFmtId="172" fontId="0" fillId="0" borderId="33" xfId="0" applyNumberFormat="1" applyBorder="1" applyAlignment="1">
      <alignment/>
    </xf>
    <xf numFmtId="0" fontId="3" fillId="0" borderId="37" xfId="0" applyFont="1" applyBorder="1" applyAlignment="1">
      <alignment/>
    </xf>
    <xf numFmtId="0" fontId="3" fillId="0" borderId="18" xfId="0" applyFont="1" applyBorder="1" applyAlignment="1">
      <alignment/>
    </xf>
    <xf numFmtId="0" fontId="3" fillId="0" borderId="27" xfId="0" applyFont="1" applyBorder="1" applyAlignment="1">
      <alignment/>
    </xf>
    <xf numFmtId="0" fontId="3" fillId="0" borderId="31" xfId="0" applyFont="1" applyBorder="1" applyAlignment="1">
      <alignment/>
    </xf>
    <xf numFmtId="172" fontId="3" fillId="0" borderId="27" xfId="0" applyNumberFormat="1" applyFont="1" applyBorder="1" applyAlignment="1">
      <alignment/>
    </xf>
    <xf numFmtId="0" fontId="0" fillId="0" borderId="29" xfId="0" applyFont="1" applyBorder="1" applyAlignment="1">
      <alignment horizontal="centerContinuous"/>
    </xf>
    <xf numFmtId="177" fontId="3" fillId="0" borderId="30" xfId="0" applyNumberFormat="1" applyFont="1" applyBorder="1" applyAlignment="1">
      <alignment horizontal="right"/>
    </xf>
    <xf numFmtId="172" fontId="3" fillId="0" borderId="30" xfId="0" applyNumberFormat="1" applyFont="1" applyBorder="1" applyAlignment="1">
      <alignment/>
    </xf>
    <xf numFmtId="0" fontId="3" fillId="0" borderId="28" xfId="0" applyFont="1" applyBorder="1" applyAlignment="1">
      <alignment/>
    </xf>
    <xf numFmtId="0" fontId="3" fillId="0" borderId="30" xfId="0" applyFont="1" applyBorder="1" applyAlignment="1">
      <alignment/>
    </xf>
    <xf numFmtId="172" fontId="3" fillId="0" borderId="28" xfId="0" applyNumberFormat="1" applyFont="1" applyBorder="1" applyAlignment="1">
      <alignment/>
    </xf>
    <xf numFmtId="172" fontId="3" fillId="0" borderId="31" xfId="0" applyNumberFormat="1" applyFont="1" applyBorder="1" applyAlignment="1">
      <alignment/>
    </xf>
    <xf numFmtId="177" fontId="3" fillId="0" borderId="34" xfId="0" applyNumberFormat="1" applyFont="1" applyBorder="1" applyAlignment="1">
      <alignment/>
    </xf>
    <xf numFmtId="0" fontId="3" fillId="0" borderId="39" xfId="0" applyFont="1" applyBorder="1" applyAlignment="1">
      <alignment horizontal="left"/>
    </xf>
    <xf numFmtId="3" fontId="0" fillId="0" borderId="45" xfId="0" applyNumberFormat="1" applyBorder="1" applyAlignment="1">
      <alignment horizontal="right"/>
    </xf>
    <xf numFmtId="177" fontId="3" fillId="0" borderId="30" xfId="0" applyNumberFormat="1" applyFont="1" applyBorder="1" applyAlignment="1">
      <alignment/>
    </xf>
    <xf numFmtId="0" fontId="3" fillId="0" borderId="29" xfId="0" applyFont="1" applyBorder="1" applyAlignment="1">
      <alignment horizontal="left"/>
    </xf>
    <xf numFmtId="0" fontId="3" fillId="0" borderId="30" xfId="0" applyFont="1" applyBorder="1" applyAlignment="1">
      <alignment/>
    </xf>
    <xf numFmtId="172" fontId="3" fillId="0" borderId="23" xfId="0" applyNumberFormat="1" applyFont="1" applyBorder="1" applyAlignment="1">
      <alignment/>
    </xf>
    <xf numFmtId="172" fontId="3" fillId="0" borderId="12" xfId="0" applyNumberFormat="1" applyFont="1" applyBorder="1" applyAlignment="1">
      <alignment/>
    </xf>
    <xf numFmtId="0" fontId="3" fillId="0" borderId="18" xfId="0" applyFont="1" applyBorder="1" applyAlignment="1">
      <alignment horizontal="right"/>
    </xf>
    <xf numFmtId="0" fontId="0" fillId="0" borderId="18" xfId="0" applyBorder="1" applyAlignment="1">
      <alignment horizontal="right"/>
    </xf>
    <xf numFmtId="0" fontId="0" fillId="0" borderId="17" xfId="0" applyBorder="1" applyAlignment="1">
      <alignment horizontal="right"/>
    </xf>
    <xf numFmtId="0" fontId="0" fillId="0" borderId="28" xfId="0" applyFont="1" applyBorder="1" applyAlignment="1">
      <alignment horizontal="centerContinuous"/>
    </xf>
    <xf numFmtId="0" fontId="0" fillId="0" borderId="17" xfId="0"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21" xfId="0" applyFont="1" applyBorder="1" applyAlignment="1">
      <alignment/>
    </xf>
    <xf numFmtId="177" fontId="3" fillId="0" borderId="23" xfId="0" applyNumberFormat="1" applyFont="1" applyBorder="1" applyAlignment="1">
      <alignment horizontal="right"/>
    </xf>
    <xf numFmtId="0" fontId="0" fillId="0" borderId="22" xfId="0" applyBorder="1" applyAlignment="1">
      <alignment horizontal="left"/>
    </xf>
    <xf numFmtId="177" fontId="3" fillId="0" borderId="18" xfId="0" applyNumberFormat="1" applyFont="1" applyBorder="1" applyAlignment="1">
      <alignment/>
    </xf>
    <xf numFmtId="3" fontId="5" fillId="0" borderId="0" xfId="0" applyNumberFormat="1" applyFont="1" applyAlignment="1">
      <alignment horizontal="center" textRotation="180"/>
    </xf>
    <xf numFmtId="0" fontId="0" fillId="0" borderId="14" xfId="0" applyBorder="1" applyAlignment="1">
      <alignment horizontal="right"/>
    </xf>
    <xf numFmtId="0" fontId="0" fillId="0" borderId="20" xfId="0" applyBorder="1" applyAlignment="1">
      <alignment horizontal="right"/>
    </xf>
    <xf numFmtId="0" fontId="0" fillId="0" borderId="14" xfId="0" applyBorder="1" applyAlignment="1">
      <alignment horizontal="center"/>
    </xf>
    <xf numFmtId="0" fontId="0" fillId="0" borderId="20" xfId="0" applyBorder="1" applyAlignment="1">
      <alignment horizontal="center"/>
    </xf>
    <xf numFmtId="0" fontId="5" fillId="0" borderId="0" xfId="0" applyFont="1" applyAlignment="1">
      <alignment horizontal="center" textRotation="180"/>
    </xf>
    <xf numFmtId="0" fontId="0" fillId="0" borderId="11" xfId="0" applyBorder="1" applyAlignment="1">
      <alignment horizontal="center"/>
    </xf>
    <xf numFmtId="0" fontId="0" fillId="0" borderId="40" xfId="0" applyBorder="1" applyAlignment="1">
      <alignment horizontal="center"/>
    </xf>
    <xf numFmtId="0" fontId="0" fillId="0" borderId="19"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2"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3" fontId="0" fillId="0" borderId="12" xfId="0" applyNumberFormat="1" applyBorder="1" applyAlignment="1">
      <alignment horizontal="center"/>
    </xf>
    <xf numFmtId="3" fontId="0" fillId="0" borderId="11" xfId="0" applyNumberFormat="1" applyBorder="1" applyAlignment="1">
      <alignment horizontal="center"/>
    </xf>
    <xf numFmtId="3" fontId="0" fillId="0" borderId="40" xfId="0" applyNumberFormat="1" applyBorder="1" applyAlignment="1">
      <alignment horizontal="center"/>
    </xf>
    <xf numFmtId="3" fontId="0" fillId="0" borderId="30" xfId="0" applyNumberFormat="1" applyBorder="1" applyAlignment="1">
      <alignment horizontal="center"/>
    </xf>
    <xf numFmtId="3" fontId="0" fillId="0" borderId="29" xfId="0" applyNumberFormat="1" applyBorder="1" applyAlignment="1">
      <alignment horizontal="center"/>
    </xf>
    <xf numFmtId="3" fontId="0" fillId="0" borderId="18" xfId="0" applyNumberFormat="1" applyBorder="1" applyAlignment="1">
      <alignment horizontal="center"/>
    </xf>
    <xf numFmtId="3" fontId="0" fillId="0" borderId="20" xfId="0" applyNumberForma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3" fontId="0" fillId="0" borderId="14" xfId="0" applyNumberFormat="1" applyBorder="1" applyAlignment="1">
      <alignment horizontal="center"/>
    </xf>
    <xf numFmtId="3" fontId="0" fillId="0" borderId="19" xfId="0" applyNumberForma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3" fontId="0" fillId="0" borderId="0" xfId="0" applyNumberFormat="1" applyBorder="1" applyAlignment="1">
      <alignment horizontal="center"/>
    </xf>
    <xf numFmtId="3" fontId="0" fillId="0" borderId="28" xfId="0" applyNumberFormat="1" applyBorder="1" applyAlignment="1">
      <alignment horizontal="center"/>
    </xf>
    <xf numFmtId="0" fontId="0" fillId="0" borderId="0" xfId="0" applyBorder="1" applyAlignment="1">
      <alignment horizontal="center"/>
    </xf>
    <xf numFmtId="3" fontId="0" fillId="0" borderId="17" xfId="0" applyNumberFormat="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0" fontId="5" fillId="0" borderId="14" xfId="0" applyFont="1" applyBorder="1" applyAlignment="1">
      <alignment horizontal="center" textRotation="180"/>
    </xf>
    <xf numFmtId="0" fontId="0" fillId="0" borderId="11" xfId="0" applyBorder="1" applyAlignment="1">
      <alignment/>
    </xf>
    <xf numFmtId="0" fontId="0" fillId="0" borderId="40" xfId="0" applyBorder="1" applyAlignment="1">
      <alignment/>
    </xf>
    <xf numFmtId="3" fontId="0" fillId="0" borderId="10" xfId="0" applyNumberFormat="1" applyBorder="1" applyAlignment="1">
      <alignment horizontal="center"/>
    </xf>
    <xf numFmtId="3" fontId="0" fillId="0" borderId="13" xfId="0" applyNumberFormat="1" applyBorder="1" applyAlignment="1">
      <alignment horizontal="center"/>
    </xf>
    <xf numFmtId="0" fontId="4" fillId="0" borderId="0" xfId="0" applyFont="1" applyAlignment="1" quotePrefix="1">
      <alignment horizontal="center" textRotation="180"/>
    </xf>
    <xf numFmtId="0" fontId="4" fillId="0" borderId="0" xfId="0" applyFont="1" applyAlignment="1">
      <alignment horizontal="center" textRotation="180"/>
    </xf>
    <xf numFmtId="0" fontId="0" fillId="0" borderId="10" xfId="0" applyNumberFormat="1" applyBorder="1" applyAlignment="1">
      <alignment horizontal="center"/>
    </xf>
    <xf numFmtId="0" fontId="0" fillId="0" borderId="40" xfId="0" applyNumberFormat="1" applyBorder="1" applyAlignment="1">
      <alignment horizontal="center"/>
    </xf>
    <xf numFmtId="0" fontId="0" fillId="0" borderId="12" xfId="0" applyNumberFormat="1" applyBorder="1" applyAlignment="1">
      <alignment horizontal="center"/>
    </xf>
    <xf numFmtId="0" fontId="0" fillId="0" borderId="11" xfId="0" applyNumberFormat="1" applyBorder="1" applyAlignment="1">
      <alignment horizontal="center"/>
    </xf>
    <xf numFmtId="0" fontId="0" fillId="0" borderId="13" xfId="0" applyNumberFormat="1" applyBorder="1" applyAlignment="1">
      <alignment horizontal="center"/>
    </xf>
    <xf numFmtId="0" fontId="5" fillId="0" borderId="0" xfId="0" applyFont="1" applyAlignment="1" quotePrefix="1">
      <alignment horizontal="center" textRotation="180"/>
    </xf>
    <xf numFmtId="0" fontId="0" fillId="0" borderId="27" xfId="0" applyBorder="1" applyAlignment="1">
      <alignment horizontal="center"/>
    </xf>
    <xf numFmtId="3" fontId="0" fillId="0" borderId="27" xfId="0" applyNumberFormat="1" applyBorder="1" applyAlignment="1">
      <alignment horizontal="center"/>
    </xf>
    <xf numFmtId="0" fontId="0" fillId="0" borderId="14" xfId="0" applyFont="1" applyBorder="1" applyAlignment="1">
      <alignment horizontal="center"/>
    </xf>
    <xf numFmtId="3" fontId="0" fillId="0" borderId="25" xfId="0" applyNumberFormat="1" applyBorder="1" applyAlignment="1">
      <alignment horizontal="center"/>
    </xf>
    <xf numFmtId="0" fontId="0" fillId="0" borderId="18" xfId="0" applyNumberFormat="1" applyBorder="1" applyAlignment="1">
      <alignment horizontal="center"/>
    </xf>
    <xf numFmtId="0" fontId="0" fillId="0" borderId="29" xfId="0" applyNumberFormat="1" applyBorder="1" applyAlignment="1">
      <alignment horizontal="center"/>
    </xf>
    <xf numFmtId="0" fontId="0" fillId="0" borderId="30" xfId="0" applyNumberFormat="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28" xfId="0" applyNumberFormat="1" applyBorder="1" applyAlignment="1">
      <alignment horizontal="center"/>
    </xf>
    <xf numFmtId="0" fontId="6" fillId="0" borderId="30" xfId="0" applyFont="1" applyBorder="1" applyAlignment="1">
      <alignment horizontal="center"/>
    </xf>
    <xf numFmtId="0" fontId="6" fillId="0" borderId="29" xfId="0" applyFont="1" applyBorder="1" applyAlignment="1">
      <alignment horizontal="center"/>
    </xf>
    <xf numFmtId="0" fontId="6" fillId="0" borderId="28"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3" fontId="6" fillId="0" borderId="14" xfId="0" applyNumberFormat="1" applyFont="1" applyBorder="1" applyAlignment="1">
      <alignment horizontal="center"/>
    </xf>
    <xf numFmtId="3" fontId="6" fillId="0" borderId="0" xfId="0" applyNumberFormat="1"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3" fontId="6" fillId="0" borderId="18" xfId="0" applyNumberFormat="1" applyFont="1" applyBorder="1" applyAlignment="1">
      <alignment horizontal="center"/>
    </xf>
    <xf numFmtId="3" fontId="6" fillId="0" borderId="20" xfId="0" applyNumberFormat="1" applyFont="1" applyBorder="1" applyAlignment="1">
      <alignment horizontal="center"/>
    </xf>
    <xf numFmtId="3" fontId="6" fillId="0" borderId="25" xfId="0" applyNumberFormat="1" applyFont="1" applyBorder="1" applyAlignment="1">
      <alignment horizontal="center"/>
    </xf>
    <xf numFmtId="3" fontId="6" fillId="0" borderId="15" xfId="0" applyNumberFormat="1" applyFont="1" applyBorder="1" applyAlignment="1">
      <alignment horizontal="center"/>
    </xf>
    <xf numFmtId="0" fontId="6" fillId="0" borderId="17" xfId="0" applyFont="1" applyBorder="1" applyAlignment="1">
      <alignment horizontal="center"/>
    </xf>
    <xf numFmtId="0" fontId="6" fillId="0" borderId="15" xfId="0" applyFont="1" applyBorder="1" applyAlignment="1">
      <alignment horizontal="center"/>
    </xf>
    <xf numFmtId="3" fontId="6" fillId="0" borderId="30" xfId="0" applyNumberFormat="1" applyFont="1" applyBorder="1" applyAlignment="1">
      <alignment horizontal="center"/>
    </xf>
    <xf numFmtId="3" fontId="6" fillId="0" borderId="29" xfId="0" applyNumberFormat="1" applyFont="1" applyBorder="1" applyAlignment="1">
      <alignment horizontal="center"/>
    </xf>
    <xf numFmtId="0" fontId="6" fillId="0" borderId="16" xfId="0" applyFont="1" applyBorder="1" applyAlignment="1">
      <alignment horizontal="center"/>
    </xf>
    <xf numFmtId="0" fontId="6" fillId="0" borderId="23" xfId="0" applyFont="1" applyBorder="1" applyAlignment="1">
      <alignment horizontal="center"/>
    </xf>
    <xf numFmtId="0" fontId="6" fillId="0" borderId="22" xfId="0" applyFont="1" applyBorder="1" applyAlignment="1">
      <alignment horizontal="center"/>
    </xf>
    <xf numFmtId="0" fontId="6" fillId="0" borderId="38" xfId="0" applyFont="1" applyBorder="1" applyAlignment="1">
      <alignment horizontal="center"/>
    </xf>
    <xf numFmtId="3" fontId="6" fillId="0" borderId="18" xfId="0" applyNumberFormat="1" applyFont="1" applyBorder="1" applyAlignment="1" quotePrefix="1">
      <alignment horizontal="center"/>
    </xf>
    <xf numFmtId="0" fontId="9" fillId="0" borderId="0" xfId="0" applyFont="1" applyAlignment="1">
      <alignment horizontal="center" textRotation="180"/>
    </xf>
    <xf numFmtId="0" fontId="0" fillId="0" borderId="30" xfId="56" applyNumberFormat="1" applyBorder="1" applyAlignment="1">
      <alignment horizontal="center"/>
      <protection/>
    </xf>
    <xf numFmtId="0" fontId="0" fillId="0" borderId="29" xfId="56" applyNumberFormat="1" applyBorder="1" applyAlignment="1">
      <alignment horizontal="center"/>
      <protection/>
    </xf>
    <xf numFmtId="0" fontId="0" fillId="0" borderId="28" xfId="56" applyNumberFormat="1" applyBorder="1" applyAlignment="1">
      <alignment horizontal="center"/>
      <protection/>
    </xf>
    <xf numFmtId="3" fontId="0" fillId="0" borderId="27" xfId="56" applyNumberFormat="1" applyBorder="1" applyAlignment="1">
      <alignment horizontal="center"/>
      <protection/>
    </xf>
    <xf numFmtId="3" fontId="0" fillId="0" borderId="28" xfId="56" applyNumberFormat="1" applyBorder="1" applyAlignment="1">
      <alignment horizontal="center"/>
      <protection/>
    </xf>
    <xf numFmtId="3" fontId="0" fillId="0" borderId="29" xfId="56" applyNumberFormat="1" applyBorder="1" applyAlignment="1">
      <alignment horizontal="center"/>
      <protection/>
    </xf>
    <xf numFmtId="0" fontId="0" fillId="0" borderId="14" xfId="56" applyBorder="1" applyAlignment="1">
      <alignment horizontal="center"/>
      <protection/>
    </xf>
    <xf numFmtId="0" fontId="0" fillId="0" borderId="19" xfId="56" applyBorder="1" applyAlignment="1">
      <alignment horizontal="center"/>
      <protection/>
    </xf>
    <xf numFmtId="0" fontId="0" fillId="0" borderId="18" xfId="56" applyNumberFormat="1" applyBorder="1" applyAlignment="1">
      <alignment horizontal="center"/>
      <protection/>
    </xf>
    <xf numFmtId="0" fontId="6" fillId="0" borderId="18" xfId="56" applyFont="1" applyBorder="1" applyAlignment="1">
      <alignment horizontal="center"/>
      <protection/>
    </xf>
    <xf numFmtId="0" fontId="6" fillId="0" borderId="20" xfId="56" applyFont="1" applyBorder="1" applyAlignment="1">
      <alignment horizontal="center"/>
      <protection/>
    </xf>
    <xf numFmtId="3" fontId="0" fillId="0" borderId="14" xfId="56" applyNumberFormat="1" applyBorder="1" applyAlignment="1">
      <alignment horizontal="center"/>
      <protection/>
    </xf>
    <xf numFmtId="3" fontId="0" fillId="0" borderId="19" xfId="56" applyNumberFormat="1" applyBorder="1" applyAlignment="1">
      <alignment horizontal="center"/>
      <protection/>
    </xf>
    <xf numFmtId="0" fontId="0" fillId="0" borderId="12" xfId="56" applyNumberFormat="1" applyBorder="1" applyAlignment="1">
      <alignment horizontal="center"/>
      <protection/>
    </xf>
    <xf numFmtId="0" fontId="0" fillId="0" borderId="11" xfId="56" applyNumberFormat="1" applyBorder="1" applyAlignment="1">
      <alignment horizontal="center"/>
      <protection/>
    </xf>
    <xf numFmtId="0" fontId="0" fillId="0" borderId="13" xfId="56" applyNumberFormat="1" applyBorder="1" applyAlignment="1">
      <alignment horizontal="center"/>
      <protection/>
    </xf>
    <xf numFmtId="0" fontId="0" fillId="0" borderId="10" xfId="56" applyNumberFormat="1" applyBorder="1" applyAlignment="1">
      <alignment horizontal="center"/>
      <protection/>
    </xf>
    <xf numFmtId="0" fontId="6" fillId="0" borderId="30" xfId="56" applyFont="1" applyBorder="1" applyAlignment="1">
      <alignment horizontal="center"/>
      <protection/>
    </xf>
    <xf numFmtId="0" fontId="6" fillId="0" borderId="29" xfId="56" applyFont="1" applyBorder="1" applyAlignment="1">
      <alignment horizontal="center"/>
      <protection/>
    </xf>
    <xf numFmtId="0" fontId="6" fillId="0" borderId="0" xfId="56" applyFont="1" applyBorder="1" applyAlignment="1">
      <alignment horizontal="center"/>
      <protection/>
    </xf>
    <xf numFmtId="3" fontId="6" fillId="0" borderId="14" xfId="56" applyNumberFormat="1" applyFont="1" applyBorder="1" applyAlignment="1">
      <alignment horizontal="center"/>
      <protection/>
    </xf>
    <xf numFmtId="3" fontId="6" fillId="0" borderId="0" xfId="56" applyNumberFormat="1" applyFont="1" applyBorder="1" applyAlignment="1">
      <alignment horizontal="center"/>
      <protection/>
    </xf>
    <xf numFmtId="3" fontId="6" fillId="0" borderId="20" xfId="56" applyNumberFormat="1" applyFont="1" applyBorder="1" applyAlignment="1">
      <alignment horizontal="center"/>
      <protection/>
    </xf>
    <xf numFmtId="0" fontId="6" fillId="0" borderId="14" xfId="56" applyFont="1" applyBorder="1" applyAlignment="1">
      <alignment horizontal="center"/>
      <protection/>
    </xf>
    <xf numFmtId="0" fontId="6" fillId="0" borderId="19" xfId="56" applyFont="1" applyBorder="1" applyAlignment="1">
      <alignment horizontal="center"/>
      <protection/>
    </xf>
    <xf numFmtId="3" fontId="6" fillId="0" borderId="25" xfId="56" applyNumberFormat="1" applyFont="1" applyBorder="1" applyAlignment="1">
      <alignment horizontal="center"/>
      <protection/>
    </xf>
    <xf numFmtId="3" fontId="6" fillId="0" borderId="15" xfId="56" applyNumberFormat="1" applyFont="1" applyBorder="1" applyAlignment="1">
      <alignment horizontal="center"/>
      <protection/>
    </xf>
    <xf numFmtId="3" fontId="6" fillId="0" borderId="16" xfId="56" applyNumberFormat="1" applyFont="1" applyBorder="1" applyAlignment="1">
      <alignment horizontal="center"/>
      <protection/>
    </xf>
    <xf numFmtId="0" fontId="6" fillId="0" borderId="17" xfId="56" applyFont="1" applyBorder="1" applyAlignment="1">
      <alignment horizontal="center"/>
      <protection/>
    </xf>
    <xf numFmtId="0" fontId="6" fillId="0" borderId="15" xfId="56" applyFont="1" applyBorder="1" applyAlignment="1">
      <alignment horizontal="center"/>
      <protection/>
    </xf>
    <xf numFmtId="0" fontId="6" fillId="0" borderId="16" xfId="56" applyFont="1" applyBorder="1" applyAlignment="1">
      <alignment horizontal="center"/>
      <protection/>
    </xf>
    <xf numFmtId="3" fontId="6" fillId="0" borderId="30" xfId="56" applyNumberFormat="1" applyFont="1" applyBorder="1" applyAlignment="1">
      <alignment horizontal="center"/>
      <protection/>
    </xf>
    <xf numFmtId="3" fontId="6" fillId="0" borderId="29" xfId="56" applyNumberFormat="1" applyFont="1" applyBorder="1" applyAlignment="1">
      <alignment horizontal="center"/>
      <protection/>
    </xf>
    <xf numFmtId="3" fontId="6" fillId="0" borderId="18" xfId="56" applyNumberFormat="1" applyFont="1" applyBorder="1" applyAlignment="1">
      <alignment horizontal="center"/>
      <protection/>
    </xf>
    <xf numFmtId="0" fontId="6" fillId="0" borderId="28" xfId="56" applyFont="1" applyBorder="1" applyAlignment="1">
      <alignment horizontal="center"/>
      <protection/>
    </xf>
    <xf numFmtId="0" fontId="6" fillId="0" borderId="23" xfId="56" applyFont="1" applyBorder="1" applyAlignment="1">
      <alignment horizontal="center"/>
      <protection/>
    </xf>
    <xf numFmtId="0" fontId="6" fillId="0" borderId="22" xfId="56" applyFont="1" applyBorder="1" applyAlignment="1">
      <alignment horizontal="center"/>
      <protection/>
    </xf>
    <xf numFmtId="0" fontId="6" fillId="0" borderId="38" xfId="56" applyFont="1" applyBorder="1" applyAlignment="1">
      <alignment horizontal="center"/>
      <protection/>
    </xf>
    <xf numFmtId="0" fontId="12" fillId="0" borderId="0" xfId="0" applyFont="1" applyAlignment="1">
      <alignment horizontal="center" textRotation="180"/>
    </xf>
    <xf numFmtId="3" fontId="6" fillId="0" borderId="23" xfId="56" applyNumberFormat="1" applyFont="1" applyBorder="1" applyAlignment="1">
      <alignment horizontal="center"/>
      <protection/>
    </xf>
    <xf numFmtId="3" fontId="6" fillId="0" borderId="38" xfId="56" applyNumberFormat="1" applyFont="1" applyBorder="1" applyAlignment="1">
      <alignment horizontal="center"/>
      <protection/>
    </xf>
    <xf numFmtId="0" fontId="0" fillId="0" borderId="12" xfId="56" applyNumberFormat="1" applyFont="1" applyBorder="1" applyAlignment="1">
      <alignment horizontal="center"/>
      <protection/>
    </xf>
    <xf numFmtId="0" fontId="0" fillId="0" borderId="18" xfId="56" applyFont="1" applyBorder="1" applyAlignment="1">
      <alignment horizontal="center"/>
      <protection/>
    </xf>
    <xf numFmtId="0" fontId="0" fillId="0" borderId="19" xfId="56" applyFont="1" applyBorder="1" applyAlignment="1">
      <alignment horizontal="center"/>
      <protection/>
    </xf>
    <xf numFmtId="0" fontId="12" fillId="0" borderId="0" xfId="0" applyFont="1" applyAlignment="1" quotePrefix="1">
      <alignment horizontal="center" textRotation="180"/>
    </xf>
    <xf numFmtId="0" fontId="0" fillId="0" borderId="18" xfId="0" applyFont="1"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30" xfId="0" applyNumberFormat="1" applyFont="1" applyBorder="1" applyAlignment="1">
      <alignment horizontal="center"/>
    </xf>
    <xf numFmtId="0" fontId="0" fillId="0" borderId="28" xfId="0" applyNumberFormat="1" applyFont="1" applyBorder="1" applyAlignment="1">
      <alignment horizontal="center"/>
    </xf>
    <xf numFmtId="0" fontId="0" fillId="0" borderId="18" xfId="0" applyNumberFormat="1" applyFont="1" applyBorder="1" applyAlignment="1">
      <alignment horizontal="center"/>
    </xf>
    <xf numFmtId="0" fontId="0" fillId="0" borderId="29" xfId="0" applyNumberFormat="1" applyFont="1" applyBorder="1" applyAlignment="1">
      <alignment horizontal="center"/>
    </xf>
    <xf numFmtId="3" fontId="0" fillId="0" borderId="14" xfId="0" applyNumberFormat="1" applyFont="1" applyBorder="1" applyAlignment="1">
      <alignment horizontal="center"/>
    </xf>
    <xf numFmtId="3" fontId="0" fillId="0" borderId="19" xfId="0" applyNumberFormat="1" applyFont="1" applyBorder="1" applyAlignment="1">
      <alignment horizontal="center"/>
    </xf>
    <xf numFmtId="3" fontId="0" fillId="0" borderId="27" xfId="0" applyNumberFormat="1" applyFont="1" applyBorder="1" applyAlignment="1">
      <alignment horizontal="center"/>
    </xf>
    <xf numFmtId="3" fontId="0" fillId="0" borderId="28" xfId="0" applyNumberFormat="1" applyFont="1" applyBorder="1" applyAlignment="1">
      <alignment horizontal="center"/>
    </xf>
    <xf numFmtId="3" fontId="0" fillId="0" borderId="29" xfId="0" applyNumberFormat="1" applyFont="1" applyBorder="1" applyAlignment="1">
      <alignment horizontal="center"/>
    </xf>
    <xf numFmtId="0" fontId="0" fillId="0" borderId="30" xfId="0" applyFont="1" applyBorder="1" applyAlignment="1">
      <alignment horizontal="center"/>
    </xf>
    <xf numFmtId="0" fontId="0" fillId="0" borderId="29" xfId="0" applyFont="1" applyBorder="1" applyAlignment="1">
      <alignment horizontal="center"/>
    </xf>
    <xf numFmtId="3" fontId="0" fillId="0" borderId="0" xfId="0" applyNumberFormat="1" applyFont="1" applyBorder="1" applyAlignment="1">
      <alignment horizontal="center"/>
    </xf>
    <xf numFmtId="3" fontId="0" fillId="0" borderId="20" xfId="0" applyNumberFormat="1" applyFont="1" applyBorder="1" applyAlignment="1">
      <alignment horizontal="center"/>
    </xf>
    <xf numFmtId="0" fontId="0" fillId="0" borderId="12" xfId="0" applyNumberFormat="1" applyFont="1" applyBorder="1" applyAlignment="1">
      <alignment horizontal="center"/>
    </xf>
    <xf numFmtId="0" fontId="0" fillId="0" borderId="11" xfId="0" applyNumberFormat="1" applyFont="1" applyBorder="1" applyAlignment="1">
      <alignment horizontal="center"/>
    </xf>
    <xf numFmtId="0" fontId="0" fillId="0" borderId="10" xfId="0" applyNumberFormat="1" applyFont="1" applyBorder="1" applyAlignment="1">
      <alignment horizontal="center"/>
    </xf>
    <xf numFmtId="0" fontId="0" fillId="0" borderId="13" xfId="0" applyNumberFormat="1"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3" fontId="0" fillId="0" borderId="18" xfId="0" applyNumberFormat="1" applyFont="1" applyBorder="1" applyAlignment="1">
      <alignment horizontal="center"/>
    </xf>
    <xf numFmtId="0" fontId="0" fillId="0" borderId="28" xfId="0" applyFont="1" applyBorder="1" applyAlignment="1">
      <alignment horizontal="center"/>
    </xf>
    <xf numFmtId="3" fontId="0" fillId="0" borderId="30" xfId="0" applyNumberFormat="1" applyFont="1" applyBorder="1" applyAlignment="1">
      <alignment horizontal="center"/>
    </xf>
    <xf numFmtId="0" fontId="0" fillId="0" borderId="23" xfId="0" applyFont="1" applyBorder="1" applyAlignment="1">
      <alignment horizontal="center"/>
    </xf>
    <xf numFmtId="0" fontId="0" fillId="0" borderId="38" xfId="0" applyFont="1" applyBorder="1" applyAlignment="1">
      <alignment horizontal="center"/>
    </xf>
    <xf numFmtId="0" fontId="0" fillId="0" borderId="22" xfId="0" applyFont="1" applyBorder="1" applyAlignment="1">
      <alignment horizontal="center"/>
    </xf>
    <xf numFmtId="3" fontId="0" fillId="0" borderId="23" xfId="0" applyNumberFormat="1" applyFont="1" applyBorder="1" applyAlignment="1">
      <alignment horizontal="center"/>
    </xf>
    <xf numFmtId="3" fontId="0" fillId="0" borderId="38" xfId="0" applyNumberFormat="1" applyFont="1" applyBorder="1" applyAlignment="1">
      <alignment horizontal="center"/>
    </xf>
    <xf numFmtId="0" fontId="0" fillId="0" borderId="18" xfId="0" applyFont="1" applyBorder="1" applyAlignment="1" quotePrefix="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4 2" xfId="63"/>
    <cellStyle name="Note" xfId="64"/>
    <cellStyle name="Output" xfId="65"/>
    <cellStyle name="Percent" xfId="66"/>
    <cellStyle name="Percent 2" xfId="67"/>
    <cellStyle name="Percent 2 2" xfId="68"/>
    <cellStyle name="Percent 2 3" xfId="69"/>
    <cellStyle name="Percent 3"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My%20Documents\Budget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lliers.R\Higher%20ed\Report\Budget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Cilliers.R\Higher%20ed\Report\Budget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HE%20Planning\Rian%20-%20Budget%20divisions\Budget%20for%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 budget as % of GDP"/>
      <sheetName val="Macro ed budget"/>
      <sheetName val="Total state budgets_ uni &amp; tech"/>
      <sheetName val="Budgets_1986_to_1990"/>
      <sheetName val="Budgets_1991_to_1995"/>
      <sheetName val="Budgets_1996_to_2000"/>
      <sheetName val="a-values_1986_to_2000"/>
      <sheetName val="a-values_NSFAS inc"/>
      <sheetName val="detailed higher ed_budget2000"/>
      <sheetName val="detailed higher ed_budget99"/>
      <sheetName val="detailed higher ed budget98"/>
      <sheetName val="detailed higher ed budget97"/>
      <sheetName val="detailed higher ed budget96"/>
      <sheetName val="NSFAS_Funds"/>
      <sheetName val="NSFAS_Funds (2)"/>
      <sheetName val="ESS_1987_to_1998_TOTAL"/>
      <sheetName val="ESS_1987_to_1998"/>
      <sheetName val="Per capita"/>
      <sheetName val="historical_cost_units"/>
      <sheetName val="historical_cost_units (2)"/>
      <sheetName val="historical_cost_units (3)"/>
      <sheetName val="Instructions 2000"/>
      <sheetName val="FTE students of 1998 (uni)"/>
      <sheetName val="FTE students of 1998 (tech)"/>
      <sheetName val="Student analysis (uni)"/>
      <sheetName val="Student analysis (tech)"/>
      <sheetName val="subsidy students 2000"/>
      <sheetName val="subsidy students(2) 2000"/>
      <sheetName val="formula calc 2000"/>
      <sheetName val="cost_units 2000"/>
      <sheetName val="a_value_scenario 2000"/>
      <sheetName val="Data outstanding"/>
      <sheetName val="State Exp prel all for 2000"/>
      <sheetName val="Ad hoc_budget 2000"/>
      <sheetName val="subsidy students 99"/>
      <sheetName val="subsidy students(2) 99"/>
      <sheetName val="formula calc 99"/>
      <sheetName val="cost_units 99"/>
      <sheetName val="a_value_scenario 99"/>
      <sheetName val="subsidy students 98"/>
      <sheetName val="subsidy students(2) 98"/>
      <sheetName val="formula_calc_98"/>
      <sheetName val="cost_units 98"/>
      <sheetName val="a_value_scenario 98"/>
      <sheetName val="a_value_scenario (2) 98"/>
      <sheetName val="subsidy students 97"/>
      <sheetName val="subsidy student(2) 97"/>
      <sheetName val="formula_calc_97"/>
      <sheetName val="cost_units 97"/>
      <sheetName val="subsidy students 96"/>
      <sheetName val="subsidy students(2) 96"/>
      <sheetName val="formula calc 96"/>
      <sheetName val="cost_units 96"/>
      <sheetName val="redress 99"/>
      <sheetName val="Research 99 before upscale"/>
      <sheetName val="Research 99 upscale"/>
      <sheetName val="Minister approval 1"/>
      <sheetName val="Minister approval 2"/>
      <sheetName val="State Exp approval"/>
      <sheetName val="Savings"/>
      <sheetName val="Data-Vordering"/>
      <sheetName val="historical faulty student data"/>
      <sheetName val="Analise van koppe en FTEs"/>
      <sheetName val="Distance allocations"/>
      <sheetName val="Bepaling van C1 vir 99"/>
      <sheetName val="n Ander bepaling van C1 vir 99"/>
      <sheetName val="Calculate_C7_to C10 for 99"/>
      <sheetName val="Calculate_C7_to C10 for 1998"/>
      <sheetName val="University remun backlog"/>
      <sheetName val="Technikon remun backlog"/>
      <sheetName val="symbol descriptions"/>
      <sheetName val="only technikon budgets for CTP"/>
      <sheetName val="research output funding"/>
      <sheetName val="Efficient student restrictions"/>
      <sheetName val="Efficient student restricti (4)"/>
      <sheetName val="Efficient student restricti (2)"/>
      <sheetName val="Efficient student restricti (3)"/>
      <sheetName val="Distribution of report"/>
      <sheetName val="a-values_1986_to_1999"/>
    </sheetNames>
    <sheetDataSet>
      <sheetData sheetId="22">
        <row r="2">
          <cell r="A2">
            <v>98</v>
          </cell>
          <cell r="B2">
            <v>20901</v>
          </cell>
          <cell r="C2">
            <v>101</v>
          </cell>
          <cell r="D2">
            <v>30</v>
          </cell>
          <cell r="E2">
            <v>38.808</v>
          </cell>
          <cell r="F2">
            <v>60.082</v>
          </cell>
          <cell r="G2">
            <v>98.889</v>
          </cell>
          <cell r="H2">
            <v>96.406</v>
          </cell>
          <cell r="I2">
            <v>267.611</v>
          </cell>
        </row>
        <row r="3">
          <cell r="A3">
            <v>98</v>
          </cell>
          <cell r="B3">
            <v>20901</v>
          </cell>
          <cell r="C3">
            <v>101</v>
          </cell>
          <cell r="D3">
            <v>31</v>
          </cell>
          <cell r="E3">
            <v>5.928</v>
          </cell>
          <cell r="F3">
            <v>13.132</v>
          </cell>
          <cell r="G3">
            <v>19.06</v>
          </cell>
          <cell r="H3">
            <v>40.228</v>
          </cell>
          <cell r="I3">
            <v>110.28</v>
          </cell>
        </row>
        <row r="4">
          <cell r="A4">
            <v>98</v>
          </cell>
          <cell r="B4">
            <v>20901</v>
          </cell>
          <cell r="C4">
            <v>101</v>
          </cell>
          <cell r="D4">
            <v>32</v>
          </cell>
          <cell r="E4">
            <v>0</v>
          </cell>
          <cell r="F4">
            <v>0</v>
          </cell>
          <cell r="G4">
            <v>0</v>
          </cell>
          <cell r="H4">
            <v>19.416</v>
          </cell>
          <cell r="I4">
            <v>46.45</v>
          </cell>
        </row>
        <row r="5">
          <cell r="A5">
            <v>98</v>
          </cell>
          <cell r="B5">
            <v>20901</v>
          </cell>
          <cell r="C5">
            <v>101</v>
          </cell>
          <cell r="D5">
            <v>33</v>
          </cell>
          <cell r="E5">
            <v>32.88</v>
          </cell>
          <cell r="F5">
            <v>46.95</v>
          </cell>
          <cell r="G5">
            <v>79.829</v>
          </cell>
          <cell r="H5">
            <v>36.762</v>
          </cell>
          <cell r="I5">
            <v>110.881</v>
          </cell>
        </row>
        <row r="6">
          <cell r="A6">
            <v>98</v>
          </cell>
          <cell r="B6">
            <v>20901</v>
          </cell>
          <cell r="C6">
            <v>101</v>
          </cell>
          <cell r="D6">
            <v>40</v>
          </cell>
          <cell r="E6">
            <v>0</v>
          </cell>
          <cell r="F6">
            <v>0</v>
          </cell>
          <cell r="G6">
            <v>0</v>
          </cell>
          <cell r="H6">
            <v>274.693</v>
          </cell>
          <cell r="I6">
            <v>1058.205</v>
          </cell>
        </row>
        <row r="7">
          <cell r="A7">
            <v>98</v>
          </cell>
          <cell r="B7">
            <v>20901</v>
          </cell>
          <cell r="C7">
            <v>101</v>
          </cell>
          <cell r="D7">
            <v>50</v>
          </cell>
          <cell r="E7">
            <v>0</v>
          </cell>
          <cell r="F7">
            <v>0</v>
          </cell>
          <cell r="G7">
            <v>0</v>
          </cell>
          <cell r="H7">
            <v>0</v>
          </cell>
          <cell r="I7">
            <v>55.989</v>
          </cell>
        </row>
        <row r="8">
          <cell r="A8">
            <v>98</v>
          </cell>
          <cell r="B8">
            <v>20901</v>
          </cell>
          <cell r="C8">
            <v>101</v>
          </cell>
          <cell r="D8">
            <v>60</v>
          </cell>
          <cell r="E8">
            <v>0</v>
          </cell>
          <cell r="F8">
            <v>0</v>
          </cell>
          <cell r="G8">
            <v>0</v>
          </cell>
          <cell r="H8">
            <v>165.531</v>
          </cell>
          <cell r="I8">
            <v>303.799</v>
          </cell>
        </row>
        <row r="9">
          <cell r="A9">
            <v>98</v>
          </cell>
          <cell r="B9">
            <v>20901</v>
          </cell>
          <cell r="C9">
            <v>101</v>
          </cell>
          <cell r="D9">
            <v>70</v>
          </cell>
          <cell r="E9">
            <v>7.032</v>
          </cell>
          <cell r="F9">
            <v>91.822</v>
          </cell>
          <cell r="G9">
            <v>98.853</v>
          </cell>
          <cell r="H9">
            <v>0</v>
          </cell>
          <cell r="I9">
            <v>0.203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d budget as % of GDP"/>
      <sheetName val="Macro ed budget"/>
      <sheetName val="Total state budgets_ uni &amp; tech"/>
      <sheetName val="Budgets_1986_to_1990"/>
      <sheetName val="Budgets_1991_to_1995"/>
      <sheetName val="Budgets_1996_to_2000"/>
      <sheetName val="a-values_1986_to_2000"/>
      <sheetName val="a-values_NSFAS inc"/>
      <sheetName val="detailed higher ed_budget2000"/>
      <sheetName val="detailed higher ed_budget99"/>
      <sheetName val="detailed higher ed budget98"/>
      <sheetName val="detailed higher ed budget97"/>
      <sheetName val="detailed higher ed budget96"/>
      <sheetName val="NSFAS_Funds"/>
      <sheetName val="NSFAS_Funds (2)"/>
      <sheetName val="ESS_1987_to_1998_TOTAL"/>
      <sheetName val="ESS_1987_to_1998"/>
      <sheetName val="Per capita"/>
      <sheetName val="historical_cost_units"/>
      <sheetName val="historical_cost_units (2)"/>
      <sheetName val="historical_cost_units (3)"/>
      <sheetName val="Instructions 2000"/>
      <sheetName val="FTE students of 1998 (uni)"/>
      <sheetName val="FTE students of 1998 (tech)"/>
      <sheetName val="Student analysis (uni)"/>
      <sheetName val="Student analysis (tech)"/>
      <sheetName val="subsidy students 2000"/>
      <sheetName val="subsidy students(2) 2000"/>
      <sheetName val="formula calc 2000"/>
      <sheetName val="cost_units 2000"/>
      <sheetName val="a_value_scenario 2000"/>
      <sheetName val="Data outstanding"/>
      <sheetName val="State Exp prel all for 2000"/>
      <sheetName val="Ad hoc_budget 2000"/>
      <sheetName val="subsidy students 99"/>
      <sheetName val="subsidy students(2) 99"/>
      <sheetName val="formula calc 99"/>
      <sheetName val="cost_units 99"/>
      <sheetName val="a_value_scenario 99"/>
      <sheetName val="subsidy students 98"/>
      <sheetName val="subsidy students(2) 98"/>
      <sheetName val="formula_calc_98"/>
      <sheetName val="cost_units 98"/>
      <sheetName val="a_value_scenario 98"/>
      <sheetName val="a_value_scenario (2) 98"/>
      <sheetName val="subsidy students 97"/>
      <sheetName val="subsidy student(2) 97"/>
      <sheetName val="formula_calc_97"/>
      <sheetName val="cost_units 97"/>
      <sheetName val="subsidy students 96"/>
      <sheetName val="subsidy students(2) 96"/>
      <sheetName val="formula calc 96"/>
      <sheetName val="cost_units 96"/>
      <sheetName val="redress 99"/>
      <sheetName val="Research 99 before upscale"/>
      <sheetName val="Research 99 upscale"/>
      <sheetName val="Minister approval 1"/>
      <sheetName val="Minister approval 2"/>
      <sheetName val="State Exp approval"/>
      <sheetName val="Savings"/>
      <sheetName val="Data-Vordering"/>
      <sheetName val="historical faulty student data"/>
      <sheetName val="Analise van koppe en FTEs"/>
      <sheetName val="Distance allocations"/>
      <sheetName val="Bepaling van C1 vir 99"/>
      <sheetName val="n Ander bepaling van C1 vir 99"/>
      <sheetName val="Calculate_C7_to C10 for 99"/>
      <sheetName val="Calculate_C7_to C10 for 1998"/>
      <sheetName val="University remun backlog"/>
      <sheetName val="Technikon remun backlog"/>
      <sheetName val="symbol descriptions"/>
      <sheetName val="only technikon budgets for CTP"/>
      <sheetName val="research output funding"/>
      <sheetName val="Efficient student restrictions"/>
      <sheetName val="Efficient student restricti (4)"/>
      <sheetName val="Efficient student restricti (2)"/>
      <sheetName val="Efficient student restricti (3)"/>
      <sheetName val="Distribution of report"/>
      <sheetName val="a-values_1986_to_1999"/>
    </sheetNames>
    <sheetDataSet>
      <sheetData sheetId="22">
        <row r="2">
          <cell r="A2">
            <v>98</v>
          </cell>
          <cell r="B2">
            <v>20901</v>
          </cell>
          <cell r="C2">
            <v>101</v>
          </cell>
          <cell r="D2">
            <v>30</v>
          </cell>
          <cell r="E2">
            <v>38.808</v>
          </cell>
          <cell r="F2">
            <v>60.082</v>
          </cell>
          <cell r="G2">
            <v>98.889</v>
          </cell>
          <cell r="H2">
            <v>96.406</v>
          </cell>
          <cell r="I2">
            <v>267.611</v>
          </cell>
        </row>
        <row r="3">
          <cell r="A3">
            <v>98</v>
          </cell>
          <cell r="B3">
            <v>20901</v>
          </cell>
          <cell r="C3">
            <v>101</v>
          </cell>
          <cell r="D3">
            <v>31</v>
          </cell>
          <cell r="E3">
            <v>5.928</v>
          </cell>
          <cell r="F3">
            <v>13.132</v>
          </cell>
          <cell r="G3">
            <v>19.06</v>
          </cell>
          <cell r="H3">
            <v>40.228</v>
          </cell>
          <cell r="I3">
            <v>110.28</v>
          </cell>
        </row>
        <row r="4">
          <cell r="A4">
            <v>98</v>
          </cell>
          <cell r="B4">
            <v>20901</v>
          </cell>
          <cell r="C4">
            <v>101</v>
          </cell>
          <cell r="D4">
            <v>32</v>
          </cell>
          <cell r="E4">
            <v>0</v>
          </cell>
          <cell r="F4">
            <v>0</v>
          </cell>
          <cell r="G4">
            <v>0</v>
          </cell>
          <cell r="H4">
            <v>19.416</v>
          </cell>
          <cell r="I4">
            <v>46.45</v>
          </cell>
        </row>
        <row r="5">
          <cell r="A5">
            <v>98</v>
          </cell>
          <cell r="B5">
            <v>20901</v>
          </cell>
          <cell r="C5">
            <v>101</v>
          </cell>
          <cell r="D5">
            <v>33</v>
          </cell>
          <cell r="E5">
            <v>32.88</v>
          </cell>
          <cell r="F5">
            <v>46.95</v>
          </cell>
          <cell r="G5">
            <v>79.829</v>
          </cell>
          <cell r="H5">
            <v>36.762</v>
          </cell>
          <cell r="I5">
            <v>110.881</v>
          </cell>
        </row>
        <row r="6">
          <cell r="A6">
            <v>98</v>
          </cell>
          <cell r="B6">
            <v>20901</v>
          </cell>
          <cell r="C6">
            <v>101</v>
          </cell>
          <cell r="D6">
            <v>40</v>
          </cell>
          <cell r="E6">
            <v>0</v>
          </cell>
          <cell r="F6">
            <v>0</v>
          </cell>
          <cell r="G6">
            <v>0</v>
          </cell>
          <cell r="H6">
            <v>274.693</v>
          </cell>
          <cell r="I6">
            <v>1058.205</v>
          </cell>
        </row>
        <row r="7">
          <cell r="A7">
            <v>98</v>
          </cell>
          <cell r="B7">
            <v>20901</v>
          </cell>
          <cell r="C7">
            <v>101</v>
          </cell>
          <cell r="D7">
            <v>50</v>
          </cell>
          <cell r="E7">
            <v>0</v>
          </cell>
          <cell r="F7">
            <v>0</v>
          </cell>
          <cell r="G7">
            <v>0</v>
          </cell>
          <cell r="H7">
            <v>0</v>
          </cell>
          <cell r="I7">
            <v>55.989</v>
          </cell>
        </row>
        <row r="8">
          <cell r="A8">
            <v>98</v>
          </cell>
          <cell r="B8">
            <v>20901</v>
          </cell>
          <cell r="C8">
            <v>101</v>
          </cell>
          <cell r="D8">
            <v>60</v>
          </cell>
          <cell r="E8">
            <v>0</v>
          </cell>
          <cell r="F8">
            <v>0</v>
          </cell>
          <cell r="G8">
            <v>0</v>
          </cell>
          <cell r="H8">
            <v>165.531</v>
          </cell>
          <cell r="I8">
            <v>303.799</v>
          </cell>
        </row>
        <row r="9">
          <cell r="A9">
            <v>98</v>
          </cell>
          <cell r="B9">
            <v>20901</v>
          </cell>
          <cell r="C9">
            <v>101</v>
          </cell>
          <cell r="D9">
            <v>70</v>
          </cell>
          <cell r="E9">
            <v>7.032</v>
          </cell>
          <cell r="F9">
            <v>91.822</v>
          </cell>
          <cell r="G9">
            <v>98.853</v>
          </cell>
          <cell r="H9">
            <v>0</v>
          </cell>
          <cell r="I9">
            <v>0.203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d budget as % of GDP"/>
      <sheetName val="Macro ed budget"/>
      <sheetName val="Total state budgets_ uni &amp; tech"/>
      <sheetName val="Budgets_1986_to_1990"/>
      <sheetName val="Budgets_1991_to_1995"/>
      <sheetName val="Budgets_1996_to_2000"/>
      <sheetName val="a-values_1986_to_2000"/>
      <sheetName val="a-values_NSFAS inc"/>
      <sheetName val="detailed higher ed_budget2000"/>
      <sheetName val="detailed higher ed_budget99"/>
      <sheetName val="detailed higher ed budget98"/>
      <sheetName val="detailed higher ed budget97"/>
      <sheetName val="detailed higher ed budget96"/>
      <sheetName val="NSFAS_Funds"/>
      <sheetName val="NSFAS_Funds (2)"/>
      <sheetName val="ESS_1987_to_1998_TOTAL"/>
      <sheetName val="ESS_1987_to_1998"/>
      <sheetName val="Per capita"/>
      <sheetName val="historical_cost_units"/>
      <sheetName val="historical_cost_units (2)"/>
      <sheetName val="historical_cost_units (3)"/>
      <sheetName val="Instructions 2000"/>
      <sheetName val="FTE students of 1998 (uni)"/>
      <sheetName val="FTE students of 1998 (tech)"/>
      <sheetName val="Student analysis (uni)"/>
      <sheetName val="Student analysis (tech)"/>
      <sheetName val="subsidy students 2000"/>
      <sheetName val="subsidy students(2) 2000"/>
      <sheetName val="formula calc 2000"/>
      <sheetName val="cost_units 2000"/>
      <sheetName val="a_value_scenario 2000"/>
      <sheetName val="Data outstanding"/>
      <sheetName val="State Exp prel all for 2000"/>
      <sheetName val="Ad hoc_budget 2000"/>
      <sheetName val="subsidy students 99"/>
      <sheetName val="subsidy students(2) 99"/>
      <sheetName val="formula calc 99"/>
      <sheetName val="cost_units 99"/>
      <sheetName val="a_value_scenario 99"/>
      <sheetName val="subsidy students 98"/>
      <sheetName val="subsidy students(2) 98"/>
      <sheetName val="formula_calc_98"/>
      <sheetName val="cost_units 98"/>
      <sheetName val="a_value_scenario 98"/>
      <sheetName val="a_value_scenario (2) 98"/>
      <sheetName val="subsidy students 97"/>
      <sheetName val="subsidy student(2) 97"/>
      <sheetName val="formula_calc_97"/>
      <sheetName val="cost_units 97"/>
      <sheetName val="subsidy students 96"/>
      <sheetName val="subsidy students(2) 96"/>
      <sheetName val="formula calc 96"/>
      <sheetName val="cost_units 96"/>
      <sheetName val="redress 99"/>
      <sheetName val="Research 99 before upscale"/>
      <sheetName val="Research 99 upscale"/>
      <sheetName val="Minister approval 1"/>
      <sheetName val="Minister approval 2"/>
      <sheetName val="State Exp approval"/>
      <sheetName val="Savings"/>
      <sheetName val="Data-Vordering"/>
      <sheetName val="historical faulty student data"/>
      <sheetName val="Analise van koppe en FTEs"/>
      <sheetName val="Distance allocations"/>
      <sheetName val="Bepaling van C1 vir 99"/>
      <sheetName val="n Ander bepaling van C1 vir 99"/>
      <sheetName val="Calculate_C7_to C10 for 99"/>
      <sheetName val="Calculate_C7_to C10 for 1998"/>
      <sheetName val="University remun backlog"/>
      <sheetName val="Technikon remun backlog"/>
      <sheetName val="symbol descriptions"/>
      <sheetName val="only technikon budgets for CTP"/>
      <sheetName val="research output funding"/>
      <sheetName val="Efficient student restrictions"/>
      <sheetName val="Efficient student restricti (4)"/>
      <sheetName val="Efficient student restricti (2)"/>
      <sheetName val="Efficient student restricti (3)"/>
      <sheetName val="Distribution of report"/>
      <sheetName val="a-values_1986_to_1999"/>
    </sheetNames>
    <sheetDataSet>
      <sheetData sheetId="22">
        <row r="2">
          <cell r="A2">
            <v>98</v>
          </cell>
          <cell r="B2">
            <v>20901</v>
          </cell>
          <cell r="C2">
            <v>101</v>
          </cell>
          <cell r="D2">
            <v>30</v>
          </cell>
          <cell r="E2">
            <v>38.808</v>
          </cell>
          <cell r="F2">
            <v>60.082</v>
          </cell>
          <cell r="G2">
            <v>98.889</v>
          </cell>
          <cell r="H2">
            <v>96.406</v>
          </cell>
          <cell r="I2">
            <v>267.611</v>
          </cell>
        </row>
        <row r="3">
          <cell r="A3">
            <v>98</v>
          </cell>
          <cell r="B3">
            <v>20901</v>
          </cell>
          <cell r="C3">
            <v>101</v>
          </cell>
          <cell r="D3">
            <v>31</v>
          </cell>
          <cell r="E3">
            <v>5.928</v>
          </cell>
          <cell r="F3">
            <v>13.132</v>
          </cell>
          <cell r="G3">
            <v>19.06</v>
          </cell>
          <cell r="H3">
            <v>40.228</v>
          </cell>
          <cell r="I3">
            <v>110.28</v>
          </cell>
        </row>
        <row r="4">
          <cell r="A4">
            <v>98</v>
          </cell>
          <cell r="B4">
            <v>20901</v>
          </cell>
          <cell r="C4">
            <v>101</v>
          </cell>
          <cell r="D4">
            <v>32</v>
          </cell>
          <cell r="E4">
            <v>0</v>
          </cell>
          <cell r="F4">
            <v>0</v>
          </cell>
          <cell r="G4">
            <v>0</v>
          </cell>
          <cell r="H4">
            <v>19.416</v>
          </cell>
          <cell r="I4">
            <v>46.45</v>
          </cell>
        </row>
        <row r="5">
          <cell r="A5">
            <v>98</v>
          </cell>
          <cell r="B5">
            <v>20901</v>
          </cell>
          <cell r="C5">
            <v>101</v>
          </cell>
          <cell r="D5">
            <v>33</v>
          </cell>
          <cell r="E5">
            <v>32.88</v>
          </cell>
          <cell r="F5">
            <v>46.95</v>
          </cell>
          <cell r="G5">
            <v>79.829</v>
          </cell>
          <cell r="H5">
            <v>36.762</v>
          </cell>
          <cell r="I5">
            <v>110.881</v>
          </cell>
        </row>
        <row r="6">
          <cell r="A6">
            <v>98</v>
          </cell>
          <cell r="B6">
            <v>20901</v>
          </cell>
          <cell r="C6">
            <v>101</v>
          </cell>
          <cell r="D6">
            <v>40</v>
          </cell>
          <cell r="E6">
            <v>0</v>
          </cell>
          <cell r="F6">
            <v>0</v>
          </cell>
          <cell r="G6">
            <v>0</v>
          </cell>
          <cell r="H6">
            <v>274.693</v>
          </cell>
          <cell r="I6">
            <v>1058.205</v>
          </cell>
        </row>
        <row r="7">
          <cell r="A7">
            <v>98</v>
          </cell>
          <cell r="B7">
            <v>20901</v>
          </cell>
          <cell r="C7">
            <v>101</v>
          </cell>
          <cell r="D7">
            <v>50</v>
          </cell>
          <cell r="E7">
            <v>0</v>
          </cell>
          <cell r="F7">
            <v>0</v>
          </cell>
          <cell r="G7">
            <v>0</v>
          </cell>
          <cell r="H7">
            <v>0</v>
          </cell>
          <cell r="I7">
            <v>55.989</v>
          </cell>
        </row>
        <row r="8">
          <cell r="A8">
            <v>98</v>
          </cell>
          <cell r="B8">
            <v>20901</v>
          </cell>
          <cell r="C8">
            <v>101</v>
          </cell>
          <cell r="D8">
            <v>60</v>
          </cell>
          <cell r="E8">
            <v>0</v>
          </cell>
          <cell r="F8">
            <v>0</v>
          </cell>
          <cell r="G8">
            <v>0</v>
          </cell>
          <cell r="H8">
            <v>165.531</v>
          </cell>
          <cell r="I8">
            <v>303.799</v>
          </cell>
        </row>
        <row r="9">
          <cell r="A9">
            <v>98</v>
          </cell>
          <cell r="B9">
            <v>20901</v>
          </cell>
          <cell r="C9">
            <v>101</v>
          </cell>
          <cell r="D9">
            <v>70</v>
          </cell>
          <cell r="E9">
            <v>7.032</v>
          </cell>
          <cell r="F9">
            <v>91.822</v>
          </cell>
          <cell r="G9">
            <v>98.853</v>
          </cell>
          <cell r="H9">
            <v>0</v>
          </cell>
          <cell r="I9">
            <v>0.203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Specs"/>
      <sheetName val="manual adj"/>
      <sheetName val="H01"/>
      <sheetName val="H02"/>
      <sheetName val="H03"/>
      <sheetName val="H04"/>
      <sheetName val="H05"/>
      <sheetName val="H06"/>
      <sheetName val="H07"/>
      <sheetName val="H08"/>
      <sheetName val="H09"/>
      <sheetName val="H10"/>
      <sheetName val="H11"/>
      <sheetName val="H12"/>
      <sheetName val="H13"/>
      <sheetName val="H14"/>
      <sheetName val="H15"/>
      <sheetName val="H16"/>
      <sheetName val="H17"/>
      <sheetName val="H18"/>
      <sheetName val="H19"/>
      <sheetName val="H20"/>
      <sheetName val="H21"/>
      <sheetName val="H22"/>
      <sheetName val="H25"/>
      <sheetName val="total units 08"/>
      <sheetName val="Summary actual input 08"/>
      <sheetName val="Teaching input 08"/>
      <sheetName val="Funded  input units"/>
      <sheetName val="Inst factors 08"/>
      <sheetName val="Enrolled heads 06 "/>
      <sheetName val="Normed Teaching Output 06"/>
      <sheetName val="Teaching Output 08 "/>
      <sheetName val="Research 08"/>
      <sheetName val="Grant division 08"/>
      <sheetName val="MTEF 08"/>
      <sheetName val="MTEF 08 (2)"/>
      <sheetName val="MTEF 09"/>
      <sheetName val="NSFAS historical data"/>
      <sheetName val="Adjust 08"/>
      <sheetName val="Inst budgets 08"/>
      <sheetName val="Rand values 08"/>
      <sheetName val="Foundation triennium"/>
      <sheetName val="Ad hocs"/>
      <sheetName val="Outstanding issues"/>
      <sheetName val="Table 2  Budget comparison"/>
      <sheetName val="Sheet1"/>
    </sheetNames>
    <sheetDataSet>
      <sheetData sheetId="28">
        <row r="12">
          <cell r="J12">
            <v>341530.74630000006</v>
          </cell>
        </row>
        <row r="13">
          <cell r="J13">
            <v>397336.42380000005</v>
          </cell>
        </row>
        <row r="14">
          <cell r="J14">
            <v>117563.96060000002</v>
          </cell>
        </row>
        <row r="15">
          <cell r="J15">
            <v>284236.9174</v>
          </cell>
        </row>
        <row r="16">
          <cell r="J16">
            <v>92265.3868</v>
          </cell>
        </row>
        <row r="17">
          <cell r="J17">
            <v>331113.6865</v>
          </cell>
        </row>
        <row r="18">
          <cell r="J18">
            <v>505971.476</v>
          </cell>
        </row>
        <row r="19">
          <cell r="J19">
            <v>585587.5759</v>
          </cell>
        </row>
        <row r="20">
          <cell r="J20">
            <v>253729.8137</v>
          </cell>
        </row>
        <row r="21">
          <cell r="J21">
            <v>91521.3111</v>
          </cell>
        </row>
        <row r="22">
          <cell r="J22">
            <v>270843.5548</v>
          </cell>
        </row>
        <row r="23">
          <cell r="J23">
            <v>396592.3481</v>
          </cell>
        </row>
        <row r="24">
          <cell r="J24">
            <v>681573.3412</v>
          </cell>
        </row>
        <row r="25">
          <cell r="J25">
            <v>90033.1597</v>
          </cell>
        </row>
        <row r="26">
          <cell r="J26">
            <v>681573.3412</v>
          </cell>
        </row>
        <row r="27">
          <cell r="J27">
            <v>384687.1369</v>
          </cell>
        </row>
        <row r="28">
          <cell r="J28">
            <v>610886.1497</v>
          </cell>
        </row>
        <row r="29">
          <cell r="J29">
            <v>188251.1521</v>
          </cell>
        </row>
        <row r="30">
          <cell r="J30">
            <v>103426.5223</v>
          </cell>
        </row>
        <row r="31">
          <cell r="J31">
            <v>238104.224</v>
          </cell>
        </row>
        <row r="32">
          <cell r="J32">
            <v>221734.5586</v>
          </cell>
        </row>
        <row r="33">
          <cell r="J33">
            <v>461326.934</v>
          </cell>
        </row>
        <row r="34">
          <cell r="J34">
            <v>110867.2793</v>
          </cell>
        </row>
        <row r="35">
          <cell r="J35">
            <v>7440757</v>
          </cell>
        </row>
      </sheetData>
      <sheetData sheetId="30">
        <row r="15">
          <cell r="AC15">
            <v>56772.36589353434</v>
          </cell>
        </row>
        <row r="16">
          <cell r="AC16">
            <v>23583.39539492901</v>
          </cell>
        </row>
        <row r="17">
          <cell r="AC17">
            <v>27163.80654704835</v>
          </cell>
        </row>
        <row r="18">
          <cell r="AC18">
            <v>43381.33406515018</v>
          </cell>
        </row>
        <row r="19">
          <cell r="AC19">
            <v>22198.549143140048</v>
          </cell>
        </row>
        <row r="20">
          <cell r="AC20">
            <v>28075.47070824873</v>
          </cell>
        </row>
        <row r="21">
          <cell r="AC21">
            <v>46349.441336842705</v>
          </cell>
        </row>
        <row r="22">
          <cell r="AC22">
            <v>25185.22407424989</v>
          </cell>
        </row>
        <row r="23">
          <cell r="AC23">
            <v>58747.19286367377</v>
          </cell>
        </row>
        <row r="24">
          <cell r="AC24">
            <v>21825.52392839284</v>
          </cell>
        </row>
        <row r="25">
          <cell r="AC25">
            <v>44654.13894558254</v>
          </cell>
        </row>
        <row r="26">
          <cell r="AC26">
            <v>30490.002261062822</v>
          </cell>
        </row>
        <row r="27">
          <cell r="AC27">
            <v>0</v>
          </cell>
        </row>
        <row r="28">
          <cell r="AC28">
            <v>13645.78285575361</v>
          </cell>
        </row>
        <row r="29">
          <cell r="AC29">
            <v>21331.302132973244</v>
          </cell>
        </row>
        <row r="30">
          <cell r="AC30">
            <v>20793.986970909962</v>
          </cell>
        </row>
        <row r="31">
          <cell r="AC31">
            <v>76975.32409103861</v>
          </cell>
        </row>
        <row r="32">
          <cell r="AC32">
            <v>37510.72159458275</v>
          </cell>
        </row>
        <row r="33">
          <cell r="AC33">
            <v>23568.411295393667</v>
          </cell>
        </row>
        <row r="34">
          <cell r="AC34">
            <v>54619.98992164004</v>
          </cell>
        </row>
        <row r="35">
          <cell r="AC35">
            <v>45122.64415851576</v>
          </cell>
        </row>
        <row r="36">
          <cell r="AC36">
            <v>27870.425135660404</v>
          </cell>
        </row>
        <row r="37">
          <cell r="AC37">
            <v>25028.96668167672</v>
          </cell>
        </row>
        <row r="38">
          <cell r="AC38">
            <v>774894</v>
          </cell>
        </row>
      </sheetData>
      <sheetData sheetId="33">
        <row r="15">
          <cell r="AB15">
            <v>103030.18196507849</v>
          </cell>
          <cell r="AD15">
            <v>0</v>
          </cell>
        </row>
        <row r="16">
          <cell r="AB16">
            <v>64613.75831028346</v>
          </cell>
          <cell r="AD16">
            <v>0</v>
          </cell>
        </row>
        <row r="17">
          <cell r="AB17">
            <v>35294.45262016467</v>
          </cell>
          <cell r="AD17">
            <v>0</v>
          </cell>
        </row>
        <row r="18">
          <cell r="AB18">
            <v>64998.3650172089</v>
          </cell>
          <cell r="AD18">
            <v>3977.0402321960287</v>
          </cell>
        </row>
        <row r="19">
          <cell r="AB19">
            <v>28748.782813161954</v>
          </cell>
          <cell r="AD19">
            <v>0</v>
          </cell>
        </row>
        <row r="20">
          <cell r="AB20">
            <v>59498.64913870513</v>
          </cell>
          <cell r="AD20">
            <v>5912.094975670236</v>
          </cell>
        </row>
        <row r="21">
          <cell r="AB21">
            <v>121963.61856503757</v>
          </cell>
          <cell r="AD21">
            <v>5049.4214276394205</v>
          </cell>
        </row>
        <row r="22">
          <cell r="AB22">
            <v>103469.30433542261</v>
          </cell>
          <cell r="AD22">
            <v>0</v>
          </cell>
        </row>
        <row r="23">
          <cell r="AB23">
            <v>47639.61479396932</v>
          </cell>
          <cell r="AD23">
            <v>4012.57500732914</v>
          </cell>
        </row>
        <row r="24">
          <cell r="AB24">
            <v>26720.88716813501</v>
          </cell>
          <cell r="AD24">
            <v>3947.698667035022</v>
          </cell>
        </row>
        <row r="25">
          <cell r="AB25">
            <v>62622.480177301746</v>
          </cell>
          <cell r="AD25">
            <v>0</v>
          </cell>
        </row>
        <row r="26">
          <cell r="AB26">
            <v>104395.15815876421</v>
          </cell>
          <cell r="AD26">
            <v>0</v>
          </cell>
        </row>
        <row r="27">
          <cell r="AB27">
            <v>126123.07875539966</v>
          </cell>
          <cell r="AD27">
            <v>0</v>
          </cell>
        </row>
        <row r="28">
          <cell r="AB28">
            <v>20949.610710557125</v>
          </cell>
          <cell r="AD28">
            <v>0</v>
          </cell>
        </row>
        <row r="29">
          <cell r="AB29">
            <v>157404.90621529348</v>
          </cell>
          <cell r="AD29">
            <v>199440.16802114627</v>
          </cell>
        </row>
        <row r="30">
          <cell r="AB30">
            <v>63935.10954238228</v>
          </cell>
          <cell r="AD30">
            <v>0</v>
          </cell>
        </row>
        <row r="31">
          <cell r="AB31">
            <v>132355.07468597897</v>
          </cell>
          <cell r="AD31">
            <v>15641.127299107207</v>
          </cell>
        </row>
        <row r="32">
          <cell r="AB32">
            <v>36993.022279920035</v>
          </cell>
          <cell r="AD32">
            <v>13089.575407077518</v>
          </cell>
        </row>
        <row r="33">
          <cell r="AB33">
            <v>21126.83750356879</v>
          </cell>
          <cell r="AD33">
            <v>11414.091790635923</v>
          </cell>
        </row>
        <row r="34">
          <cell r="AB34">
            <v>44772.57660484298</v>
          </cell>
          <cell r="AD34">
            <v>21485.78030586558</v>
          </cell>
        </row>
        <row r="35">
          <cell r="AB35">
            <v>34915.43294402091</v>
          </cell>
          <cell r="AD35">
            <v>9102.553362351891</v>
          </cell>
        </row>
        <row r="36">
          <cell r="AB36">
            <v>59297.62833269109</v>
          </cell>
          <cell r="AD36">
            <v>9341.224796768478</v>
          </cell>
        </row>
        <row r="37">
          <cell r="AB37">
            <v>29496.85535174347</v>
          </cell>
          <cell r="AD37">
            <v>6459.262717545513</v>
          </cell>
        </row>
        <row r="38">
          <cell r="AB38">
            <v>1550365.3859896318</v>
          </cell>
        </row>
      </sheetData>
      <sheetData sheetId="34">
        <row r="15">
          <cell r="Y15">
            <v>11655.248232817796</v>
          </cell>
          <cell r="AA15">
            <v>9207.090336369705</v>
          </cell>
        </row>
        <row r="16">
          <cell r="Y16">
            <v>149638.99287445177</v>
          </cell>
          <cell r="AA16">
            <v>0</v>
          </cell>
        </row>
        <row r="17">
          <cell r="Y17">
            <v>6826.746442541815</v>
          </cell>
          <cell r="AA17">
            <v>1523.0169725944056</v>
          </cell>
        </row>
        <row r="18">
          <cell r="Y18">
            <v>7122.062245133313</v>
          </cell>
          <cell r="AA18">
            <v>9627.249469734064</v>
          </cell>
        </row>
        <row r="19">
          <cell r="Y19">
            <v>10863.023804308863</v>
          </cell>
          <cell r="AA19">
            <v>9744.146651650715</v>
          </cell>
        </row>
        <row r="20">
          <cell r="Y20">
            <v>73964.23004247512</v>
          </cell>
          <cell r="AA20">
            <v>0</v>
          </cell>
        </row>
        <row r="21">
          <cell r="Y21">
            <v>75779.44963145819</v>
          </cell>
          <cell r="AA21">
            <v>4574.320872705691</v>
          </cell>
        </row>
        <row r="22">
          <cell r="Y22">
            <v>155274.83855498614</v>
          </cell>
          <cell r="AA22">
            <v>10664.616141882121</v>
          </cell>
        </row>
        <row r="23">
          <cell r="Y23">
            <v>24108.025968442573</v>
          </cell>
          <cell r="AA23">
            <v>34726.12841822363</v>
          </cell>
        </row>
        <row r="24">
          <cell r="Y24">
            <v>574.7163822888459</v>
          </cell>
          <cell r="AA24">
            <v>3114.0642723698143</v>
          </cell>
        </row>
        <row r="25">
          <cell r="Y25">
            <v>39940.93179307047</v>
          </cell>
          <cell r="AA25">
            <v>1259.5671351519225</v>
          </cell>
        </row>
        <row r="26">
          <cell r="Y26">
            <v>94994.25190318857</v>
          </cell>
          <cell r="AA26">
            <v>2724.6625122802398</v>
          </cell>
        </row>
        <row r="27">
          <cell r="Y27">
            <v>189726.2563002435</v>
          </cell>
          <cell r="AA27">
            <v>0</v>
          </cell>
        </row>
        <row r="28">
          <cell r="Y28">
            <v>48132.05492716601</v>
          </cell>
          <cell r="AA28">
            <v>0</v>
          </cell>
        </row>
        <row r="29">
          <cell r="Y29">
            <v>83362.16916147227</v>
          </cell>
          <cell r="AA29">
            <v>28132.93572340003</v>
          </cell>
        </row>
        <row r="30">
          <cell r="Y30">
            <v>152378.97533149007</v>
          </cell>
          <cell r="AA30">
            <v>0</v>
          </cell>
        </row>
        <row r="31">
          <cell r="Y31">
            <v>23997.503587233175</v>
          </cell>
          <cell r="AA31">
            <v>7478.06603498776</v>
          </cell>
        </row>
        <row r="32">
          <cell r="Y32">
            <v>3641.049326562257</v>
          </cell>
          <cell r="AA32">
            <v>5117.605316531439</v>
          </cell>
        </row>
        <row r="33">
          <cell r="Y33">
            <v>5732.132779043981</v>
          </cell>
          <cell r="AA33">
            <v>13242.917633360987</v>
          </cell>
        </row>
        <row r="34">
          <cell r="Y34">
            <v>2171.1016564773245</v>
          </cell>
          <cell r="AA34">
            <v>17044.711023113392</v>
          </cell>
        </row>
        <row r="35">
          <cell r="Y35">
            <v>39162.05846821163</v>
          </cell>
          <cell r="AA35">
            <v>7285.952223723099</v>
          </cell>
        </row>
        <row r="36">
          <cell r="Y36">
            <v>130413.75728993522</v>
          </cell>
          <cell r="AA36">
            <v>5031.848777338484</v>
          </cell>
        </row>
        <row r="37">
          <cell r="Y37">
            <v>18321.958267368405</v>
          </cell>
          <cell r="AA37">
            <v>3606.565514215379</v>
          </cell>
        </row>
        <row r="38">
          <cell r="Y38">
            <v>1347781.534970367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52"/>
  <sheetViews>
    <sheetView showGridLines="0" zoomScalePageLayoutView="0" workbookViewId="0" topLeftCell="A5">
      <selection activeCell="O15" sqref="O15"/>
    </sheetView>
  </sheetViews>
  <sheetFormatPr defaultColWidth="1.28515625" defaultRowHeight="12.75"/>
  <cols>
    <col min="1" max="1" width="2.421875" style="0" customWidth="1"/>
    <col min="2" max="2" width="21.00390625" style="0" bestFit="1" customWidth="1"/>
    <col min="3" max="3" width="9.421875" style="0" customWidth="1"/>
    <col min="4" max="4" width="0.9921875" style="0" customWidth="1"/>
    <col min="5" max="5" width="9.140625" style="0" customWidth="1"/>
    <col min="6" max="6" width="1.1484375" style="0" customWidth="1"/>
    <col min="7" max="7" width="9.421875" style="0" customWidth="1"/>
    <col min="8" max="8" width="1.1484375" style="0" customWidth="1"/>
    <col min="9" max="9" width="9.140625" style="0" customWidth="1"/>
    <col min="10" max="10" width="8.00390625" style="0" customWidth="1"/>
    <col min="11" max="11" width="7.140625" style="0" customWidth="1"/>
    <col min="12" max="12" width="3.00390625" style="0" customWidth="1"/>
    <col min="13" max="13" width="10.140625" style="0" customWidth="1"/>
    <col min="14" max="238" width="9.140625" style="0" customWidth="1"/>
    <col min="239" max="239" width="2.421875" style="0" customWidth="1"/>
    <col min="240" max="240" width="21.00390625" style="0" bestFit="1" customWidth="1"/>
    <col min="241" max="241" width="9.140625" style="0" customWidth="1"/>
    <col min="242" max="242" width="1.28515625" style="0" customWidth="1"/>
    <col min="243" max="243" width="9.28125" style="0" customWidth="1"/>
    <col min="244" max="244" width="0.71875" style="0" customWidth="1"/>
    <col min="245" max="245" width="9.421875" style="0" customWidth="1"/>
    <col min="246" max="246" width="1.28515625" style="0" customWidth="1"/>
    <col min="247" max="247" width="9.421875" style="0" customWidth="1"/>
    <col min="248" max="248" width="0.9921875" style="0" customWidth="1"/>
    <col min="249" max="249" width="9.140625" style="0" customWidth="1"/>
    <col min="250" max="250" width="1.1484375" style="0" customWidth="1"/>
    <col min="251" max="251" width="9.421875" style="0" customWidth="1"/>
    <col min="252" max="252" width="1.1484375" style="0" customWidth="1"/>
    <col min="253" max="253" width="9.28125" style="0" customWidth="1"/>
    <col min="254" max="254" width="0.71875" style="0" customWidth="1"/>
    <col min="255" max="255" width="9.421875" style="0" customWidth="1"/>
  </cols>
  <sheetData>
    <row r="1" spans="1:2" s="630" customFormat="1" ht="20.25">
      <c r="A1" s="1" t="s">
        <v>417</v>
      </c>
      <c r="B1" s="1"/>
    </row>
    <row r="2" spans="1:8" ht="13.5" thickBot="1">
      <c r="A2" s="31"/>
      <c r="B2" s="31"/>
      <c r="C2" s="31"/>
      <c r="D2" s="31"/>
      <c r="E2" s="31"/>
      <c r="F2" s="31"/>
      <c r="G2" s="31"/>
      <c r="H2" s="31"/>
    </row>
    <row r="3" spans="1:8" ht="12.75">
      <c r="A3" s="726" t="s">
        <v>326</v>
      </c>
      <c r="B3" s="727"/>
      <c r="C3" s="631">
        <v>1994</v>
      </c>
      <c r="D3" s="21"/>
      <c r="E3" s="631">
        <v>1995</v>
      </c>
      <c r="F3" s="21"/>
      <c r="G3" s="631">
        <v>1996</v>
      </c>
      <c r="H3" s="633"/>
    </row>
    <row r="4" spans="1:8" ht="12.75">
      <c r="A4" s="18"/>
      <c r="B4" s="25"/>
      <c r="C4" s="29"/>
      <c r="D4" s="10"/>
      <c r="E4" s="23"/>
      <c r="F4" s="21"/>
      <c r="G4" s="23"/>
      <c r="H4" s="24"/>
    </row>
    <row r="5" spans="1:8" ht="12.75">
      <c r="A5" s="728" t="s">
        <v>327</v>
      </c>
      <c r="B5" s="729"/>
      <c r="C5" s="29"/>
      <c r="D5" s="10"/>
      <c r="E5" s="23"/>
      <c r="F5" s="21"/>
      <c r="G5" s="23"/>
      <c r="H5" s="24"/>
    </row>
    <row r="6" spans="1:8" ht="12.75">
      <c r="A6" s="18"/>
      <c r="B6" s="25"/>
      <c r="C6" s="29"/>
      <c r="D6" s="10"/>
      <c r="E6" s="23"/>
      <c r="F6" s="21"/>
      <c r="G6" s="23"/>
      <c r="H6" s="24"/>
    </row>
    <row r="7" spans="1:8" ht="13.5" thickBot="1">
      <c r="A7" s="30"/>
      <c r="B7" s="31"/>
      <c r="C7" s="34" t="s">
        <v>41</v>
      </c>
      <c r="D7" s="33"/>
      <c r="E7" s="34" t="s">
        <v>41</v>
      </c>
      <c r="F7" s="33"/>
      <c r="G7" s="34" t="s">
        <v>41</v>
      </c>
      <c r="H7" s="36"/>
    </row>
    <row r="8" spans="1:8" ht="12.75">
      <c r="A8" s="634" t="s">
        <v>42</v>
      </c>
      <c r="B8" s="635"/>
      <c r="C8" s="636">
        <f>SUM(C9:C29)</f>
        <v>2563548</v>
      </c>
      <c r="D8" s="635"/>
      <c r="E8" s="636">
        <f>SUM(E9:E29)</f>
        <v>3066472</v>
      </c>
      <c r="F8" s="635"/>
      <c r="G8" s="636">
        <f>SUM(G9:G29)</f>
        <v>3850804</v>
      </c>
      <c r="H8" s="95"/>
    </row>
    <row r="9" spans="1:13" ht="12.75">
      <c r="A9" s="9"/>
      <c r="B9" s="10" t="s">
        <v>43</v>
      </c>
      <c r="C9" s="48">
        <v>204166</v>
      </c>
      <c r="D9" s="49"/>
      <c r="E9" s="48">
        <v>222049</v>
      </c>
      <c r="F9" s="49"/>
      <c r="G9" s="48">
        <v>262867</v>
      </c>
      <c r="H9" s="53"/>
      <c r="I9" s="167"/>
      <c r="J9" s="167"/>
      <c r="K9" s="167"/>
      <c r="L9" s="3"/>
      <c r="M9" s="3"/>
    </row>
    <row r="10" spans="1:13" ht="12.75">
      <c r="A10" s="9"/>
      <c r="B10" s="10" t="s">
        <v>44</v>
      </c>
      <c r="C10" s="48">
        <v>99746</v>
      </c>
      <c r="D10" s="49"/>
      <c r="E10" s="48">
        <v>109589</v>
      </c>
      <c r="F10" s="49"/>
      <c r="G10" s="48">
        <v>153717</v>
      </c>
      <c r="H10" s="53"/>
      <c r="I10" s="167"/>
      <c r="J10" s="167"/>
      <c r="K10" s="167"/>
      <c r="L10" s="3"/>
      <c r="M10" s="3"/>
    </row>
    <row r="11" spans="1:13" ht="12.75">
      <c r="A11" s="9"/>
      <c r="B11" s="10" t="s">
        <v>97</v>
      </c>
      <c r="C11" s="48">
        <v>83312</v>
      </c>
      <c r="D11" s="49"/>
      <c r="E11" s="48">
        <v>78332</v>
      </c>
      <c r="F11" s="49"/>
      <c r="G11" s="48">
        <v>94436</v>
      </c>
      <c r="H11" s="53"/>
      <c r="I11" s="167"/>
      <c r="J11" s="167"/>
      <c r="K11" s="167"/>
      <c r="L11" s="3"/>
      <c r="M11" s="3"/>
    </row>
    <row r="12" spans="1:13" ht="12.75">
      <c r="A12" s="9"/>
      <c r="B12" s="10" t="s">
        <v>47</v>
      </c>
      <c r="C12" s="48">
        <v>78696</v>
      </c>
      <c r="D12" s="49"/>
      <c r="E12" s="48">
        <v>77367</v>
      </c>
      <c r="F12" s="49"/>
      <c r="G12" s="48">
        <v>114071</v>
      </c>
      <c r="H12" s="637"/>
      <c r="I12" s="167"/>
      <c r="J12" s="167"/>
      <c r="K12" s="167"/>
      <c r="L12" s="3"/>
      <c r="M12" s="3"/>
    </row>
    <row r="13" spans="1:13" ht="12.75">
      <c r="A13" s="9"/>
      <c r="B13" s="10" t="s">
        <v>48</v>
      </c>
      <c r="C13" s="48">
        <v>190332</v>
      </c>
      <c r="D13" s="49"/>
      <c r="E13" s="48">
        <v>217402</v>
      </c>
      <c r="F13" s="49"/>
      <c r="G13" s="48">
        <v>263287</v>
      </c>
      <c r="H13" s="53"/>
      <c r="I13" s="167"/>
      <c r="J13" s="167"/>
      <c r="K13" s="167"/>
      <c r="L13" s="3"/>
      <c r="M13" s="3"/>
    </row>
    <row r="14" spans="1:13" ht="12.75">
      <c r="A14" s="9"/>
      <c r="B14" s="10" t="s">
        <v>49</v>
      </c>
      <c r="C14" s="48">
        <v>140380</v>
      </c>
      <c r="D14" s="49"/>
      <c r="E14" s="48">
        <v>158140</v>
      </c>
      <c r="F14" s="49"/>
      <c r="G14" s="48">
        <v>217926</v>
      </c>
      <c r="H14" s="53"/>
      <c r="I14" s="167"/>
      <c r="J14" s="167"/>
      <c r="K14" s="167"/>
      <c r="L14" s="3"/>
      <c r="M14" s="3"/>
    </row>
    <row r="15" spans="1:13" ht="12.75">
      <c r="A15" s="9"/>
      <c r="B15" s="10" t="s">
        <v>328</v>
      </c>
      <c r="C15" s="638"/>
      <c r="D15" s="49"/>
      <c r="E15" s="50">
        <v>95242</v>
      </c>
      <c r="F15" s="49"/>
      <c r="G15" s="48">
        <v>93686</v>
      </c>
      <c r="H15" s="53"/>
      <c r="I15" s="167"/>
      <c r="J15" s="167"/>
      <c r="K15" s="167"/>
      <c r="L15" s="3"/>
      <c r="M15" s="3"/>
    </row>
    <row r="16" spans="1:13" ht="12.75">
      <c r="A16" s="9"/>
      <c r="B16" s="10" t="s">
        <v>329</v>
      </c>
      <c r="C16" s="48">
        <v>120432</v>
      </c>
      <c r="D16" s="49"/>
      <c r="E16" s="48">
        <v>126590</v>
      </c>
      <c r="F16" s="49"/>
      <c r="G16" s="48">
        <v>155091</v>
      </c>
      <c r="H16" s="53"/>
      <c r="I16" s="167"/>
      <c r="J16" s="167"/>
      <c r="K16" s="167"/>
      <c r="L16" s="3"/>
      <c r="M16" s="3"/>
    </row>
    <row r="17" spans="1:13" ht="12.75">
      <c r="A17" s="9"/>
      <c r="B17" s="10" t="s">
        <v>73</v>
      </c>
      <c r="C17" s="48">
        <v>67179</v>
      </c>
      <c r="D17" s="49"/>
      <c r="E17" s="48">
        <v>69222</v>
      </c>
      <c r="F17" s="49"/>
      <c r="G17" s="48">
        <v>86534</v>
      </c>
      <c r="H17" s="53"/>
      <c r="I17" s="167"/>
      <c r="J17" s="167"/>
      <c r="K17" s="167"/>
      <c r="L17" s="3"/>
      <c r="M17" s="3"/>
    </row>
    <row r="18" spans="1:13" ht="12.75">
      <c r="A18" s="9"/>
      <c r="B18" s="10" t="s">
        <v>330</v>
      </c>
      <c r="C18" s="48">
        <v>105119</v>
      </c>
      <c r="D18" s="49"/>
      <c r="E18" s="48">
        <v>106886</v>
      </c>
      <c r="F18" s="49"/>
      <c r="G18" s="48">
        <v>137242</v>
      </c>
      <c r="H18" s="53"/>
      <c r="I18" s="167"/>
      <c r="J18" s="167"/>
      <c r="K18" s="167"/>
      <c r="L18" s="3"/>
      <c r="M18" s="3"/>
    </row>
    <row r="19" spans="1:13" ht="12.75">
      <c r="A19" s="9"/>
      <c r="B19" s="10" t="s">
        <v>74</v>
      </c>
      <c r="C19" s="48">
        <v>324329</v>
      </c>
      <c r="D19" s="49"/>
      <c r="E19" s="48">
        <v>315226</v>
      </c>
      <c r="F19" s="49"/>
      <c r="G19" s="48">
        <v>401119</v>
      </c>
      <c r="H19" s="53"/>
      <c r="I19" s="167"/>
      <c r="J19" s="167"/>
      <c r="K19" s="167"/>
      <c r="L19" s="3"/>
      <c r="M19" s="3"/>
    </row>
    <row r="20" spans="1:13" ht="12.75">
      <c r="A20" s="9"/>
      <c r="B20" s="10" t="s">
        <v>103</v>
      </c>
      <c r="C20" s="48">
        <v>117756</v>
      </c>
      <c r="D20" s="49"/>
      <c r="E20" s="48">
        <v>129454</v>
      </c>
      <c r="F20" s="49"/>
      <c r="G20" s="48">
        <v>173860</v>
      </c>
      <c r="H20" s="53"/>
      <c r="I20" s="167"/>
      <c r="J20" s="167"/>
      <c r="K20" s="167"/>
      <c r="L20" s="3"/>
      <c r="M20" s="3"/>
    </row>
    <row r="21" spans="1:13" ht="12.75">
      <c r="A21" s="9"/>
      <c r="B21" s="10" t="s">
        <v>104</v>
      </c>
      <c r="C21" s="48">
        <v>53787</v>
      </c>
      <c r="D21" s="49"/>
      <c r="E21" s="48">
        <v>58952</v>
      </c>
      <c r="F21" s="49"/>
      <c r="G21" s="48">
        <v>69010</v>
      </c>
      <c r="H21" s="53"/>
      <c r="I21" s="167"/>
      <c r="J21" s="167"/>
      <c r="K21" s="167"/>
      <c r="L21" s="3"/>
      <c r="M21" s="3"/>
    </row>
    <row r="22" spans="1:13" ht="12.75">
      <c r="A22" s="9"/>
      <c r="B22" s="10" t="s">
        <v>105</v>
      </c>
      <c r="C22" s="48">
        <v>193165</v>
      </c>
      <c r="D22" s="49"/>
      <c r="E22" s="48">
        <v>198494</v>
      </c>
      <c r="F22" s="49"/>
      <c r="G22" s="48">
        <v>232919</v>
      </c>
      <c r="H22" s="53"/>
      <c r="I22" s="167"/>
      <c r="J22" s="167"/>
      <c r="K22" s="167"/>
      <c r="L22" s="3"/>
      <c r="M22" s="3"/>
    </row>
    <row r="23" spans="1:13" ht="12.75">
      <c r="A23" s="9"/>
      <c r="B23" s="10" t="s">
        <v>331</v>
      </c>
      <c r="C23" s="638"/>
      <c r="D23" s="49"/>
      <c r="E23" s="48">
        <v>138314</v>
      </c>
      <c r="F23" s="49"/>
      <c r="G23" s="48">
        <v>115513</v>
      </c>
      <c r="H23" s="53"/>
      <c r="I23" s="167"/>
      <c r="J23" s="167"/>
      <c r="K23" s="167"/>
      <c r="L23" s="725"/>
      <c r="M23" s="3"/>
    </row>
    <row r="24" spans="1:13" ht="12.75" customHeight="1">
      <c r="A24" s="9"/>
      <c r="B24" s="10" t="s">
        <v>332</v>
      </c>
      <c r="C24" s="48">
        <v>260013</v>
      </c>
      <c r="D24" s="49"/>
      <c r="E24" s="48">
        <v>290607</v>
      </c>
      <c r="F24" s="49"/>
      <c r="G24" s="48">
        <v>374231</v>
      </c>
      <c r="H24" s="53"/>
      <c r="I24" s="167"/>
      <c r="J24" s="167"/>
      <c r="K24" s="167"/>
      <c r="L24" s="725"/>
      <c r="M24" s="3"/>
    </row>
    <row r="25" spans="1:13" ht="12.75">
      <c r="A25" s="9"/>
      <c r="B25" s="10" t="s">
        <v>333</v>
      </c>
      <c r="C25" s="638"/>
      <c r="D25" s="49"/>
      <c r="E25" s="48">
        <v>59802</v>
      </c>
      <c r="F25" s="49"/>
      <c r="G25" s="48">
        <v>87824</v>
      </c>
      <c r="H25" s="53"/>
      <c r="I25" s="167"/>
      <c r="J25" s="167"/>
      <c r="K25" s="167"/>
      <c r="L25" s="725"/>
      <c r="M25" s="3"/>
    </row>
    <row r="26" spans="1:13" ht="12.75">
      <c r="A26" s="9"/>
      <c r="B26" s="10" t="s">
        <v>60</v>
      </c>
      <c r="C26" s="48">
        <v>116301</v>
      </c>
      <c r="D26" s="49"/>
      <c r="E26" s="48">
        <v>153572</v>
      </c>
      <c r="F26" s="49"/>
      <c r="G26" s="48">
        <v>201380</v>
      </c>
      <c r="H26" s="53"/>
      <c r="I26" s="167"/>
      <c r="J26" s="167"/>
      <c r="K26" s="167"/>
      <c r="L26" s="3"/>
      <c r="M26" s="3"/>
    </row>
    <row r="27" spans="1:13" ht="12.75">
      <c r="A27" s="9"/>
      <c r="B27" s="10" t="s">
        <v>110</v>
      </c>
      <c r="C27" s="48">
        <v>111420</v>
      </c>
      <c r="D27" s="49"/>
      <c r="E27" s="48">
        <v>127062</v>
      </c>
      <c r="F27" s="49"/>
      <c r="G27" s="48">
        <v>205116</v>
      </c>
      <c r="H27" s="53"/>
      <c r="I27" s="167"/>
      <c r="J27" s="167"/>
      <c r="K27" s="167"/>
      <c r="L27" s="3"/>
      <c r="M27" s="3"/>
    </row>
    <row r="28" spans="1:13" ht="12.75">
      <c r="A28" s="9"/>
      <c r="B28" s="10" t="s">
        <v>62</v>
      </c>
      <c r="C28" s="48">
        <v>248233</v>
      </c>
      <c r="D28" s="49"/>
      <c r="E28" s="48">
        <v>272597</v>
      </c>
      <c r="F28" s="49"/>
      <c r="G28" s="48">
        <v>325741</v>
      </c>
      <c r="H28" s="53"/>
      <c r="I28" s="167"/>
      <c r="J28" s="167"/>
      <c r="K28" s="167"/>
      <c r="M28" s="3"/>
    </row>
    <row r="29" spans="1:13" ht="12.75">
      <c r="A29" s="58"/>
      <c r="B29" s="14" t="s">
        <v>63</v>
      </c>
      <c r="C29" s="59">
        <v>49182</v>
      </c>
      <c r="D29" s="60"/>
      <c r="E29" s="59">
        <v>61573</v>
      </c>
      <c r="F29" s="60"/>
      <c r="G29" s="59">
        <v>85234</v>
      </c>
      <c r="H29" s="72"/>
      <c r="I29" s="167"/>
      <c r="J29" s="167"/>
      <c r="K29" s="167"/>
      <c r="L29" s="3"/>
      <c r="M29" s="3"/>
    </row>
    <row r="30" spans="1:13" ht="12.75">
      <c r="A30" s="634" t="s">
        <v>64</v>
      </c>
      <c r="B30" s="635"/>
      <c r="C30" s="636">
        <f>SUM(C31:C45)</f>
        <v>750129</v>
      </c>
      <c r="D30" s="639"/>
      <c r="E30" s="636">
        <f>SUM(E31:E45)</f>
        <v>1006336</v>
      </c>
      <c r="F30" s="639"/>
      <c r="G30" s="636">
        <f>SUM(G31:G45)</f>
        <v>1356458</v>
      </c>
      <c r="H30" s="640"/>
      <c r="I30" s="167"/>
      <c r="J30" s="167"/>
      <c r="K30" s="167"/>
      <c r="L30" s="3"/>
      <c r="M30" s="3"/>
    </row>
    <row r="31" spans="1:13" ht="12.75">
      <c r="A31" s="9"/>
      <c r="B31" s="10" t="s">
        <v>334</v>
      </c>
      <c r="C31" s="638"/>
      <c r="D31" s="49"/>
      <c r="E31" s="48">
        <v>33688</v>
      </c>
      <c r="F31" s="49"/>
      <c r="G31" s="48">
        <v>33103</v>
      </c>
      <c r="H31" s="53"/>
      <c r="I31" s="167"/>
      <c r="J31" s="167"/>
      <c r="K31" s="167"/>
      <c r="M31" s="3"/>
    </row>
    <row r="32" spans="1:13" ht="12.75">
      <c r="A32" s="9"/>
      <c r="B32" s="10" t="s">
        <v>66</v>
      </c>
      <c r="C32" s="48">
        <v>76354</v>
      </c>
      <c r="D32" s="49"/>
      <c r="E32" s="48">
        <v>89616</v>
      </c>
      <c r="F32" s="49"/>
      <c r="G32" s="48">
        <v>109920</v>
      </c>
      <c r="H32" s="53"/>
      <c r="I32" s="167"/>
      <c r="J32" s="167"/>
      <c r="K32" s="167"/>
      <c r="L32" s="3"/>
      <c r="M32" s="3"/>
    </row>
    <row r="33" spans="1:13" ht="12.75">
      <c r="A33" s="9"/>
      <c r="B33" s="10" t="s">
        <v>335</v>
      </c>
      <c r="C33" s="638"/>
      <c r="D33" s="49"/>
      <c r="E33" s="50">
        <v>30580</v>
      </c>
      <c r="F33" s="49"/>
      <c r="G33" s="48">
        <v>36959</v>
      </c>
      <c r="H33" s="53"/>
      <c r="I33" s="167"/>
      <c r="J33" s="167"/>
      <c r="K33" s="167"/>
      <c r="L33" s="3"/>
      <c r="M33" s="3"/>
    </row>
    <row r="34" spans="1:13" ht="12.75">
      <c r="A34" s="9"/>
      <c r="B34" s="10" t="s">
        <v>98</v>
      </c>
      <c r="C34" s="48">
        <v>37724</v>
      </c>
      <c r="D34" s="49"/>
      <c r="E34" s="48">
        <v>50212</v>
      </c>
      <c r="F34" s="49"/>
      <c r="G34" s="48">
        <v>65738</v>
      </c>
      <c r="H34" s="53"/>
      <c r="I34" s="167"/>
      <c r="J34" s="167"/>
      <c r="K34" s="167"/>
      <c r="L34" s="3"/>
      <c r="M34" s="3"/>
    </row>
    <row r="35" spans="1:13" ht="12.75">
      <c r="A35" s="9"/>
      <c r="B35" s="10" t="s">
        <v>336</v>
      </c>
      <c r="C35" s="48">
        <v>48048</v>
      </c>
      <c r="D35" s="49"/>
      <c r="E35" s="48">
        <v>53430</v>
      </c>
      <c r="F35" s="49"/>
      <c r="G35" s="48">
        <v>80142</v>
      </c>
      <c r="H35" s="53"/>
      <c r="I35" s="167"/>
      <c r="J35" s="167"/>
      <c r="K35" s="167"/>
      <c r="L35" s="3"/>
      <c r="M35" s="3"/>
    </row>
    <row r="36" spans="1:13" ht="12.75">
      <c r="A36" s="9"/>
      <c r="B36" s="10" t="s">
        <v>70</v>
      </c>
      <c r="C36" s="48">
        <v>31065</v>
      </c>
      <c r="D36" s="49"/>
      <c r="E36" s="48">
        <v>39680</v>
      </c>
      <c r="F36" s="49"/>
      <c r="G36" s="48">
        <v>55827</v>
      </c>
      <c r="H36" s="53"/>
      <c r="I36" s="167"/>
      <c r="J36" s="167"/>
      <c r="K36" s="167"/>
      <c r="L36" s="3"/>
      <c r="M36" s="3"/>
    </row>
    <row r="37" spans="1:13" ht="12.75">
      <c r="A37" s="9"/>
      <c r="B37" s="10" t="s">
        <v>48</v>
      </c>
      <c r="C37" s="48">
        <v>56289</v>
      </c>
      <c r="D37" s="49"/>
      <c r="E37" s="48">
        <v>69824</v>
      </c>
      <c r="F37" s="49"/>
      <c r="G37" s="48">
        <v>91734</v>
      </c>
      <c r="H37" s="53"/>
      <c r="I37" s="167"/>
      <c r="J37" s="167"/>
      <c r="K37" s="167"/>
      <c r="L37" s="3"/>
      <c r="M37" s="3"/>
    </row>
    <row r="38" spans="1:13" ht="12.75">
      <c r="A38" s="9"/>
      <c r="B38" s="10" t="s">
        <v>328</v>
      </c>
      <c r="C38" s="638"/>
      <c r="D38" s="49"/>
      <c r="E38" s="48">
        <v>24269</v>
      </c>
      <c r="F38" s="49"/>
      <c r="G38" s="48">
        <v>29406</v>
      </c>
      <c r="H38" s="53"/>
      <c r="I38" s="167"/>
      <c r="J38" s="167"/>
      <c r="K38" s="167"/>
      <c r="L38" s="3"/>
      <c r="M38" s="3"/>
    </row>
    <row r="39" spans="1:13" ht="12.75">
      <c r="A39" s="9"/>
      <c r="B39" s="10" t="s">
        <v>71</v>
      </c>
      <c r="C39" s="48">
        <v>45572</v>
      </c>
      <c r="D39" s="49"/>
      <c r="E39" s="48">
        <v>53100</v>
      </c>
      <c r="F39" s="49"/>
      <c r="G39" s="48">
        <v>95257</v>
      </c>
      <c r="H39" s="53"/>
      <c r="I39" s="167"/>
      <c r="J39" s="167"/>
      <c r="K39" s="167"/>
      <c r="L39" s="3"/>
      <c r="M39" s="3"/>
    </row>
    <row r="40" spans="1:13" ht="12.75">
      <c r="A40" s="9"/>
      <c r="B40" s="10" t="s">
        <v>72</v>
      </c>
      <c r="C40" s="48">
        <v>54462</v>
      </c>
      <c r="D40" s="49"/>
      <c r="E40" s="48">
        <v>71643</v>
      </c>
      <c r="F40" s="49"/>
      <c r="G40" s="48">
        <v>87490</v>
      </c>
      <c r="H40" s="53"/>
      <c r="I40" s="167"/>
      <c r="J40" s="167"/>
      <c r="K40" s="167"/>
      <c r="L40" s="3"/>
      <c r="M40" s="3"/>
    </row>
    <row r="41" spans="1:13" ht="12.75">
      <c r="A41" s="9"/>
      <c r="B41" s="10" t="s">
        <v>73</v>
      </c>
      <c r="C41" s="48">
        <v>45732</v>
      </c>
      <c r="D41" s="49"/>
      <c r="E41" s="48">
        <v>63784</v>
      </c>
      <c r="F41" s="49"/>
      <c r="G41" s="48">
        <v>91283</v>
      </c>
      <c r="H41" s="53"/>
      <c r="I41" s="167"/>
      <c r="J41" s="167"/>
      <c r="K41" s="167"/>
      <c r="L41" s="3"/>
      <c r="M41" s="3"/>
    </row>
    <row r="42" spans="1:13" ht="12.75">
      <c r="A42" s="9"/>
      <c r="B42" s="10" t="s">
        <v>74</v>
      </c>
      <c r="C42" s="48">
        <v>114333</v>
      </c>
      <c r="D42" s="49"/>
      <c r="E42" s="48">
        <v>117048</v>
      </c>
      <c r="F42" s="49"/>
      <c r="G42" s="48">
        <v>165688</v>
      </c>
      <c r="H42" s="53"/>
      <c r="I42" s="167"/>
      <c r="J42" s="167"/>
      <c r="K42" s="167"/>
      <c r="L42" s="3"/>
      <c r="M42" s="3"/>
    </row>
    <row r="43" spans="1:13" ht="12.75">
      <c r="A43" s="9"/>
      <c r="B43" s="10" t="s">
        <v>75</v>
      </c>
      <c r="C43" s="48">
        <v>92208</v>
      </c>
      <c r="D43" s="49"/>
      <c r="E43" s="48">
        <v>155179</v>
      </c>
      <c r="F43" s="49"/>
      <c r="G43" s="48">
        <v>196759</v>
      </c>
      <c r="H43" s="53"/>
      <c r="I43" s="167"/>
      <c r="J43" s="167"/>
      <c r="K43" s="167"/>
      <c r="L43" s="3"/>
      <c r="M43" s="3"/>
    </row>
    <row r="44" spans="1:13" ht="12.75">
      <c r="A44" s="9"/>
      <c r="B44" s="10" t="s">
        <v>76</v>
      </c>
      <c r="C44" s="48">
        <v>54291</v>
      </c>
      <c r="D44" s="49"/>
      <c r="E44" s="48">
        <v>59516</v>
      </c>
      <c r="F44" s="49"/>
      <c r="G44" s="48">
        <v>95231</v>
      </c>
      <c r="H44" s="53"/>
      <c r="I44" s="167"/>
      <c r="J44" s="167"/>
      <c r="K44" s="167"/>
      <c r="L44" s="3"/>
      <c r="M44" s="3"/>
    </row>
    <row r="45" spans="1:13" ht="13.5" thickBot="1">
      <c r="A45" s="30"/>
      <c r="B45" s="31" t="s">
        <v>62</v>
      </c>
      <c r="C45" s="174">
        <v>94051</v>
      </c>
      <c r="D45" s="88"/>
      <c r="E45" s="174">
        <v>94767</v>
      </c>
      <c r="F45" s="88"/>
      <c r="G45" s="174">
        <v>121921</v>
      </c>
      <c r="H45" s="124"/>
      <c r="I45" s="167"/>
      <c r="J45" s="167"/>
      <c r="K45" s="167"/>
      <c r="L45" s="3"/>
      <c r="M45" s="3"/>
    </row>
    <row r="46" spans="1:13" s="44" customFormat="1" ht="13.5" thickBot="1">
      <c r="A46" s="84" t="s">
        <v>79</v>
      </c>
      <c r="B46" s="142"/>
      <c r="C46" s="87">
        <f>C8+C30</f>
        <v>3313677</v>
      </c>
      <c r="D46" s="140"/>
      <c r="E46" s="87">
        <f>E8+E30</f>
        <v>4072808</v>
      </c>
      <c r="F46" s="140"/>
      <c r="G46" s="87">
        <f>G8+G30</f>
        <v>5207262</v>
      </c>
      <c r="H46" s="147"/>
      <c r="I46" s="641"/>
      <c r="J46" s="641"/>
      <c r="K46" s="641"/>
      <c r="L46" s="642"/>
      <c r="M46" s="642"/>
    </row>
    <row r="47" spans="1:2" s="93" customFormat="1" ht="15">
      <c r="A47" s="190" t="s">
        <v>337</v>
      </c>
      <c r="B47" s="190"/>
    </row>
    <row r="48" spans="1:2" s="93" customFormat="1" ht="15">
      <c r="A48" s="190" t="s">
        <v>338</v>
      </c>
      <c r="B48" s="190"/>
    </row>
    <row r="49" ht="15">
      <c r="A49" s="644" t="s">
        <v>339</v>
      </c>
    </row>
    <row r="50" s="493" customFormat="1" ht="15">
      <c r="A50" s="644" t="s">
        <v>340</v>
      </c>
    </row>
    <row r="51" spans="1:22" s="93" customFormat="1" ht="15">
      <c r="A51" s="190" t="s">
        <v>341</v>
      </c>
      <c r="B51" s="190"/>
      <c r="C51" s="645"/>
      <c r="D51" s="643"/>
      <c r="E51" s="643"/>
      <c r="F51" s="643"/>
      <c r="G51" s="643"/>
      <c r="H51" s="643"/>
      <c r="I51" s="643"/>
      <c r="J51" s="643"/>
      <c r="K51" s="643"/>
      <c r="L51" s="643"/>
      <c r="M51" s="643"/>
      <c r="N51" s="643"/>
      <c r="O51" s="643"/>
      <c r="P51" s="643"/>
      <c r="Q51" s="643"/>
      <c r="R51" s="643"/>
      <c r="S51" s="643"/>
      <c r="T51" s="643"/>
      <c r="U51" s="645"/>
      <c r="V51" s="94"/>
    </row>
    <row r="52" spans="1:22" s="493" customFormat="1" ht="12.75">
      <c r="A52" s="502"/>
      <c r="B52" s="502"/>
      <c r="C52" s="566"/>
      <c r="D52" s="646"/>
      <c r="E52" s="646"/>
      <c r="F52" s="646"/>
      <c r="G52" s="646"/>
      <c r="H52" s="646"/>
      <c r="I52" s="646"/>
      <c r="J52" s="646"/>
      <c r="K52" s="646"/>
      <c r="L52" s="646"/>
      <c r="M52" s="646"/>
      <c r="N52" s="646"/>
      <c r="O52" s="646"/>
      <c r="P52" s="646"/>
      <c r="Q52" s="646"/>
      <c r="R52" s="646"/>
      <c r="S52" s="646"/>
      <c r="T52" s="646"/>
      <c r="U52" s="566"/>
      <c r="V52" s="494"/>
    </row>
  </sheetData>
  <sheetProtection/>
  <mergeCells count="3">
    <mergeCell ref="L23:L25"/>
    <mergeCell ref="A3:B3"/>
    <mergeCell ref="A5:B5"/>
  </mergeCells>
  <printOptions/>
  <pageMargins left="0.4" right="0.3" top="0.64" bottom="0.5" header="0.5" footer="0.5"/>
  <pageSetup fitToHeight="1" fitToWidth="1" horizontalDpi="300" verticalDpi="300" orientation="landscape" paperSize="9" scale="78"/>
</worksheet>
</file>

<file path=xl/worksheets/sheet10.xml><?xml version="1.0" encoding="utf-8"?>
<worksheet xmlns="http://schemas.openxmlformats.org/spreadsheetml/2006/main" xmlns:r="http://schemas.openxmlformats.org/officeDocument/2006/relationships">
  <sheetPr>
    <pageSetUpPr fitToPage="1"/>
  </sheetPr>
  <dimension ref="A1:AJ68"/>
  <sheetViews>
    <sheetView showGridLines="0" zoomScale="70" zoomScaleNormal="70" zoomScalePageLayoutView="70" workbookViewId="0" topLeftCell="A1">
      <pane xSplit="3" ySplit="10" topLeftCell="D11"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3.421875" style="0" customWidth="1"/>
    <col min="2" max="2" width="4.28125" style="0" customWidth="1"/>
    <col min="3" max="3" width="21.7109375" style="0" customWidth="1"/>
    <col min="4" max="4" width="11.7109375" style="0" customWidth="1"/>
    <col min="5" max="5" width="2.28125" style="0" customWidth="1"/>
    <col min="6" max="6" width="7.8515625" style="0" hidden="1" customWidth="1"/>
    <col min="7" max="7" width="2.00390625" style="0" hidden="1" customWidth="1"/>
    <col min="8" max="8" width="9.28125" style="0" customWidth="1"/>
    <col min="9" max="9" width="1.28515625" style="0" customWidth="1"/>
    <col min="10" max="10" width="8.8515625" style="0" customWidth="1"/>
    <col min="11" max="11" width="0.9921875" style="0" customWidth="1"/>
    <col min="12" max="12" width="10.421875" style="0" customWidth="1"/>
    <col min="13" max="13" width="1.7109375" style="0" customWidth="1"/>
    <col min="14" max="14" width="6.7109375" style="0" customWidth="1"/>
    <col min="15" max="15" width="1.7109375" style="0" customWidth="1"/>
    <col min="16" max="16" width="10.28125" style="3" customWidth="1"/>
    <col min="17" max="17" width="3.00390625" style="0" customWidth="1"/>
    <col min="18" max="18" width="9.00390625" style="3" customWidth="1"/>
    <col min="19" max="19" width="1.1484375" style="0" customWidth="1"/>
    <col min="20" max="20" width="10.421875" style="0" customWidth="1"/>
    <col min="21" max="21" width="1.28515625" style="0" customWidth="1"/>
    <col min="22" max="22" width="11.140625" style="0" customWidth="1"/>
    <col min="23" max="23" width="1.421875" style="0" customWidth="1"/>
    <col min="24" max="24" width="4.421875" style="0" customWidth="1"/>
    <col min="25" max="25" width="9.7109375" style="3" customWidth="1"/>
    <col min="26" max="26" width="1.28515625" style="0" customWidth="1"/>
    <col min="27" max="27" width="6.140625" style="0" customWidth="1"/>
    <col min="28" max="34" width="6.421875" style="0" customWidth="1"/>
    <col min="35" max="35" width="3.8515625" style="0" customWidth="1"/>
    <col min="36" max="36" width="12.140625" style="0" customWidth="1"/>
  </cols>
  <sheetData>
    <row r="1" spans="1:25" s="1" customFormat="1" ht="20.25">
      <c r="A1" s="1" t="s">
        <v>426</v>
      </c>
      <c r="P1" s="2"/>
      <c r="R1" s="2"/>
      <c r="Y1" s="2"/>
    </row>
    <row r="2" ht="13.5" thickBot="1"/>
    <row r="3" spans="1:26" ht="12.75">
      <c r="A3" s="4"/>
      <c r="B3" s="5"/>
      <c r="C3" s="5"/>
      <c r="D3" s="748" t="s">
        <v>0</v>
      </c>
      <c r="E3" s="731"/>
      <c r="F3" s="6"/>
      <c r="G3" s="6"/>
      <c r="H3" s="749" t="s">
        <v>1</v>
      </c>
      <c r="I3" s="731"/>
      <c r="J3" s="731"/>
      <c r="K3" s="731"/>
      <c r="L3" s="731"/>
      <c r="M3" s="731"/>
      <c r="N3" s="731"/>
      <c r="O3" s="731"/>
      <c r="P3" s="731"/>
      <c r="Q3" s="731"/>
      <c r="R3" s="731"/>
      <c r="S3" s="731"/>
      <c r="T3" s="731"/>
      <c r="U3" s="732"/>
      <c r="V3" s="7"/>
      <c r="W3" s="8"/>
      <c r="Y3" s="764" t="s">
        <v>2</v>
      </c>
      <c r="Z3" s="765"/>
    </row>
    <row r="4" spans="1:26" ht="12.75">
      <c r="A4" s="9"/>
      <c r="B4" s="10"/>
      <c r="C4" s="10"/>
      <c r="D4" s="728" t="s">
        <v>3</v>
      </c>
      <c r="E4" s="757"/>
      <c r="F4" s="11"/>
      <c r="G4" s="12"/>
      <c r="H4" s="13"/>
      <c r="I4" s="14"/>
      <c r="J4" s="14"/>
      <c r="K4" s="14"/>
      <c r="L4" s="14"/>
      <c r="M4" s="14"/>
      <c r="N4" s="14"/>
      <c r="O4" s="14"/>
      <c r="P4" s="15"/>
      <c r="Q4" s="16"/>
      <c r="R4" s="15"/>
      <c r="S4" s="16"/>
      <c r="T4" s="14"/>
      <c r="U4" s="17"/>
      <c r="V4" s="739" t="s">
        <v>4</v>
      </c>
      <c r="W4" s="733"/>
      <c r="Y4" s="751" t="s">
        <v>5</v>
      </c>
      <c r="Z4" s="752"/>
    </row>
    <row r="5" spans="1:26" ht="12.75">
      <c r="A5" s="18"/>
      <c r="B5" s="19"/>
      <c r="C5" s="10"/>
      <c r="D5" s="20" t="s">
        <v>6</v>
      </c>
      <c r="E5" s="21"/>
      <c r="F5" s="738" t="s">
        <v>4</v>
      </c>
      <c r="G5" s="735"/>
      <c r="H5" s="22" t="s">
        <v>7</v>
      </c>
      <c r="I5" s="21"/>
      <c r="J5" s="738" t="s">
        <v>8</v>
      </c>
      <c r="K5" s="735"/>
      <c r="L5" s="22" t="s">
        <v>9</v>
      </c>
      <c r="M5" s="21"/>
      <c r="N5" s="738" t="s">
        <v>10</v>
      </c>
      <c r="O5" s="735"/>
      <c r="P5" s="744" t="s">
        <v>11</v>
      </c>
      <c r="Q5" s="756"/>
      <c r="R5" s="756"/>
      <c r="S5" s="745"/>
      <c r="T5" s="22" t="s">
        <v>12</v>
      </c>
      <c r="U5" s="21"/>
      <c r="V5" s="23"/>
      <c r="W5" s="24"/>
      <c r="Y5" s="751" t="s">
        <v>13</v>
      </c>
      <c r="Z5" s="752"/>
    </row>
    <row r="6" spans="1:26" ht="12.75">
      <c r="A6" s="18"/>
      <c r="B6" s="25"/>
      <c r="C6" s="25"/>
      <c r="D6" s="20" t="s">
        <v>14</v>
      </c>
      <c r="E6" s="21"/>
      <c r="F6" s="26"/>
      <c r="G6" s="27"/>
      <c r="H6" s="22" t="s">
        <v>15</v>
      </c>
      <c r="I6" s="21"/>
      <c r="J6" s="739" t="s">
        <v>16</v>
      </c>
      <c r="K6" s="729"/>
      <c r="L6" s="22" t="s">
        <v>17</v>
      </c>
      <c r="M6" s="28"/>
      <c r="N6" s="26"/>
      <c r="O6" s="27"/>
      <c r="P6" s="746" t="s">
        <v>18</v>
      </c>
      <c r="Q6" s="755"/>
      <c r="R6" s="755"/>
      <c r="S6" s="747"/>
      <c r="T6" s="22"/>
      <c r="U6" s="21"/>
      <c r="V6" s="22"/>
      <c r="W6" s="24"/>
      <c r="Y6" s="751" t="s">
        <v>19</v>
      </c>
      <c r="Z6" s="752"/>
    </row>
    <row r="7" spans="1:26" ht="12.75">
      <c r="A7" s="728" t="s">
        <v>20</v>
      </c>
      <c r="B7" s="757"/>
      <c r="C7" s="733"/>
      <c r="D7" s="20" t="s">
        <v>21</v>
      </c>
      <c r="E7" s="21"/>
      <c r="F7" s="739"/>
      <c r="G7" s="729"/>
      <c r="H7" s="22" t="s">
        <v>22</v>
      </c>
      <c r="I7" s="21"/>
      <c r="J7" s="739" t="s">
        <v>23</v>
      </c>
      <c r="K7" s="757"/>
      <c r="L7" s="739" t="s">
        <v>24</v>
      </c>
      <c r="M7" s="757"/>
      <c r="N7" s="739"/>
      <c r="O7" s="729"/>
      <c r="P7" s="758" t="s">
        <v>25</v>
      </c>
      <c r="Q7" s="759"/>
      <c r="R7" s="759"/>
      <c r="S7" s="760"/>
      <c r="T7" s="29"/>
      <c r="U7" s="10"/>
      <c r="V7" s="739"/>
      <c r="W7" s="733"/>
      <c r="Y7" s="751" t="s">
        <v>26</v>
      </c>
      <c r="Z7" s="752"/>
    </row>
    <row r="8" spans="1:26" ht="12.75">
      <c r="A8" s="18"/>
      <c r="B8" s="25"/>
      <c r="C8" s="25"/>
      <c r="D8" s="20" t="s">
        <v>27</v>
      </c>
      <c r="E8" s="21"/>
      <c r="F8" s="739"/>
      <c r="G8" s="729"/>
      <c r="H8" s="22" t="s">
        <v>28</v>
      </c>
      <c r="I8" s="21"/>
      <c r="J8" s="739" t="s">
        <v>29</v>
      </c>
      <c r="K8" s="729"/>
      <c r="L8" s="739" t="s">
        <v>30</v>
      </c>
      <c r="M8" s="757"/>
      <c r="N8" s="739"/>
      <c r="O8" s="729"/>
      <c r="P8" s="746" t="s">
        <v>31</v>
      </c>
      <c r="Q8" s="747"/>
      <c r="R8" s="746" t="s">
        <v>32</v>
      </c>
      <c r="S8" s="747"/>
      <c r="T8" s="29"/>
      <c r="U8" s="10"/>
      <c r="V8" s="739"/>
      <c r="W8" s="733"/>
      <c r="Y8" s="751" t="s">
        <v>33</v>
      </c>
      <c r="Z8" s="752"/>
    </row>
    <row r="9" spans="1:26" ht="12.75">
      <c r="A9" s="18"/>
      <c r="B9" s="25"/>
      <c r="C9" s="25"/>
      <c r="D9" s="20" t="s">
        <v>34</v>
      </c>
      <c r="E9" s="21"/>
      <c r="F9" s="26"/>
      <c r="G9" s="25"/>
      <c r="H9" s="22" t="s">
        <v>35</v>
      </c>
      <c r="I9" s="21"/>
      <c r="J9" s="739" t="s">
        <v>36</v>
      </c>
      <c r="K9" s="729"/>
      <c r="L9" s="739" t="s">
        <v>37</v>
      </c>
      <c r="M9" s="757"/>
      <c r="N9" s="26"/>
      <c r="O9" s="25"/>
      <c r="P9" s="746" t="s">
        <v>38</v>
      </c>
      <c r="Q9" s="747"/>
      <c r="R9" s="746" t="s">
        <v>39</v>
      </c>
      <c r="S9" s="747"/>
      <c r="T9" s="29"/>
      <c r="U9" s="10"/>
      <c r="V9" s="739"/>
      <c r="W9" s="733"/>
      <c r="Y9" s="751" t="s">
        <v>40</v>
      </c>
      <c r="Z9" s="752"/>
    </row>
    <row r="10" spans="1:26" ht="13.5" thickBot="1">
      <c r="A10" s="30"/>
      <c r="B10" s="31"/>
      <c r="C10" s="31"/>
      <c r="D10" s="32" t="s">
        <v>41</v>
      </c>
      <c r="E10" s="33"/>
      <c r="F10" s="740" t="s">
        <v>41</v>
      </c>
      <c r="G10" s="736"/>
      <c r="H10" s="34" t="s">
        <v>41</v>
      </c>
      <c r="I10" s="33"/>
      <c r="J10" s="34" t="s">
        <v>41</v>
      </c>
      <c r="K10" s="33"/>
      <c r="L10" s="34" t="s">
        <v>41</v>
      </c>
      <c r="M10" s="33"/>
      <c r="N10" s="34" t="s">
        <v>41</v>
      </c>
      <c r="O10" s="33"/>
      <c r="P10" s="35" t="s">
        <v>41</v>
      </c>
      <c r="Q10" s="33"/>
      <c r="R10" s="35" t="s">
        <v>41</v>
      </c>
      <c r="S10" s="33"/>
      <c r="T10" s="34" t="s">
        <v>41</v>
      </c>
      <c r="U10" s="33"/>
      <c r="V10" s="34" t="s">
        <v>41</v>
      </c>
      <c r="W10" s="36"/>
      <c r="Y10" s="37" t="s">
        <v>41</v>
      </c>
      <c r="Z10" s="36"/>
    </row>
    <row r="11" spans="1:26" s="44" customFormat="1" ht="12.75">
      <c r="A11" s="38" t="s">
        <v>42</v>
      </c>
      <c r="B11" s="39"/>
      <c r="C11" s="39"/>
      <c r="D11" s="40">
        <v>5983617</v>
      </c>
      <c r="E11" s="39"/>
      <c r="F11" s="41"/>
      <c r="G11" s="39"/>
      <c r="H11" s="41">
        <v>97610</v>
      </c>
      <c r="I11" s="42"/>
      <c r="J11" s="41"/>
      <c r="K11" s="42"/>
      <c r="L11" s="41">
        <v>0</v>
      </c>
      <c r="M11" s="42"/>
      <c r="N11" s="41">
        <v>135</v>
      </c>
      <c r="O11" s="42"/>
      <c r="P11" s="41">
        <v>261745</v>
      </c>
      <c r="Q11" s="39"/>
      <c r="R11" s="41">
        <v>48376</v>
      </c>
      <c r="S11" s="39"/>
      <c r="T11" s="41">
        <v>407866</v>
      </c>
      <c r="U11" s="42"/>
      <c r="V11" s="41">
        <v>6422487</v>
      </c>
      <c r="W11" s="43"/>
      <c r="Y11" s="40">
        <v>107807</v>
      </c>
      <c r="Z11" s="45"/>
    </row>
    <row r="12" spans="1:27" ht="12.75">
      <c r="A12" s="9"/>
      <c r="B12" s="10" t="s">
        <v>43</v>
      </c>
      <c r="C12" s="10"/>
      <c r="D12" s="46">
        <v>460579</v>
      </c>
      <c r="E12" s="47"/>
      <c r="F12" s="29"/>
      <c r="G12" s="10"/>
      <c r="H12" s="48">
        <v>6962</v>
      </c>
      <c r="I12" s="49"/>
      <c r="J12" s="48"/>
      <c r="K12" s="49"/>
      <c r="L12" s="50"/>
      <c r="M12" s="51"/>
      <c r="N12" s="48"/>
      <c r="O12" s="51"/>
      <c r="P12" s="48">
        <v>21040</v>
      </c>
      <c r="Q12" s="10"/>
      <c r="R12" s="48">
        <v>2281</v>
      </c>
      <c r="S12" s="10"/>
      <c r="T12" s="52">
        <v>30283</v>
      </c>
      <c r="U12" s="49"/>
      <c r="V12" s="48">
        <v>490862</v>
      </c>
      <c r="W12" s="53"/>
      <c r="Y12" s="46">
        <v>8666</v>
      </c>
      <c r="Z12" s="54"/>
      <c r="AA12" s="55"/>
    </row>
    <row r="13" spans="1:27" ht="12.75">
      <c r="A13" s="9"/>
      <c r="B13" s="10" t="s">
        <v>44</v>
      </c>
      <c r="C13" s="10"/>
      <c r="D13" s="46">
        <v>162833</v>
      </c>
      <c r="E13" s="56"/>
      <c r="F13" s="29"/>
      <c r="G13" s="10"/>
      <c r="H13" s="48">
        <v>0</v>
      </c>
      <c r="I13" s="49"/>
      <c r="J13" s="48"/>
      <c r="K13" s="49"/>
      <c r="L13" s="48"/>
      <c r="M13" s="49"/>
      <c r="N13" s="48"/>
      <c r="O13" s="49"/>
      <c r="P13" s="48">
        <v>14669</v>
      </c>
      <c r="Q13" s="10"/>
      <c r="R13" s="48">
        <v>887</v>
      </c>
      <c r="S13" s="10"/>
      <c r="T13" s="52">
        <v>15556</v>
      </c>
      <c r="U13" s="49"/>
      <c r="V13" s="48">
        <v>178389</v>
      </c>
      <c r="W13" s="53"/>
      <c r="Y13" s="46">
        <v>6042</v>
      </c>
      <c r="Z13" s="54"/>
      <c r="AA13" s="55"/>
    </row>
    <row r="14" spans="1:27" ht="12.75">
      <c r="A14" s="9"/>
      <c r="B14" s="10" t="s">
        <v>45</v>
      </c>
      <c r="C14" s="10"/>
      <c r="D14" s="46">
        <v>119771</v>
      </c>
      <c r="E14" s="56"/>
      <c r="F14" s="29"/>
      <c r="G14" s="10"/>
      <c r="H14" s="48">
        <v>1891</v>
      </c>
      <c r="I14" s="49"/>
      <c r="J14" s="48"/>
      <c r="K14" s="49"/>
      <c r="L14" s="48"/>
      <c r="M14" s="49"/>
      <c r="N14" s="48"/>
      <c r="O14" s="49"/>
      <c r="P14" s="48">
        <v>9862</v>
      </c>
      <c r="Q14" s="10"/>
      <c r="R14" s="48">
        <v>1939</v>
      </c>
      <c r="S14" s="10"/>
      <c r="T14" s="52">
        <v>13692</v>
      </c>
      <c r="U14" s="49"/>
      <c r="V14" s="48">
        <v>133463</v>
      </c>
      <c r="W14" s="53"/>
      <c r="Y14" s="46">
        <v>4062</v>
      </c>
      <c r="Z14" s="54"/>
      <c r="AA14" s="55"/>
    </row>
    <row r="15" spans="1:27" ht="12.75">
      <c r="A15" s="9"/>
      <c r="B15" s="10" t="s">
        <v>46</v>
      </c>
      <c r="C15" s="10"/>
      <c r="D15" s="46">
        <v>372737</v>
      </c>
      <c r="E15" s="56"/>
      <c r="F15" s="48"/>
      <c r="G15" s="10"/>
      <c r="H15" s="48">
        <v>3122</v>
      </c>
      <c r="I15" s="49"/>
      <c r="J15" s="48"/>
      <c r="K15" s="49"/>
      <c r="L15" s="50"/>
      <c r="M15" s="49"/>
      <c r="N15" s="48"/>
      <c r="O15" s="49"/>
      <c r="P15" s="48">
        <v>15588</v>
      </c>
      <c r="Q15" s="10"/>
      <c r="R15" s="48">
        <v>8429</v>
      </c>
      <c r="S15" s="10"/>
      <c r="T15" s="52">
        <v>27139</v>
      </c>
      <c r="U15" s="49"/>
      <c r="V15" s="48">
        <v>399876</v>
      </c>
      <c r="W15" s="53"/>
      <c r="Y15" s="46">
        <v>6420</v>
      </c>
      <c r="Z15" s="54"/>
      <c r="AA15" s="55"/>
    </row>
    <row r="16" spans="1:27" ht="12.75">
      <c r="A16" s="9"/>
      <c r="B16" s="10" t="s">
        <v>47</v>
      </c>
      <c r="C16" s="10"/>
      <c r="D16" s="46">
        <v>155337</v>
      </c>
      <c r="E16" s="56"/>
      <c r="F16" s="29"/>
      <c r="G16" s="10"/>
      <c r="H16" s="48">
        <v>2915</v>
      </c>
      <c r="I16" s="49"/>
      <c r="J16" s="48"/>
      <c r="K16" s="49"/>
      <c r="L16" s="48"/>
      <c r="M16" s="49"/>
      <c r="N16" s="48"/>
      <c r="O16" s="49"/>
      <c r="P16" s="48">
        <v>9676</v>
      </c>
      <c r="Q16" s="10"/>
      <c r="R16" s="48">
        <v>0</v>
      </c>
      <c r="S16" s="10"/>
      <c r="T16" s="52">
        <v>12591</v>
      </c>
      <c r="U16" s="49"/>
      <c r="V16" s="48">
        <v>167928</v>
      </c>
      <c r="W16" s="53"/>
      <c r="Y16" s="46">
        <v>3985</v>
      </c>
      <c r="Z16" s="54"/>
      <c r="AA16" s="55"/>
    </row>
    <row r="17" spans="1:27" ht="12.75">
      <c r="A17" s="9"/>
      <c r="B17" s="10" t="s">
        <v>48</v>
      </c>
      <c r="C17" s="10"/>
      <c r="D17" s="46">
        <v>507089</v>
      </c>
      <c r="E17" s="56"/>
      <c r="F17" s="48"/>
      <c r="G17" s="10"/>
      <c r="H17" s="48">
        <v>10390</v>
      </c>
      <c r="I17" s="49"/>
      <c r="J17" s="48"/>
      <c r="K17" s="49"/>
      <c r="L17" s="50"/>
      <c r="M17" s="51"/>
      <c r="N17" s="48"/>
      <c r="O17" s="51"/>
      <c r="P17" s="48">
        <v>19139</v>
      </c>
      <c r="Q17" s="10"/>
      <c r="R17" s="48">
        <v>1458</v>
      </c>
      <c r="S17" s="10"/>
      <c r="T17" s="52">
        <v>30987</v>
      </c>
      <c r="U17" s="49"/>
      <c r="V17" s="48">
        <v>538076</v>
      </c>
      <c r="W17" s="53"/>
      <c r="Y17" s="46">
        <v>7883</v>
      </c>
      <c r="Z17" s="54"/>
      <c r="AA17" s="55"/>
    </row>
    <row r="18" spans="1:27" ht="12.75">
      <c r="A18" s="9"/>
      <c r="B18" s="10" t="s">
        <v>49</v>
      </c>
      <c r="C18" s="10"/>
      <c r="D18" s="46">
        <v>148448</v>
      </c>
      <c r="E18" s="56"/>
      <c r="F18" s="48"/>
      <c r="G18" s="10"/>
      <c r="H18" s="48">
        <v>5840</v>
      </c>
      <c r="I18" s="49"/>
      <c r="J18" s="48"/>
      <c r="K18" s="49"/>
      <c r="L18" s="50"/>
      <c r="M18" s="49"/>
      <c r="N18" s="48"/>
      <c r="O18" s="49"/>
      <c r="P18" s="48">
        <v>13413</v>
      </c>
      <c r="Q18" s="10"/>
      <c r="R18" s="48">
        <v>3401</v>
      </c>
      <c r="S18" s="10"/>
      <c r="T18" s="52">
        <v>22654</v>
      </c>
      <c r="U18" s="49"/>
      <c r="V18" s="48">
        <v>171102</v>
      </c>
      <c r="W18" s="53"/>
      <c r="Y18" s="46">
        <v>5524</v>
      </c>
      <c r="Z18" s="54"/>
      <c r="AA18" s="55"/>
    </row>
    <row r="19" spans="1:27" ht="12.75">
      <c r="A19" s="9"/>
      <c r="B19" s="10" t="s">
        <v>50</v>
      </c>
      <c r="C19" s="10"/>
      <c r="D19" s="46">
        <v>115082</v>
      </c>
      <c r="E19" s="56"/>
      <c r="F19" s="48"/>
      <c r="G19" s="10"/>
      <c r="H19" s="48">
        <v>610</v>
      </c>
      <c r="I19" s="49"/>
      <c r="J19" s="48"/>
      <c r="K19" s="49"/>
      <c r="L19" s="50"/>
      <c r="M19" s="49"/>
      <c r="N19" s="48"/>
      <c r="O19" s="49"/>
      <c r="P19" s="48">
        <v>8706</v>
      </c>
      <c r="Q19" s="10"/>
      <c r="R19" s="48">
        <v>1460</v>
      </c>
      <c r="S19" s="10"/>
      <c r="T19" s="52">
        <v>10776</v>
      </c>
      <c r="U19" s="49"/>
      <c r="V19" s="48">
        <v>125858</v>
      </c>
      <c r="W19" s="53"/>
      <c r="Y19" s="46">
        <v>3586</v>
      </c>
      <c r="Z19" s="54"/>
      <c r="AA19" s="55"/>
    </row>
    <row r="20" spans="1:27" ht="12.75">
      <c r="A20" s="9"/>
      <c r="B20" s="10" t="s">
        <v>51</v>
      </c>
      <c r="C20" s="10"/>
      <c r="D20" s="46">
        <v>184265</v>
      </c>
      <c r="E20" s="56"/>
      <c r="F20" s="48"/>
      <c r="G20" s="10"/>
      <c r="H20" s="48">
        <v>3301</v>
      </c>
      <c r="I20" s="49"/>
      <c r="J20" s="48"/>
      <c r="K20" s="49"/>
      <c r="L20" s="50"/>
      <c r="M20" s="49"/>
      <c r="N20" s="48"/>
      <c r="O20" s="49"/>
      <c r="P20" s="48">
        <v>9027</v>
      </c>
      <c r="Q20" s="10"/>
      <c r="R20" s="48">
        <v>2653</v>
      </c>
      <c r="S20" s="10"/>
      <c r="T20" s="52">
        <v>14981</v>
      </c>
      <c r="U20" s="49"/>
      <c r="V20" s="48">
        <v>199246</v>
      </c>
      <c r="W20" s="53"/>
      <c r="Y20" s="46">
        <v>3718</v>
      </c>
      <c r="Z20" s="54"/>
      <c r="AA20" s="55"/>
    </row>
    <row r="21" spans="1:27" ht="12.75">
      <c r="A21" s="9"/>
      <c r="B21" s="10" t="s">
        <v>52</v>
      </c>
      <c r="C21" s="10"/>
      <c r="D21" s="46">
        <v>327195</v>
      </c>
      <c r="E21" s="47"/>
      <c r="F21" s="48"/>
      <c r="G21" s="10"/>
      <c r="H21" s="48">
        <v>4449</v>
      </c>
      <c r="I21" s="49"/>
      <c r="J21" s="48"/>
      <c r="K21" s="49"/>
      <c r="L21" s="50"/>
      <c r="M21" s="49"/>
      <c r="N21" s="48"/>
      <c r="O21" s="49"/>
      <c r="P21" s="48">
        <v>9846</v>
      </c>
      <c r="Q21" s="10"/>
      <c r="R21" s="48">
        <v>2724</v>
      </c>
      <c r="S21" s="10"/>
      <c r="T21" s="52">
        <v>17019</v>
      </c>
      <c r="U21" s="49"/>
      <c r="V21" s="48">
        <v>344214</v>
      </c>
      <c r="W21" s="53"/>
      <c r="Y21" s="46">
        <v>4056</v>
      </c>
      <c r="Z21" s="54"/>
      <c r="AA21" s="55"/>
    </row>
    <row r="22" spans="1:27" ht="12.75">
      <c r="A22" s="9"/>
      <c r="B22" s="10" t="s">
        <v>53</v>
      </c>
      <c r="C22" s="10"/>
      <c r="D22" s="46">
        <v>774148</v>
      </c>
      <c r="E22" s="47"/>
      <c r="F22" s="48"/>
      <c r="G22" s="10"/>
      <c r="H22" s="48">
        <v>2455</v>
      </c>
      <c r="I22" s="49"/>
      <c r="J22" s="48"/>
      <c r="K22" s="51"/>
      <c r="L22" s="50"/>
      <c r="M22" s="49"/>
      <c r="N22" s="48"/>
      <c r="O22" s="51"/>
      <c r="P22" s="48">
        <v>18322</v>
      </c>
      <c r="Q22" s="10"/>
      <c r="R22" s="48">
        <v>2675</v>
      </c>
      <c r="S22" s="10"/>
      <c r="T22" s="52">
        <v>23452</v>
      </c>
      <c r="U22" s="49"/>
      <c r="V22" s="48">
        <v>797600</v>
      </c>
      <c r="W22" s="53"/>
      <c r="Y22" s="46">
        <v>7546</v>
      </c>
      <c r="Z22" s="54"/>
      <c r="AA22" s="55"/>
    </row>
    <row r="23" spans="1:27" ht="12.75">
      <c r="A23" s="9"/>
      <c r="B23" s="10" t="s">
        <v>54</v>
      </c>
      <c r="C23" s="10"/>
      <c r="D23" s="46">
        <v>345107</v>
      </c>
      <c r="E23" s="56"/>
      <c r="F23" s="29"/>
      <c r="G23" s="10"/>
      <c r="H23" s="48">
        <v>5017</v>
      </c>
      <c r="I23" s="49"/>
      <c r="J23" s="48"/>
      <c r="K23" s="49"/>
      <c r="L23" s="48"/>
      <c r="M23" s="49"/>
      <c r="N23" s="48"/>
      <c r="O23" s="49"/>
      <c r="P23" s="48">
        <v>10404</v>
      </c>
      <c r="Q23" s="10"/>
      <c r="R23" s="48">
        <v>1023</v>
      </c>
      <c r="S23" s="10"/>
      <c r="T23" s="52">
        <v>16444</v>
      </c>
      <c r="U23" s="49"/>
      <c r="V23" s="48">
        <v>361551</v>
      </c>
      <c r="W23" s="53"/>
      <c r="Y23" s="46">
        <v>4285</v>
      </c>
      <c r="Z23" s="54"/>
      <c r="AA23" s="55"/>
    </row>
    <row r="24" spans="1:27" ht="12.75">
      <c r="A24" s="9"/>
      <c r="B24" s="10" t="s">
        <v>55</v>
      </c>
      <c r="C24" s="10"/>
      <c r="D24" s="46">
        <v>119857</v>
      </c>
      <c r="E24" s="56"/>
      <c r="F24" s="29"/>
      <c r="G24" s="10"/>
      <c r="H24" s="48">
        <v>1150</v>
      </c>
      <c r="I24" s="49"/>
      <c r="J24" s="48"/>
      <c r="K24" s="49"/>
      <c r="L24" s="48"/>
      <c r="M24" s="49"/>
      <c r="N24" s="48"/>
      <c r="O24" s="49"/>
      <c r="P24" s="48">
        <v>3944</v>
      </c>
      <c r="Q24" s="10"/>
      <c r="R24" s="48">
        <v>840</v>
      </c>
      <c r="S24" s="10"/>
      <c r="T24" s="52">
        <v>5934</v>
      </c>
      <c r="U24" s="49"/>
      <c r="V24" s="48">
        <v>125791</v>
      </c>
      <c r="W24" s="53"/>
      <c r="Y24" s="46">
        <v>1625</v>
      </c>
      <c r="Z24" s="54"/>
      <c r="AA24" s="55"/>
    </row>
    <row r="25" spans="1:36" ht="12.75">
      <c r="A25" s="9"/>
      <c r="B25" s="10" t="s">
        <v>56</v>
      </c>
      <c r="C25" s="10"/>
      <c r="D25" s="46">
        <v>453147</v>
      </c>
      <c r="E25" s="47"/>
      <c r="F25" s="29"/>
      <c r="G25" s="10"/>
      <c r="H25" s="48">
        <v>6681</v>
      </c>
      <c r="I25" s="49"/>
      <c r="J25" s="48"/>
      <c r="K25" s="49"/>
      <c r="L25" s="50"/>
      <c r="M25" s="51"/>
      <c r="N25" s="48"/>
      <c r="O25" s="51"/>
      <c r="P25" s="48">
        <v>3350</v>
      </c>
      <c r="Q25" s="10"/>
      <c r="R25" s="48">
        <v>34</v>
      </c>
      <c r="S25" s="10"/>
      <c r="T25" s="52">
        <v>10065</v>
      </c>
      <c r="U25" s="49"/>
      <c r="V25" s="48">
        <v>463212</v>
      </c>
      <c r="W25" s="53"/>
      <c r="Y25" s="46">
        <v>1380</v>
      </c>
      <c r="Z25" s="54"/>
      <c r="AA25" s="55"/>
      <c r="AJ25" s="766"/>
    </row>
    <row r="26" spans="1:36" ht="12.75">
      <c r="A26" s="9"/>
      <c r="B26" s="10" t="s">
        <v>57</v>
      </c>
      <c r="C26" s="10"/>
      <c r="D26" s="46">
        <v>94421</v>
      </c>
      <c r="E26" s="56"/>
      <c r="F26" s="29"/>
      <c r="G26" s="10"/>
      <c r="H26" s="48">
        <v>1800</v>
      </c>
      <c r="I26" s="49"/>
      <c r="J26" s="48"/>
      <c r="K26" s="49"/>
      <c r="L26" s="48"/>
      <c r="M26" s="49"/>
      <c r="N26" s="48"/>
      <c r="O26" s="49"/>
      <c r="P26" s="48">
        <v>11019</v>
      </c>
      <c r="Q26" s="10"/>
      <c r="R26" s="48">
        <v>2768</v>
      </c>
      <c r="S26" s="10"/>
      <c r="T26" s="52">
        <v>15587</v>
      </c>
      <c r="U26" s="49"/>
      <c r="V26" s="48">
        <v>110008</v>
      </c>
      <c r="W26" s="53"/>
      <c r="Y26" s="46">
        <v>4538</v>
      </c>
      <c r="Z26" s="54"/>
      <c r="AA26" s="55"/>
      <c r="AJ26" s="767"/>
    </row>
    <row r="27" spans="1:36" ht="12" customHeight="1">
      <c r="A27" s="9"/>
      <c r="B27" s="10" t="s">
        <v>58</v>
      </c>
      <c r="C27" s="10"/>
      <c r="D27" s="46">
        <v>607610</v>
      </c>
      <c r="E27" s="47"/>
      <c r="F27" s="48"/>
      <c r="G27" s="10"/>
      <c r="H27" s="48">
        <v>2979</v>
      </c>
      <c r="I27" s="49"/>
      <c r="J27" s="48"/>
      <c r="K27" s="49"/>
      <c r="L27" s="48"/>
      <c r="M27" s="49"/>
      <c r="N27" s="48"/>
      <c r="O27" s="49"/>
      <c r="P27" s="48">
        <v>19587</v>
      </c>
      <c r="Q27" s="10"/>
      <c r="R27" s="48">
        <v>2262</v>
      </c>
      <c r="S27" s="10"/>
      <c r="T27" s="52">
        <v>24828</v>
      </c>
      <c r="U27" s="49"/>
      <c r="V27" s="48">
        <v>632438</v>
      </c>
      <c r="W27" s="53"/>
      <c r="Y27" s="46">
        <v>8068</v>
      </c>
      <c r="Z27" s="54"/>
      <c r="AA27" s="55"/>
      <c r="AJ27" s="767"/>
    </row>
    <row r="28" spans="1:36" ht="12.75">
      <c r="A28" s="9"/>
      <c r="B28" s="10" t="s">
        <v>59</v>
      </c>
      <c r="C28" s="10"/>
      <c r="D28" s="46">
        <v>124344</v>
      </c>
      <c r="E28" s="56"/>
      <c r="F28" s="48"/>
      <c r="G28" s="10"/>
      <c r="H28" s="48">
        <v>4200</v>
      </c>
      <c r="I28" s="49"/>
      <c r="J28" s="48"/>
      <c r="K28" s="49"/>
      <c r="L28" s="48"/>
      <c r="M28" s="49"/>
      <c r="N28" s="48"/>
      <c r="O28" s="49"/>
      <c r="P28" s="48">
        <v>12428</v>
      </c>
      <c r="Q28" s="10"/>
      <c r="R28" s="48">
        <v>3404</v>
      </c>
      <c r="S28" s="10"/>
      <c r="T28" s="52">
        <v>20032</v>
      </c>
      <c r="U28" s="49"/>
      <c r="V28" s="48">
        <v>144376</v>
      </c>
      <c r="W28" s="53"/>
      <c r="Y28" s="46">
        <v>5119</v>
      </c>
      <c r="Z28" s="54"/>
      <c r="AA28" s="55"/>
      <c r="AJ28" s="767"/>
    </row>
    <row r="29" spans="1:27" ht="12.75">
      <c r="A29" s="9"/>
      <c r="B29" s="10" t="s">
        <v>60</v>
      </c>
      <c r="C29" s="10"/>
      <c r="D29" s="46">
        <v>50000</v>
      </c>
      <c r="E29" s="56"/>
      <c r="F29" s="48"/>
      <c r="G29" s="10"/>
      <c r="H29" s="48">
        <v>19368</v>
      </c>
      <c r="I29" s="49"/>
      <c r="J29" s="48"/>
      <c r="K29" s="49"/>
      <c r="L29" s="48"/>
      <c r="M29" s="49"/>
      <c r="N29" s="48"/>
      <c r="O29" s="49"/>
      <c r="P29" s="48">
        <v>0</v>
      </c>
      <c r="Q29" s="10"/>
      <c r="R29" s="48">
        <v>0</v>
      </c>
      <c r="S29" s="10"/>
      <c r="T29" s="52">
        <v>19368</v>
      </c>
      <c r="U29" s="49"/>
      <c r="V29" s="48">
        <v>69368</v>
      </c>
      <c r="W29" s="53"/>
      <c r="Y29" s="46">
        <v>0</v>
      </c>
      <c r="Z29" s="54"/>
      <c r="AA29" s="55"/>
    </row>
    <row r="30" spans="1:27" ht="12.75">
      <c r="A30" s="9"/>
      <c r="B30" s="10" t="s">
        <v>61</v>
      </c>
      <c r="C30" s="10"/>
      <c r="D30" s="46">
        <v>250870</v>
      </c>
      <c r="E30" s="56"/>
      <c r="F30" s="48"/>
      <c r="G30" s="10"/>
      <c r="H30" s="48">
        <v>480</v>
      </c>
      <c r="I30" s="49"/>
      <c r="J30" s="48"/>
      <c r="K30" s="49"/>
      <c r="L30" s="48"/>
      <c r="M30" s="49"/>
      <c r="N30" s="48">
        <v>135</v>
      </c>
      <c r="O30" s="51"/>
      <c r="P30" s="48">
        <v>16898</v>
      </c>
      <c r="Q30" s="10"/>
      <c r="R30" s="48">
        <v>3643</v>
      </c>
      <c r="S30" s="10"/>
      <c r="T30" s="52">
        <v>21156</v>
      </c>
      <c r="U30" s="49"/>
      <c r="V30" s="48">
        <v>272026</v>
      </c>
      <c r="W30" s="53"/>
      <c r="Y30" s="46">
        <v>6960</v>
      </c>
      <c r="Z30" s="54"/>
      <c r="AA30" s="55"/>
    </row>
    <row r="31" spans="1:27" ht="12.75">
      <c r="A31" s="9"/>
      <c r="B31" s="10" t="s">
        <v>62</v>
      </c>
      <c r="C31" s="10"/>
      <c r="D31" s="46">
        <v>504641</v>
      </c>
      <c r="E31" s="56"/>
      <c r="F31" s="48"/>
      <c r="G31" s="10"/>
      <c r="H31" s="48">
        <v>9000</v>
      </c>
      <c r="I31" s="49"/>
      <c r="J31" s="48"/>
      <c r="K31" s="49"/>
      <c r="L31" s="48"/>
      <c r="M31" s="49"/>
      <c r="N31" s="48"/>
      <c r="O31" s="49"/>
      <c r="P31" s="48">
        <v>22726</v>
      </c>
      <c r="Q31" s="10"/>
      <c r="R31" s="48">
        <v>4219</v>
      </c>
      <c r="S31" s="10"/>
      <c r="T31" s="52">
        <v>35945</v>
      </c>
      <c r="U31" s="49"/>
      <c r="V31" s="48">
        <v>540586</v>
      </c>
      <c r="W31" s="53"/>
      <c r="X31" s="57"/>
      <c r="Y31" s="46">
        <v>9360</v>
      </c>
      <c r="Z31" s="54"/>
      <c r="AA31" s="55"/>
    </row>
    <row r="32" spans="1:27" ht="12.75">
      <c r="A32" s="58"/>
      <c r="B32" s="14" t="s">
        <v>63</v>
      </c>
      <c r="C32" s="10"/>
      <c r="D32" s="46">
        <v>137140</v>
      </c>
      <c r="E32" s="56"/>
      <c r="F32" s="59"/>
      <c r="G32" s="14"/>
      <c r="H32" s="59">
        <v>5000</v>
      </c>
      <c r="I32" s="60"/>
      <c r="J32" s="59"/>
      <c r="K32" s="60"/>
      <c r="L32" s="48"/>
      <c r="M32" s="60"/>
      <c r="N32" s="59"/>
      <c r="O32" s="60"/>
      <c r="P32" s="59">
        <v>12101</v>
      </c>
      <c r="Q32" s="14"/>
      <c r="R32" s="59">
        <v>2276</v>
      </c>
      <c r="S32" s="14"/>
      <c r="T32" s="52">
        <v>19377</v>
      </c>
      <c r="U32" s="60"/>
      <c r="V32" s="48">
        <v>156517</v>
      </c>
      <c r="W32" s="53"/>
      <c r="Y32" s="61">
        <v>4984</v>
      </c>
      <c r="Z32" s="62"/>
      <c r="AA32" s="55"/>
    </row>
    <row r="33" spans="1:27" s="44" customFormat="1" ht="12.75">
      <c r="A33" s="63" t="s">
        <v>64</v>
      </c>
      <c r="B33" s="64"/>
      <c r="C33" s="64"/>
      <c r="D33" s="65">
        <v>2456467</v>
      </c>
      <c r="E33" s="66"/>
      <c r="F33" s="41"/>
      <c r="G33" s="64"/>
      <c r="H33" s="67">
        <v>48397</v>
      </c>
      <c r="I33" s="68"/>
      <c r="J33" s="67"/>
      <c r="K33" s="68"/>
      <c r="L33" s="67">
        <v>0</v>
      </c>
      <c r="M33" s="68"/>
      <c r="N33" s="67">
        <v>0</v>
      </c>
      <c r="O33" s="68"/>
      <c r="P33" s="67">
        <v>243255</v>
      </c>
      <c r="Q33" s="64"/>
      <c r="R33" s="67">
        <v>11624</v>
      </c>
      <c r="S33" s="64"/>
      <c r="T33" s="67">
        <v>303276</v>
      </c>
      <c r="U33" s="68"/>
      <c r="V33" s="67">
        <v>2759743</v>
      </c>
      <c r="W33" s="69"/>
      <c r="Y33" s="65">
        <v>100191</v>
      </c>
      <c r="Z33" s="70"/>
      <c r="AA33" s="55"/>
    </row>
    <row r="34" spans="1:27" ht="12.75">
      <c r="A34" s="9"/>
      <c r="B34" s="10" t="s">
        <v>65</v>
      </c>
      <c r="C34" s="10"/>
      <c r="D34" s="46">
        <v>70486</v>
      </c>
      <c r="E34" s="56"/>
      <c r="F34" s="48"/>
      <c r="G34" s="10"/>
      <c r="H34" s="48">
        <v>2733</v>
      </c>
      <c r="I34" s="49"/>
      <c r="J34" s="48"/>
      <c r="K34" s="49"/>
      <c r="L34" s="48"/>
      <c r="M34" s="49"/>
      <c r="N34" s="48"/>
      <c r="O34" s="49"/>
      <c r="P34" s="48">
        <v>7045</v>
      </c>
      <c r="Q34" s="10"/>
      <c r="R34" s="48">
        <v>0</v>
      </c>
      <c r="S34" s="10"/>
      <c r="T34" s="52">
        <v>9778</v>
      </c>
      <c r="U34" s="49"/>
      <c r="V34" s="48">
        <v>80264</v>
      </c>
      <c r="W34" s="53"/>
      <c r="Y34" s="46">
        <v>2902</v>
      </c>
      <c r="Z34" s="54"/>
      <c r="AA34" s="55"/>
    </row>
    <row r="35" spans="1:27" ht="12.75">
      <c r="A35" s="9"/>
      <c r="B35" s="10" t="s">
        <v>66</v>
      </c>
      <c r="C35" s="10"/>
      <c r="D35" s="46">
        <v>217507</v>
      </c>
      <c r="E35" s="56"/>
      <c r="F35" s="48"/>
      <c r="G35" s="10"/>
      <c r="H35" s="48">
        <v>7500</v>
      </c>
      <c r="I35" s="49"/>
      <c r="J35" s="48"/>
      <c r="K35" s="49"/>
      <c r="L35" s="48"/>
      <c r="M35" s="49"/>
      <c r="N35" s="48"/>
      <c r="O35" s="49"/>
      <c r="P35" s="48">
        <v>13503</v>
      </c>
      <c r="Q35" s="10"/>
      <c r="R35" s="48">
        <v>1491</v>
      </c>
      <c r="S35" s="10"/>
      <c r="T35" s="52">
        <v>22494</v>
      </c>
      <c r="U35" s="49"/>
      <c r="V35" s="48">
        <v>240001</v>
      </c>
      <c r="W35" s="53"/>
      <c r="Y35" s="46">
        <v>5562</v>
      </c>
      <c r="Z35" s="54"/>
      <c r="AA35" s="55"/>
    </row>
    <row r="36" spans="1:27" ht="12.75">
      <c r="A36" s="9"/>
      <c r="B36" s="10" t="s">
        <v>67</v>
      </c>
      <c r="C36" s="10"/>
      <c r="D36" s="46">
        <v>332418</v>
      </c>
      <c r="E36" s="47"/>
      <c r="F36" s="48"/>
      <c r="G36" s="10"/>
      <c r="H36" s="48">
        <v>4676</v>
      </c>
      <c r="I36" s="49"/>
      <c r="J36" s="48"/>
      <c r="K36" s="49"/>
      <c r="L36" s="48"/>
      <c r="M36" s="49"/>
      <c r="N36" s="48"/>
      <c r="O36" s="49"/>
      <c r="P36" s="48">
        <v>38122</v>
      </c>
      <c r="Q36" s="10"/>
      <c r="R36" s="48">
        <v>265</v>
      </c>
      <c r="S36" s="10"/>
      <c r="T36" s="52">
        <v>43063</v>
      </c>
      <c r="U36" s="49"/>
      <c r="V36" s="48">
        <v>375481</v>
      </c>
      <c r="W36" s="53"/>
      <c r="Y36" s="46">
        <v>15702</v>
      </c>
      <c r="Z36" s="54"/>
      <c r="AA36" s="55"/>
    </row>
    <row r="37" spans="1:27" ht="12.75">
      <c r="A37" s="9"/>
      <c r="B37" s="10" t="s">
        <v>68</v>
      </c>
      <c r="C37" s="10"/>
      <c r="D37" s="46">
        <v>122546</v>
      </c>
      <c r="E37" s="56"/>
      <c r="F37" s="48"/>
      <c r="G37" s="10"/>
      <c r="H37" s="48">
        <v>2700</v>
      </c>
      <c r="I37" s="49"/>
      <c r="J37" s="48"/>
      <c r="K37" s="49"/>
      <c r="L37" s="48"/>
      <c r="M37" s="49"/>
      <c r="N37" s="48"/>
      <c r="O37" s="49"/>
      <c r="P37" s="48">
        <v>9613</v>
      </c>
      <c r="Q37" s="10"/>
      <c r="R37" s="48">
        <v>1611</v>
      </c>
      <c r="S37" s="10"/>
      <c r="T37" s="52">
        <v>13924</v>
      </c>
      <c r="U37" s="49"/>
      <c r="V37" s="48">
        <v>136470</v>
      </c>
      <c r="W37" s="53"/>
      <c r="Y37" s="46">
        <v>3959</v>
      </c>
      <c r="Z37" s="54"/>
      <c r="AA37" s="55"/>
    </row>
    <row r="38" spans="1:27" ht="12.75">
      <c r="A38" s="9"/>
      <c r="B38" s="10" t="s">
        <v>69</v>
      </c>
      <c r="C38" s="10"/>
      <c r="D38" s="46">
        <v>130277</v>
      </c>
      <c r="E38" s="47"/>
      <c r="F38" s="48"/>
      <c r="G38" s="10"/>
      <c r="H38" s="48">
        <v>3161</v>
      </c>
      <c r="I38" s="49"/>
      <c r="J38" s="48"/>
      <c r="K38" s="49"/>
      <c r="L38" s="48"/>
      <c r="M38" s="49"/>
      <c r="N38" s="48"/>
      <c r="O38" s="49"/>
      <c r="P38" s="48">
        <v>11679</v>
      </c>
      <c r="Q38" s="10"/>
      <c r="R38" s="48">
        <v>841</v>
      </c>
      <c r="S38" s="10"/>
      <c r="T38" s="52">
        <v>15681</v>
      </c>
      <c r="U38" s="49"/>
      <c r="V38" s="48">
        <v>145958</v>
      </c>
      <c r="W38" s="53"/>
      <c r="Y38" s="46">
        <v>4810</v>
      </c>
      <c r="Z38" s="54"/>
      <c r="AA38" s="55"/>
    </row>
    <row r="39" spans="1:27" ht="12.75">
      <c r="A39" s="9"/>
      <c r="B39" s="10" t="s">
        <v>70</v>
      </c>
      <c r="C39" s="10"/>
      <c r="D39" s="46">
        <v>106561</v>
      </c>
      <c r="E39" s="47"/>
      <c r="F39" s="48"/>
      <c r="G39" s="10"/>
      <c r="H39" s="48">
        <v>840</v>
      </c>
      <c r="I39" s="49"/>
      <c r="J39" s="48"/>
      <c r="K39" s="49"/>
      <c r="L39" s="48"/>
      <c r="M39" s="49"/>
      <c r="N39" s="48"/>
      <c r="O39" s="49"/>
      <c r="P39" s="48">
        <v>11636</v>
      </c>
      <c r="Q39" s="10"/>
      <c r="R39" s="48">
        <v>0</v>
      </c>
      <c r="S39" s="10"/>
      <c r="T39" s="52">
        <v>12476</v>
      </c>
      <c r="U39" s="49"/>
      <c r="V39" s="48">
        <v>119037</v>
      </c>
      <c r="W39" s="53"/>
      <c r="Y39" s="46">
        <v>4793</v>
      </c>
      <c r="Z39" s="54"/>
      <c r="AA39" s="55"/>
    </row>
    <row r="40" spans="1:27" ht="12.75">
      <c r="A40" s="9"/>
      <c r="B40" s="10" t="s">
        <v>50</v>
      </c>
      <c r="C40" s="10"/>
      <c r="D40" s="46">
        <v>77617</v>
      </c>
      <c r="E40" s="56"/>
      <c r="F40" s="48"/>
      <c r="G40" s="10"/>
      <c r="H40" s="48">
        <v>1860</v>
      </c>
      <c r="I40" s="49"/>
      <c r="J40" s="48"/>
      <c r="K40" s="49"/>
      <c r="L40" s="48"/>
      <c r="M40" s="49"/>
      <c r="N40" s="48"/>
      <c r="O40" s="49"/>
      <c r="P40" s="48">
        <v>9355</v>
      </c>
      <c r="Q40" s="10"/>
      <c r="R40" s="48">
        <v>0</v>
      </c>
      <c r="S40" s="10"/>
      <c r="T40" s="52">
        <v>11215</v>
      </c>
      <c r="U40" s="49"/>
      <c r="V40" s="48">
        <v>88832</v>
      </c>
      <c r="W40" s="53"/>
      <c r="Y40" s="46">
        <v>3853</v>
      </c>
      <c r="Z40" s="54"/>
      <c r="AA40" s="55"/>
    </row>
    <row r="41" spans="1:27" ht="12.75">
      <c r="A41" s="9"/>
      <c r="B41" s="10" t="s">
        <v>71</v>
      </c>
      <c r="C41" s="10"/>
      <c r="D41" s="46">
        <v>157424</v>
      </c>
      <c r="E41" s="56"/>
      <c r="F41" s="48"/>
      <c r="G41" s="10"/>
      <c r="H41" s="48">
        <v>0</v>
      </c>
      <c r="I41" s="49"/>
      <c r="J41" s="48"/>
      <c r="K41" s="49"/>
      <c r="L41" s="48"/>
      <c r="M41" s="49"/>
      <c r="N41" s="48"/>
      <c r="O41" s="49"/>
      <c r="P41" s="48">
        <v>19999</v>
      </c>
      <c r="Q41" s="10"/>
      <c r="R41" s="48">
        <v>2415</v>
      </c>
      <c r="S41" s="10"/>
      <c r="T41" s="52">
        <v>22414</v>
      </c>
      <c r="U41" s="49"/>
      <c r="V41" s="48">
        <v>179838</v>
      </c>
      <c r="W41" s="53"/>
      <c r="Y41" s="46">
        <v>8237</v>
      </c>
      <c r="Z41" s="54"/>
      <c r="AA41" s="55"/>
    </row>
    <row r="42" spans="1:27" ht="12.75">
      <c r="A42" s="9"/>
      <c r="B42" s="10" t="s">
        <v>72</v>
      </c>
      <c r="C42" s="10"/>
      <c r="D42" s="46">
        <v>147679</v>
      </c>
      <c r="E42" s="56"/>
      <c r="F42" s="48"/>
      <c r="G42" s="10"/>
      <c r="H42" s="48">
        <v>1978</v>
      </c>
      <c r="I42" s="49"/>
      <c r="J42" s="48"/>
      <c r="K42" s="49"/>
      <c r="L42" s="48"/>
      <c r="M42" s="49"/>
      <c r="N42" s="48"/>
      <c r="O42" s="49"/>
      <c r="P42" s="48">
        <v>14236</v>
      </c>
      <c r="Q42" s="10"/>
      <c r="R42" s="48">
        <v>1242</v>
      </c>
      <c r="S42" s="10"/>
      <c r="T42" s="52">
        <v>17456</v>
      </c>
      <c r="U42" s="49"/>
      <c r="V42" s="48">
        <v>165135</v>
      </c>
      <c r="W42" s="53"/>
      <c r="Y42" s="46">
        <v>5863</v>
      </c>
      <c r="Z42" s="54"/>
      <c r="AA42" s="55"/>
    </row>
    <row r="43" spans="1:27" ht="12.75">
      <c r="A43" s="9"/>
      <c r="B43" s="10" t="s">
        <v>73</v>
      </c>
      <c r="C43" s="10"/>
      <c r="D43" s="46">
        <v>136612</v>
      </c>
      <c r="E43" s="10"/>
      <c r="F43" s="48"/>
      <c r="G43" s="10"/>
      <c r="H43" s="48">
        <v>2602</v>
      </c>
      <c r="I43" s="49"/>
      <c r="J43" s="48"/>
      <c r="K43" s="49"/>
      <c r="L43" s="48"/>
      <c r="M43" s="49"/>
      <c r="N43" s="48"/>
      <c r="O43" s="49"/>
      <c r="P43" s="48">
        <v>11446</v>
      </c>
      <c r="Q43" s="10"/>
      <c r="R43" s="48">
        <v>2264</v>
      </c>
      <c r="S43" s="10"/>
      <c r="T43" s="52">
        <v>16312</v>
      </c>
      <c r="U43" s="49"/>
      <c r="V43" s="48">
        <v>152924</v>
      </c>
      <c r="W43" s="53"/>
      <c r="Y43" s="46">
        <v>4714</v>
      </c>
      <c r="Z43" s="54"/>
      <c r="AA43" s="55"/>
    </row>
    <row r="44" spans="1:27" ht="12.75">
      <c r="A44" s="9"/>
      <c r="B44" s="10" t="s">
        <v>74</v>
      </c>
      <c r="C44" s="10"/>
      <c r="D44" s="46">
        <v>396496</v>
      </c>
      <c r="E44" s="56"/>
      <c r="F44" s="29"/>
      <c r="G44" s="10"/>
      <c r="H44" s="48">
        <v>6557</v>
      </c>
      <c r="I44" s="49"/>
      <c r="J44" s="48"/>
      <c r="K44" s="49"/>
      <c r="L44" s="48"/>
      <c r="M44" s="49"/>
      <c r="N44" s="48"/>
      <c r="O44" s="49"/>
      <c r="P44" s="48">
        <v>39623</v>
      </c>
      <c r="Q44" s="10"/>
      <c r="R44" s="48">
        <v>842</v>
      </c>
      <c r="S44" s="10"/>
      <c r="T44" s="52">
        <v>47022</v>
      </c>
      <c r="U44" s="49"/>
      <c r="V44" s="48">
        <v>443518</v>
      </c>
      <c r="W44" s="53"/>
      <c r="Y44" s="46">
        <v>16320</v>
      </c>
      <c r="Z44" s="54"/>
      <c r="AA44" s="55"/>
    </row>
    <row r="45" spans="1:27" ht="12.75">
      <c r="A45" s="9"/>
      <c r="B45" s="10" t="s">
        <v>75</v>
      </c>
      <c r="C45" s="10"/>
      <c r="D45" s="46">
        <v>184473</v>
      </c>
      <c r="E45" s="56"/>
      <c r="F45" s="29"/>
      <c r="G45" s="10"/>
      <c r="H45" s="48">
        <v>3990</v>
      </c>
      <c r="I45" s="49"/>
      <c r="J45" s="48"/>
      <c r="K45" s="49"/>
      <c r="L45" s="48"/>
      <c r="M45" s="49"/>
      <c r="N45" s="48"/>
      <c r="O45" s="49"/>
      <c r="P45" s="48">
        <v>5248</v>
      </c>
      <c r="Q45" s="10"/>
      <c r="R45" s="48">
        <v>606</v>
      </c>
      <c r="S45" s="10"/>
      <c r="T45" s="52">
        <v>9844</v>
      </c>
      <c r="U45" s="49"/>
      <c r="V45" s="48">
        <v>194317</v>
      </c>
      <c r="W45" s="53"/>
      <c r="Y45" s="46">
        <v>2161</v>
      </c>
      <c r="Z45" s="54"/>
      <c r="AA45" s="55"/>
    </row>
    <row r="46" spans="1:27" ht="12.75">
      <c r="A46" s="9"/>
      <c r="B46" s="10" t="s">
        <v>76</v>
      </c>
      <c r="C46" s="10"/>
      <c r="D46" s="46">
        <v>174390</v>
      </c>
      <c r="E46" s="10"/>
      <c r="F46" s="29"/>
      <c r="G46" s="10"/>
      <c r="H46" s="48">
        <v>3200</v>
      </c>
      <c r="I46" s="49"/>
      <c r="J46" s="48"/>
      <c r="K46" s="49"/>
      <c r="L46" s="48"/>
      <c r="M46" s="49"/>
      <c r="N46" s="48"/>
      <c r="O46" s="49"/>
      <c r="P46" s="48">
        <v>24807</v>
      </c>
      <c r="Q46" s="10"/>
      <c r="R46" s="48">
        <v>0</v>
      </c>
      <c r="S46" s="10"/>
      <c r="T46" s="52">
        <v>28007</v>
      </c>
      <c r="U46" s="49"/>
      <c r="V46" s="48">
        <v>202397</v>
      </c>
      <c r="W46" s="53"/>
      <c r="Y46" s="46">
        <v>10218</v>
      </c>
      <c r="Z46" s="54"/>
      <c r="AA46" s="55"/>
    </row>
    <row r="47" spans="1:27" ht="12.75">
      <c r="A47" s="58"/>
      <c r="B47" s="14" t="s">
        <v>62</v>
      </c>
      <c r="C47" s="10"/>
      <c r="D47" s="46">
        <v>201981</v>
      </c>
      <c r="E47" s="14"/>
      <c r="F47" s="13"/>
      <c r="G47" s="14"/>
      <c r="H47" s="59">
        <v>6600</v>
      </c>
      <c r="I47" s="60"/>
      <c r="J47" s="59"/>
      <c r="K47" s="60"/>
      <c r="L47" s="59"/>
      <c r="M47" s="60"/>
      <c r="N47" s="59"/>
      <c r="O47" s="60"/>
      <c r="P47" s="59">
        <v>26943</v>
      </c>
      <c r="Q47" s="14"/>
      <c r="R47" s="59">
        <v>47</v>
      </c>
      <c r="S47" s="14"/>
      <c r="T47" s="71">
        <v>33590</v>
      </c>
      <c r="U47" s="60"/>
      <c r="V47" s="48">
        <v>235571</v>
      </c>
      <c r="W47" s="72"/>
      <c r="Y47" s="61">
        <v>11097</v>
      </c>
      <c r="Z47" s="62"/>
      <c r="AA47" s="55"/>
    </row>
    <row r="48" spans="1:27" s="44" customFormat="1" ht="13.5" thickBot="1">
      <c r="A48" s="73" t="s">
        <v>77</v>
      </c>
      <c r="B48" s="74"/>
      <c r="C48" s="74"/>
      <c r="D48" s="75">
        <v>96556</v>
      </c>
      <c r="E48" s="76" t="s">
        <v>78</v>
      </c>
      <c r="F48" s="77"/>
      <c r="G48" s="74"/>
      <c r="H48" s="78"/>
      <c r="I48" s="79"/>
      <c r="J48" s="78">
        <v>84718</v>
      </c>
      <c r="K48" s="79"/>
      <c r="L48" s="78">
        <v>502000</v>
      </c>
      <c r="M48" s="79"/>
      <c r="N48" s="78"/>
      <c r="O48" s="80"/>
      <c r="P48" s="78">
        <v>13200</v>
      </c>
      <c r="Q48" s="81"/>
      <c r="R48" s="78"/>
      <c r="S48" s="74"/>
      <c r="T48" s="78">
        <v>515200</v>
      </c>
      <c r="U48" s="79"/>
      <c r="V48" s="78">
        <v>696474</v>
      </c>
      <c r="W48" s="82"/>
      <c r="Y48" s="75">
        <v>15300</v>
      </c>
      <c r="Z48" s="83"/>
      <c r="AA48" s="55"/>
    </row>
    <row r="49" spans="1:27" ht="13.5" thickBot="1">
      <c r="A49" s="84" t="s">
        <v>79</v>
      </c>
      <c r="B49" s="85"/>
      <c r="C49" s="31"/>
      <c r="D49" s="86">
        <v>8567644</v>
      </c>
      <c r="E49" s="31"/>
      <c r="F49" s="87"/>
      <c r="G49" s="31"/>
      <c r="H49" s="87">
        <v>146007</v>
      </c>
      <c r="I49" s="88"/>
      <c r="J49" s="87">
        <v>84718</v>
      </c>
      <c r="K49" s="88"/>
      <c r="L49" s="87">
        <v>502000</v>
      </c>
      <c r="M49" s="89"/>
      <c r="N49" s="87">
        <v>135</v>
      </c>
      <c r="O49" s="88"/>
      <c r="P49" s="87">
        <v>518200</v>
      </c>
      <c r="Q49" s="90"/>
      <c r="R49" s="87">
        <v>60000</v>
      </c>
      <c r="S49" s="31"/>
      <c r="T49" s="87">
        <v>1311060</v>
      </c>
      <c r="U49" s="88"/>
      <c r="V49" s="87">
        <v>9878704</v>
      </c>
      <c r="W49" s="91"/>
      <c r="Y49" s="86">
        <v>223298</v>
      </c>
      <c r="Z49" s="92"/>
      <c r="AA49" s="55"/>
    </row>
    <row r="50" spans="1:25" ht="15">
      <c r="A50" s="93" t="s">
        <v>80</v>
      </c>
      <c r="B50" s="93"/>
      <c r="C50" s="93"/>
      <c r="D50" s="93"/>
      <c r="G50" s="3"/>
      <c r="K50" s="3"/>
      <c r="P50"/>
      <c r="R50"/>
      <c r="V50" s="3"/>
      <c r="Y50"/>
    </row>
    <row r="51" spans="1:25" ht="15">
      <c r="A51" s="93" t="s">
        <v>81</v>
      </c>
      <c r="B51" s="93"/>
      <c r="C51" s="93"/>
      <c r="D51" s="93"/>
      <c r="G51" s="3"/>
      <c r="K51" s="3"/>
      <c r="P51"/>
      <c r="R51"/>
      <c r="V51" s="3"/>
      <c r="Y51"/>
    </row>
    <row r="52" spans="1:25" ht="15">
      <c r="A52" s="93" t="s">
        <v>82</v>
      </c>
      <c r="B52" s="93"/>
      <c r="C52" s="93"/>
      <c r="D52" s="93"/>
      <c r="G52" s="3"/>
      <c r="K52" s="3"/>
      <c r="P52"/>
      <c r="R52"/>
      <c r="V52" s="3"/>
      <c r="Y52"/>
    </row>
    <row r="53" spans="1:3" ht="15">
      <c r="A53" s="93" t="s">
        <v>83</v>
      </c>
      <c r="B53" s="93"/>
      <c r="C53" s="93"/>
    </row>
    <row r="54" spans="1:26" s="93" customFormat="1" ht="15">
      <c r="A54" s="93" t="s">
        <v>84</v>
      </c>
      <c r="P54" s="94"/>
      <c r="R54" s="94"/>
      <c r="Y54" s="3"/>
      <c r="Z54"/>
    </row>
    <row r="55" spans="1:26" s="93" customFormat="1" ht="15">
      <c r="A55" s="93" t="s">
        <v>85</v>
      </c>
      <c r="P55" s="94"/>
      <c r="R55" s="94"/>
      <c r="Y55" s="3"/>
      <c r="Z55"/>
    </row>
    <row r="56" spans="1:25" s="93" customFormat="1" ht="15">
      <c r="A56" s="93" t="s">
        <v>86</v>
      </c>
      <c r="P56" s="94"/>
      <c r="R56" s="94"/>
      <c r="Y56" s="94"/>
    </row>
    <row r="57" spans="1:25" s="93" customFormat="1" ht="15">
      <c r="A57" s="93" t="s">
        <v>87</v>
      </c>
      <c r="P57" s="94"/>
      <c r="R57" s="94"/>
      <c r="Y57" s="94"/>
    </row>
    <row r="58" spans="1:18" s="93" customFormat="1" ht="15">
      <c r="A58" s="93" t="s">
        <v>88</v>
      </c>
      <c r="P58" s="94"/>
      <c r="R58" s="94"/>
    </row>
    <row r="59" s="93" customFormat="1" ht="15"/>
    <row r="60" spans="25:26" s="93" customFormat="1" ht="15">
      <c r="Y60" s="3"/>
      <c r="Z60"/>
    </row>
    <row r="61" spans="25:26" s="93" customFormat="1" ht="15">
      <c r="Y61" s="3"/>
      <c r="Z61"/>
    </row>
    <row r="62" s="93" customFormat="1" ht="15"/>
    <row r="63" s="93" customFormat="1" ht="15"/>
    <row r="64" spans="16:25" s="93" customFormat="1" ht="15">
      <c r="P64" s="94"/>
      <c r="R64" s="94"/>
      <c r="Y64" s="94"/>
    </row>
    <row r="65" spans="16:25" s="93" customFormat="1" ht="15">
      <c r="P65" s="94"/>
      <c r="R65" s="94"/>
      <c r="Y65" s="94"/>
    </row>
    <row r="67" spans="16:26" s="93" customFormat="1" ht="15">
      <c r="P67" s="94"/>
      <c r="R67" s="94"/>
      <c r="Y67" s="3"/>
      <c r="Z67"/>
    </row>
    <row r="68" spans="16:26" s="93" customFormat="1" ht="15">
      <c r="P68" s="94"/>
      <c r="R68" s="94"/>
      <c r="Y68" s="3"/>
      <c r="Z68"/>
    </row>
  </sheetData>
  <sheetProtection/>
  <mergeCells count="38">
    <mergeCell ref="F10:G10"/>
    <mergeCell ref="AJ25:AJ28"/>
    <mergeCell ref="J9:K9"/>
    <mergeCell ref="L9:M9"/>
    <mergeCell ref="P9:Q9"/>
    <mergeCell ref="R9:S9"/>
    <mergeCell ref="V9:W9"/>
    <mergeCell ref="Y9:Z9"/>
    <mergeCell ref="V7:W7"/>
    <mergeCell ref="Y7:Z7"/>
    <mergeCell ref="F8:G8"/>
    <mergeCell ref="J8:K8"/>
    <mergeCell ref="L8:M8"/>
    <mergeCell ref="N8:O8"/>
    <mergeCell ref="P8:Q8"/>
    <mergeCell ref="R8:S8"/>
    <mergeCell ref="V8:W8"/>
    <mergeCell ref="Y8:Z8"/>
    <mergeCell ref="F5:G5"/>
    <mergeCell ref="P7:S7"/>
    <mergeCell ref="A7:C7"/>
    <mergeCell ref="F7:G7"/>
    <mergeCell ref="J7:K7"/>
    <mergeCell ref="L7:M7"/>
    <mergeCell ref="N7:O7"/>
    <mergeCell ref="D3:E3"/>
    <mergeCell ref="H3:U3"/>
    <mergeCell ref="Y3:Z3"/>
    <mergeCell ref="D4:E4"/>
    <mergeCell ref="V4:W4"/>
    <mergeCell ref="Y4:Z4"/>
    <mergeCell ref="J5:K5"/>
    <mergeCell ref="N5:O5"/>
    <mergeCell ref="P5:S5"/>
    <mergeCell ref="Y5:Z5"/>
    <mergeCell ref="J6:K6"/>
    <mergeCell ref="P6:S6"/>
    <mergeCell ref="Y6:Z6"/>
  </mergeCells>
  <printOptions/>
  <pageMargins left="0.5" right="0.2" top="0.94" bottom="0.2" header="0.5" footer="0.28"/>
  <pageSetup fitToHeight="1" fitToWidth="1" horizontalDpi="300" verticalDpi="3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Z67"/>
  <sheetViews>
    <sheetView showGridLines="0" zoomScale="70" zoomScaleNormal="70" zoomScalePageLayoutView="70" workbookViewId="0" topLeftCell="A1">
      <pane xSplit="2" ySplit="10" topLeftCell="C11"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2.140625" style="0" customWidth="1"/>
    <col min="2" max="2" width="23.140625" style="0" customWidth="1"/>
    <col min="3" max="3" width="10.8515625" style="0" customWidth="1"/>
    <col min="4" max="4" width="3.28125" style="0" customWidth="1"/>
    <col min="5" max="5" width="9.8515625" style="0" customWidth="1"/>
    <col min="6" max="6" width="2.7109375" style="0" customWidth="1"/>
    <col min="7" max="7" width="8.140625" style="0" customWidth="1"/>
    <col min="8" max="8" width="1.421875" style="0" customWidth="1"/>
    <col min="9" max="9" width="9.7109375" style="0" customWidth="1"/>
    <col min="10" max="10" width="1.421875" style="0" customWidth="1"/>
    <col min="11" max="11" width="9.7109375" style="3" customWidth="1"/>
    <col min="12" max="12" width="2.8515625" style="0" customWidth="1"/>
    <col min="13" max="13" width="8.8515625" style="3" customWidth="1"/>
    <col min="14" max="14" width="1.1484375" style="0" customWidth="1"/>
    <col min="15" max="15" width="11.00390625" style="0" customWidth="1"/>
    <col min="16" max="16" width="1.28515625" style="0" customWidth="1"/>
    <col min="17" max="17" width="12.421875" style="0" customWidth="1"/>
    <col min="18" max="18" width="1.28515625" style="0" customWidth="1"/>
    <col min="19" max="19" width="2.140625" style="0" customWidth="1"/>
    <col min="20" max="20" width="10.00390625" style="3" customWidth="1"/>
    <col min="21" max="21" width="2.8515625" style="0" customWidth="1"/>
    <col min="22" max="22" width="10.7109375" style="0" customWidth="1"/>
    <col min="23" max="25" width="8.8515625" style="0" customWidth="1"/>
    <col min="26" max="26" width="12.140625" style="0" customWidth="1"/>
  </cols>
  <sheetData>
    <row r="1" spans="1:21" s="1" customFormat="1" ht="20.25">
      <c r="A1" s="1" t="s">
        <v>427</v>
      </c>
      <c r="K1" s="2"/>
      <c r="M1" s="2"/>
      <c r="U1" s="2"/>
    </row>
    <row r="2" ht="13.5" thickBot="1"/>
    <row r="3" spans="1:21" ht="12.75">
      <c r="A3" s="4"/>
      <c r="B3" s="95"/>
      <c r="C3" s="768" t="s">
        <v>0</v>
      </c>
      <c r="D3" s="769"/>
      <c r="E3" s="770" t="s">
        <v>1</v>
      </c>
      <c r="F3" s="771"/>
      <c r="G3" s="771"/>
      <c r="H3" s="771"/>
      <c r="I3" s="771"/>
      <c r="J3" s="771"/>
      <c r="K3" s="771"/>
      <c r="L3" s="771"/>
      <c r="M3" s="771"/>
      <c r="N3" s="771"/>
      <c r="O3" s="771"/>
      <c r="P3" s="772"/>
      <c r="Q3" s="96"/>
      <c r="R3" s="8"/>
      <c r="T3" s="764" t="s">
        <v>2</v>
      </c>
      <c r="U3" s="765"/>
    </row>
    <row r="4" spans="1:21" ht="12.75">
      <c r="A4" s="9"/>
      <c r="B4" s="54"/>
      <c r="C4" s="728" t="s">
        <v>3</v>
      </c>
      <c r="D4" s="729"/>
      <c r="E4" s="97"/>
      <c r="F4" s="16"/>
      <c r="G4" s="14"/>
      <c r="H4" s="14"/>
      <c r="I4" s="14"/>
      <c r="J4" s="14"/>
      <c r="K4" s="15"/>
      <c r="L4" s="16"/>
      <c r="M4" s="15"/>
      <c r="N4" s="16"/>
      <c r="O4" s="14"/>
      <c r="P4" s="62"/>
      <c r="Q4" s="728" t="s">
        <v>4</v>
      </c>
      <c r="R4" s="733"/>
      <c r="T4" s="751" t="s">
        <v>5</v>
      </c>
      <c r="U4" s="752"/>
    </row>
    <row r="5" spans="1:21" ht="12.75">
      <c r="A5" s="728"/>
      <c r="B5" s="733"/>
      <c r="C5" s="22" t="s">
        <v>6</v>
      </c>
      <c r="D5" s="21"/>
      <c r="E5" s="22" t="s">
        <v>7</v>
      </c>
      <c r="F5" s="21"/>
      <c r="G5" s="98" t="s">
        <v>8</v>
      </c>
      <c r="H5" s="99"/>
      <c r="I5" s="22" t="s">
        <v>89</v>
      </c>
      <c r="J5" s="21"/>
      <c r="K5" s="744" t="s">
        <v>11</v>
      </c>
      <c r="L5" s="756"/>
      <c r="M5" s="756"/>
      <c r="N5" s="745"/>
      <c r="O5" s="22" t="s">
        <v>12</v>
      </c>
      <c r="P5" s="24"/>
      <c r="Q5" s="100"/>
      <c r="R5" s="24"/>
      <c r="T5" s="751" t="s">
        <v>13</v>
      </c>
      <c r="U5" s="752"/>
    </row>
    <row r="6" spans="1:21" ht="12.75">
      <c r="A6" s="18"/>
      <c r="B6" s="101"/>
      <c r="C6" s="22" t="s">
        <v>14</v>
      </c>
      <c r="D6" s="21"/>
      <c r="E6" s="22" t="s">
        <v>15</v>
      </c>
      <c r="F6" s="21"/>
      <c r="G6" s="22" t="s">
        <v>16</v>
      </c>
      <c r="H6" s="28"/>
      <c r="I6" s="22" t="s">
        <v>90</v>
      </c>
      <c r="J6" s="21"/>
      <c r="K6" s="746" t="s">
        <v>18</v>
      </c>
      <c r="L6" s="755"/>
      <c r="M6" s="755"/>
      <c r="N6" s="747"/>
      <c r="O6" s="23"/>
      <c r="P6" s="24"/>
      <c r="Q6" s="20"/>
      <c r="R6" s="24"/>
      <c r="T6" s="751" t="s">
        <v>19</v>
      </c>
      <c r="U6" s="752"/>
    </row>
    <row r="7" spans="1:21" ht="12.75">
      <c r="A7" s="728" t="s">
        <v>91</v>
      </c>
      <c r="B7" s="733"/>
      <c r="C7" s="728" t="s">
        <v>21</v>
      </c>
      <c r="D7" s="729"/>
      <c r="E7" s="739" t="s">
        <v>22</v>
      </c>
      <c r="F7" s="757"/>
      <c r="G7" s="739" t="s">
        <v>23</v>
      </c>
      <c r="H7" s="729"/>
      <c r="I7" s="739" t="s">
        <v>92</v>
      </c>
      <c r="J7" s="757"/>
      <c r="K7" s="758" t="s">
        <v>25</v>
      </c>
      <c r="L7" s="759"/>
      <c r="M7" s="759"/>
      <c r="N7" s="760"/>
      <c r="O7" s="22"/>
      <c r="P7" s="24"/>
      <c r="Q7" s="20"/>
      <c r="R7" s="24"/>
      <c r="T7" s="751" t="s">
        <v>26</v>
      </c>
      <c r="U7" s="752"/>
    </row>
    <row r="8" spans="1:21" ht="12.75">
      <c r="A8" s="18"/>
      <c r="B8" s="101"/>
      <c r="C8" s="728" t="s">
        <v>27</v>
      </c>
      <c r="D8" s="729"/>
      <c r="E8" s="22" t="s">
        <v>93</v>
      </c>
      <c r="F8" s="21"/>
      <c r="G8" s="739" t="s">
        <v>29</v>
      </c>
      <c r="H8" s="729"/>
      <c r="I8" s="739" t="s">
        <v>94</v>
      </c>
      <c r="J8" s="757"/>
      <c r="K8" s="746" t="s">
        <v>31</v>
      </c>
      <c r="L8" s="747"/>
      <c r="M8" s="746" t="s">
        <v>32</v>
      </c>
      <c r="N8" s="747"/>
      <c r="O8" s="29"/>
      <c r="P8" s="54"/>
      <c r="Q8" s="728"/>
      <c r="R8" s="733"/>
      <c r="T8" s="751" t="s">
        <v>33</v>
      </c>
      <c r="U8" s="752"/>
    </row>
    <row r="9" spans="1:21" ht="12.75">
      <c r="A9" s="18"/>
      <c r="B9" s="101"/>
      <c r="C9" s="728" t="s">
        <v>34</v>
      </c>
      <c r="D9" s="729"/>
      <c r="E9" s="22" t="s">
        <v>35</v>
      </c>
      <c r="F9" s="21"/>
      <c r="G9" s="739" t="s">
        <v>36</v>
      </c>
      <c r="H9" s="729"/>
      <c r="I9" s="739"/>
      <c r="J9" s="757"/>
      <c r="K9" s="746" t="s">
        <v>38</v>
      </c>
      <c r="L9" s="747"/>
      <c r="M9" s="746" t="s">
        <v>39</v>
      </c>
      <c r="N9" s="747"/>
      <c r="O9" s="29"/>
      <c r="P9" s="54"/>
      <c r="Q9" s="728"/>
      <c r="R9" s="733"/>
      <c r="T9" s="751" t="s">
        <v>40</v>
      </c>
      <c r="U9" s="752"/>
    </row>
    <row r="10" spans="1:21" ht="13.5" thickBot="1">
      <c r="A10" s="30"/>
      <c r="B10" s="85"/>
      <c r="C10" s="34" t="s">
        <v>41</v>
      </c>
      <c r="D10" s="33"/>
      <c r="E10" s="35" t="s">
        <v>41</v>
      </c>
      <c r="F10" s="33"/>
      <c r="G10" s="34" t="s">
        <v>41</v>
      </c>
      <c r="H10" s="102"/>
      <c r="I10" s="34" t="s">
        <v>41</v>
      </c>
      <c r="J10" s="33"/>
      <c r="K10" s="35" t="s">
        <v>41</v>
      </c>
      <c r="L10" s="33"/>
      <c r="M10" s="35" t="s">
        <v>41</v>
      </c>
      <c r="N10" s="102"/>
      <c r="O10" s="34" t="s">
        <v>41</v>
      </c>
      <c r="P10" s="36"/>
      <c r="Q10" s="32" t="s">
        <v>41</v>
      </c>
      <c r="R10" s="36"/>
      <c r="T10" s="37" t="s">
        <v>41</v>
      </c>
      <c r="U10" s="36"/>
    </row>
    <row r="11" spans="1:26" ht="12.75">
      <c r="A11" s="103"/>
      <c r="B11" s="104" t="s">
        <v>65</v>
      </c>
      <c r="C11" s="105">
        <v>74846.47345279211</v>
      </c>
      <c r="D11" s="106"/>
      <c r="E11" s="105">
        <v>2294</v>
      </c>
      <c r="F11" s="107"/>
      <c r="G11" s="105"/>
      <c r="H11" s="108"/>
      <c r="I11" s="105"/>
      <c r="J11" s="107"/>
      <c r="K11" s="105">
        <v>11586</v>
      </c>
      <c r="L11" s="107"/>
      <c r="M11" s="105">
        <v>0</v>
      </c>
      <c r="N11" s="108"/>
      <c r="O11" s="109">
        <v>13880</v>
      </c>
      <c r="P11" s="110"/>
      <c r="Q11" s="111">
        <v>88726.47345279211</v>
      </c>
      <c r="R11" s="112"/>
      <c r="T11" s="111">
        <v>4109</v>
      </c>
      <c r="U11" s="104"/>
      <c r="V11" s="46"/>
      <c r="W11" s="49"/>
      <c r="Z11" s="44"/>
    </row>
    <row r="12" spans="1:23" ht="12.75">
      <c r="A12" s="9"/>
      <c r="B12" s="54" t="s">
        <v>95</v>
      </c>
      <c r="C12" s="113">
        <v>230774.49771857867</v>
      </c>
      <c r="D12" s="114"/>
      <c r="E12" s="48">
        <v>6861</v>
      </c>
      <c r="F12" s="10"/>
      <c r="G12" s="48"/>
      <c r="H12" s="115"/>
      <c r="I12" s="48"/>
      <c r="J12" s="10"/>
      <c r="K12" s="48">
        <v>20403</v>
      </c>
      <c r="L12" s="10"/>
      <c r="M12" s="48">
        <v>1187</v>
      </c>
      <c r="N12" s="115"/>
      <c r="O12" s="52">
        <v>28451</v>
      </c>
      <c r="P12" s="53"/>
      <c r="Q12" s="46">
        <v>259225.49771857867</v>
      </c>
      <c r="R12" s="53"/>
      <c r="S12" s="10"/>
      <c r="T12" s="46">
        <v>7235</v>
      </c>
      <c r="U12" s="54"/>
      <c r="V12" s="46"/>
      <c r="W12" s="49"/>
    </row>
    <row r="13" spans="1:23" ht="12.75">
      <c r="A13" s="9"/>
      <c r="B13" s="54" t="s">
        <v>43</v>
      </c>
      <c r="C13" s="48">
        <v>475039.7032539753</v>
      </c>
      <c r="D13" s="116"/>
      <c r="E13" s="48">
        <v>5908</v>
      </c>
      <c r="F13" s="115"/>
      <c r="G13" s="48"/>
      <c r="H13" s="115"/>
      <c r="I13" s="48"/>
      <c r="J13" s="10"/>
      <c r="K13" s="48">
        <v>26317</v>
      </c>
      <c r="L13" s="10"/>
      <c r="M13" s="48">
        <v>2762</v>
      </c>
      <c r="N13" s="115"/>
      <c r="O13" s="52">
        <v>34987</v>
      </c>
      <c r="P13" s="53"/>
      <c r="Q13" s="46">
        <v>510026.7032539753</v>
      </c>
      <c r="R13" s="53"/>
      <c r="S13" s="10"/>
      <c r="T13" s="46">
        <v>9333</v>
      </c>
      <c r="U13" s="54"/>
      <c r="V13" s="46"/>
      <c r="W13" s="49"/>
    </row>
    <row r="14" spans="1:23" ht="12.75">
      <c r="A14" s="9"/>
      <c r="B14" s="54" t="s">
        <v>96</v>
      </c>
      <c r="C14" s="48">
        <v>144211.80505951145</v>
      </c>
      <c r="D14" s="116"/>
      <c r="E14" s="48">
        <v>3161</v>
      </c>
      <c r="F14" s="115"/>
      <c r="G14" s="48"/>
      <c r="H14" s="115"/>
      <c r="I14" s="48"/>
      <c r="J14" s="10"/>
      <c r="K14" s="48">
        <v>21907</v>
      </c>
      <c r="L14" s="10"/>
      <c r="M14" s="48">
        <v>1005</v>
      </c>
      <c r="N14" s="115"/>
      <c r="O14" s="52">
        <v>26073</v>
      </c>
      <c r="P14" s="53"/>
      <c r="Q14" s="46">
        <v>170284.80505951145</v>
      </c>
      <c r="R14" s="53"/>
      <c r="S14" s="10"/>
      <c r="T14" s="46">
        <v>7769</v>
      </c>
      <c r="U14" s="54"/>
      <c r="V14" s="46"/>
      <c r="W14" s="49"/>
    </row>
    <row r="15" spans="1:23" ht="12.75">
      <c r="A15" s="9"/>
      <c r="B15" s="54" t="s">
        <v>67</v>
      </c>
      <c r="C15" s="48">
        <v>342854.8235218824</v>
      </c>
      <c r="D15" s="116"/>
      <c r="E15" s="48">
        <v>4400</v>
      </c>
      <c r="F15" s="115"/>
      <c r="G15" s="48"/>
      <c r="H15" s="115"/>
      <c r="I15" s="48"/>
      <c r="J15" s="10"/>
      <c r="K15" s="48">
        <v>49598</v>
      </c>
      <c r="L15" s="10"/>
      <c r="M15" s="48">
        <v>225</v>
      </c>
      <c r="N15" s="115"/>
      <c r="O15" s="52">
        <v>54223</v>
      </c>
      <c r="P15" s="53"/>
      <c r="Q15" s="46">
        <v>397077.8235218824</v>
      </c>
      <c r="R15" s="53"/>
      <c r="S15" s="10"/>
      <c r="T15" s="46">
        <v>17588</v>
      </c>
      <c r="U15" s="54"/>
      <c r="V15" s="46"/>
      <c r="W15" s="49"/>
    </row>
    <row r="16" spans="1:23" ht="12.75">
      <c r="A16" s="9"/>
      <c r="B16" s="54" t="s">
        <v>68</v>
      </c>
      <c r="C16" s="48">
        <v>126392.92301620127</v>
      </c>
      <c r="D16" s="116"/>
      <c r="E16" s="48">
        <v>2436</v>
      </c>
      <c r="F16" s="115"/>
      <c r="G16" s="48"/>
      <c r="H16" s="115"/>
      <c r="I16" s="48"/>
      <c r="J16" s="10"/>
      <c r="K16" s="48">
        <v>17583</v>
      </c>
      <c r="L16" s="10"/>
      <c r="M16" s="48">
        <v>4310</v>
      </c>
      <c r="N16" s="115"/>
      <c r="O16" s="52">
        <v>24329</v>
      </c>
      <c r="P16" s="53"/>
      <c r="Q16" s="46">
        <v>150721.92301620127</v>
      </c>
      <c r="R16" s="53"/>
      <c r="S16" s="10"/>
      <c r="T16" s="46">
        <v>6235</v>
      </c>
      <c r="U16" s="54"/>
      <c r="V16" s="46"/>
      <c r="W16" s="49"/>
    </row>
    <row r="17" spans="1:23" ht="12.75">
      <c r="A17" s="9"/>
      <c r="B17" s="54" t="s">
        <v>97</v>
      </c>
      <c r="C17" s="48">
        <v>127190.88226998235</v>
      </c>
      <c r="D17" s="114"/>
      <c r="E17" s="48">
        <v>900</v>
      </c>
      <c r="F17" s="115"/>
      <c r="G17" s="48"/>
      <c r="H17" s="115"/>
      <c r="I17" s="48"/>
      <c r="J17" s="10"/>
      <c r="K17" s="48">
        <v>12335</v>
      </c>
      <c r="L17" s="10"/>
      <c r="M17" s="48">
        <v>852</v>
      </c>
      <c r="N17" s="115"/>
      <c r="O17" s="52">
        <v>14087</v>
      </c>
      <c r="P17" s="53"/>
      <c r="Q17" s="46">
        <v>141277.88226998236</v>
      </c>
      <c r="R17" s="53"/>
      <c r="S17" s="10"/>
      <c r="T17" s="46">
        <v>4374</v>
      </c>
      <c r="U17" s="54"/>
      <c r="V17" s="46"/>
      <c r="W17" s="49"/>
    </row>
    <row r="18" spans="1:23" ht="12.75">
      <c r="A18" s="9"/>
      <c r="B18" s="54" t="s">
        <v>98</v>
      </c>
      <c r="C18" s="48">
        <v>404871.3913057624</v>
      </c>
      <c r="D18" s="116"/>
      <c r="E18" s="48">
        <v>2908</v>
      </c>
      <c r="F18" s="115"/>
      <c r="G18" s="48"/>
      <c r="H18" s="115"/>
      <c r="I18" s="48"/>
      <c r="J18" s="10"/>
      <c r="K18" s="48">
        <v>24755</v>
      </c>
      <c r="L18" s="10"/>
      <c r="M18" s="48">
        <v>3930</v>
      </c>
      <c r="N18" s="115"/>
      <c r="O18" s="52">
        <v>31593</v>
      </c>
      <c r="P18" s="53"/>
      <c r="Q18" s="46">
        <v>436464.3913057624</v>
      </c>
      <c r="R18" s="53"/>
      <c r="S18" s="10"/>
      <c r="T18" s="46">
        <v>8779</v>
      </c>
      <c r="U18" s="54"/>
      <c r="V18" s="46"/>
      <c r="W18" s="49"/>
    </row>
    <row r="19" spans="1:23" ht="12.75">
      <c r="A19" s="9"/>
      <c r="B19" s="54" t="s">
        <v>99</v>
      </c>
      <c r="C19" s="113">
        <v>712935.4483299147</v>
      </c>
      <c r="D19" s="116"/>
      <c r="E19" s="48">
        <v>9554</v>
      </c>
      <c r="F19" s="115"/>
      <c r="G19" s="48"/>
      <c r="H19" s="115"/>
      <c r="I19" s="48"/>
      <c r="J19" s="10"/>
      <c r="K19" s="48">
        <v>62976</v>
      </c>
      <c r="L19" s="10"/>
      <c r="M19" s="48">
        <v>3590</v>
      </c>
      <c r="N19" s="115"/>
      <c r="O19" s="52">
        <v>76120</v>
      </c>
      <c r="P19" s="53"/>
      <c r="Q19" s="46">
        <v>789055.4483299147</v>
      </c>
      <c r="R19" s="53"/>
      <c r="S19" s="10"/>
      <c r="T19" s="46">
        <v>22333</v>
      </c>
      <c r="U19" s="54"/>
      <c r="V19" s="46"/>
      <c r="W19" s="49"/>
    </row>
    <row r="20" spans="1:26" ht="12.75">
      <c r="A20" s="9"/>
      <c r="B20" s="54" t="s">
        <v>70</v>
      </c>
      <c r="C20" s="48">
        <v>109906.45973836565</v>
      </c>
      <c r="D20" s="116"/>
      <c r="E20" s="48">
        <v>840</v>
      </c>
      <c r="F20" s="115"/>
      <c r="G20" s="48"/>
      <c r="H20" s="115"/>
      <c r="I20" s="48"/>
      <c r="J20" s="10"/>
      <c r="K20" s="48">
        <v>20599</v>
      </c>
      <c r="L20" s="10"/>
      <c r="M20" s="48">
        <v>0</v>
      </c>
      <c r="N20" s="115"/>
      <c r="O20" s="52">
        <v>21439</v>
      </c>
      <c r="P20" s="53"/>
      <c r="Q20" s="46">
        <v>131345.45973836567</v>
      </c>
      <c r="R20" s="53"/>
      <c r="S20" s="10"/>
      <c r="T20" s="46">
        <v>7305</v>
      </c>
      <c r="U20" s="54"/>
      <c r="V20" s="46"/>
      <c r="W20" s="49"/>
      <c r="Z20" s="773"/>
    </row>
    <row r="21" spans="1:26" ht="12.75">
      <c r="A21" s="9"/>
      <c r="B21" s="54" t="s">
        <v>47</v>
      </c>
      <c r="C21" s="48">
        <v>161671.96816220757</v>
      </c>
      <c r="D21" s="114"/>
      <c r="E21" s="48">
        <v>2915</v>
      </c>
      <c r="F21" s="115"/>
      <c r="G21" s="48"/>
      <c r="H21" s="115"/>
      <c r="I21" s="48"/>
      <c r="J21" s="10"/>
      <c r="K21" s="48">
        <v>12103</v>
      </c>
      <c r="L21" s="10"/>
      <c r="M21" s="48">
        <v>0</v>
      </c>
      <c r="N21" s="115"/>
      <c r="O21" s="52">
        <v>15018</v>
      </c>
      <c r="P21" s="53"/>
      <c r="Q21" s="46">
        <v>176689.96816220757</v>
      </c>
      <c r="R21" s="53"/>
      <c r="S21" s="10"/>
      <c r="T21" s="46">
        <v>4292</v>
      </c>
      <c r="U21" s="54"/>
      <c r="V21" s="46"/>
      <c r="W21" s="49"/>
      <c r="Z21" s="730"/>
    </row>
    <row r="22" spans="1:26" ht="12.75">
      <c r="A22" s="9"/>
      <c r="B22" s="54" t="s">
        <v>49</v>
      </c>
      <c r="C22" s="48">
        <v>163775.46224437817</v>
      </c>
      <c r="D22" s="114"/>
      <c r="E22" s="48">
        <v>4725</v>
      </c>
      <c r="F22" s="115"/>
      <c r="G22" s="48"/>
      <c r="H22" s="115"/>
      <c r="I22" s="48"/>
      <c r="J22" s="10"/>
      <c r="K22" s="48">
        <v>23292</v>
      </c>
      <c r="L22" s="10"/>
      <c r="M22" s="48">
        <v>5651</v>
      </c>
      <c r="N22" s="115"/>
      <c r="O22" s="52">
        <v>33668</v>
      </c>
      <c r="P22" s="53"/>
      <c r="Q22" s="46">
        <v>197443.46224437817</v>
      </c>
      <c r="R22" s="53"/>
      <c r="S22" s="10"/>
      <c r="T22" s="46">
        <v>8260</v>
      </c>
      <c r="U22" s="54"/>
      <c r="V22" s="46"/>
      <c r="W22" s="49"/>
      <c r="Z22" s="730"/>
    </row>
    <row r="23" spans="1:26" ht="12.75">
      <c r="A23" s="9"/>
      <c r="B23" s="54" t="s">
        <v>100</v>
      </c>
      <c r="C23" s="48">
        <v>480318.86613646674</v>
      </c>
      <c r="D23" s="114"/>
      <c r="E23" s="48">
        <v>4519</v>
      </c>
      <c r="F23" s="115"/>
      <c r="G23" s="48"/>
      <c r="H23" s="115"/>
      <c r="I23" s="48"/>
      <c r="J23" s="10"/>
      <c r="K23" s="48">
        <v>29402</v>
      </c>
      <c r="L23" s="10"/>
      <c r="M23" s="48">
        <v>6291</v>
      </c>
      <c r="N23" s="115"/>
      <c r="O23" s="52">
        <v>40212</v>
      </c>
      <c r="P23" s="53"/>
      <c r="Q23" s="46">
        <v>520530.86613646674</v>
      </c>
      <c r="R23" s="53"/>
      <c r="S23" s="10"/>
      <c r="T23" s="46">
        <v>10427</v>
      </c>
      <c r="U23" s="54"/>
      <c r="V23" s="46"/>
      <c r="W23" s="49"/>
      <c r="Z23" s="730"/>
    </row>
    <row r="24" spans="1:23" ht="12.75">
      <c r="A24" s="9"/>
      <c r="B24" s="54" t="s">
        <v>72</v>
      </c>
      <c r="C24" s="113">
        <v>161686.47830050476</v>
      </c>
      <c r="D24" s="114"/>
      <c r="E24" s="48">
        <v>1243</v>
      </c>
      <c r="F24" s="115"/>
      <c r="G24" s="48"/>
      <c r="H24" s="115"/>
      <c r="I24" s="48"/>
      <c r="J24" s="10"/>
      <c r="K24" s="48">
        <v>24187</v>
      </c>
      <c r="L24" s="10"/>
      <c r="M24" s="48">
        <v>1968</v>
      </c>
      <c r="N24" s="115"/>
      <c r="O24" s="52">
        <v>27398</v>
      </c>
      <c r="P24" s="53"/>
      <c r="Q24" s="46">
        <v>189084.47830050476</v>
      </c>
      <c r="R24" s="53"/>
      <c r="S24" s="10"/>
      <c r="T24" s="46">
        <v>8577</v>
      </c>
      <c r="U24" s="54"/>
      <c r="V24" s="46"/>
      <c r="W24" s="49"/>
    </row>
    <row r="25" spans="1:23" ht="12.75">
      <c r="A25" s="9"/>
      <c r="B25" s="54" t="s">
        <v>101</v>
      </c>
      <c r="C25" s="48">
        <v>148826.7262058525</v>
      </c>
      <c r="D25" s="10"/>
      <c r="E25" s="48">
        <v>2397</v>
      </c>
      <c r="F25" s="115"/>
      <c r="G25" s="48"/>
      <c r="H25" s="115"/>
      <c r="I25" s="48"/>
      <c r="J25" s="10"/>
      <c r="K25" s="48">
        <v>14317</v>
      </c>
      <c r="L25" s="10"/>
      <c r="M25" s="48">
        <v>1059</v>
      </c>
      <c r="N25" s="115"/>
      <c r="O25" s="52">
        <v>17773</v>
      </c>
      <c r="P25" s="53"/>
      <c r="Q25" s="46">
        <v>166599.7262058525</v>
      </c>
      <c r="R25" s="53"/>
      <c r="S25" s="10"/>
      <c r="T25" s="46">
        <v>5077</v>
      </c>
      <c r="U25" s="54"/>
      <c r="V25" s="46"/>
      <c r="W25" s="49"/>
    </row>
    <row r="26" spans="1:23" ht="12.75">
      <c r="A26" s="9"/>
      <c r="B26" s="54" t="s">
        <v>102</v>
      </c>
      <c r="C26" s="48">
        <v>206236.6517962908</v>
      </c>
      <c r="D26" s="114"/>
      <c r="E26" s="48">
        <v>3002</v>
      </c>
      <c r="F26" s="115"/>
      <c r="G26" s="48"/>
      <c r="H26" s="115"/>
      <c r="I26" s="48"/>
      <c r="J26" s="10"/>
      <c r="K26" s="48">
        <v>15374</v>
      </c>
      <c r="L26" s="10"/>
      <c r="M26" s="48">
        <v>1305</v>
      </c>
      <c r="N26" s="115"/>
      <c r="O26" s="52">
        <v>19681</v>
      </c>
      <c r="P26" s="53"/>
      <c r="Q26" s="46">
        <v>225917.6517962908</v>
      </c>
      <c r="R26" s="53"/>
      <c r="S26" s="10"/>
      <c r="T26" s="46">
        <v>5452</v>
      </c>
      <c r="U26" s="54"/>
      <c r="V26" s="46"/>
      <c r="W26" s="49"/>
    </row>
    <row r="27" spans="1:23" ht="12.75">
      <c r="A27" s="9"/>
      <c r="B27" s="54" t="s">
        <v>74</v>
      </c>
      <c r="C27" s="48">
        <v>815001.7061251628</v>
      </c>
      <c r="D27" s="116"/>
      <c r="E27" s="48">
        <v>1250</v>
      </c>
      <c r="F27" s="115"/>
      <c r="G27" s="48"/>
      <c r="H27" s="115"/>
      <c r="I27" s="48"/>
      <c r="J27" s="10"/>
      <c r="K27" s="48">
        <v>34382</v>
      </c>
      <c r="L27" s="10"/>
      <c r="M27" s="48">
        <v>3589</v>
      </c>
      <c r="N27" s="115"/>
      <c r="O27" s="52">
        <v>39221</v>
      </c>
      <c r="P27" s="53"/>
      <c r="Q27" s="46">
        <v>854222.7061251628</v>
      </c>
      <c r="R27" s="53"/>
      <c r="S27" s="10"/>
      <c r="T27" s="46">
        <v>12192</v>
      </c>
      <c r="U27" s="54"/>
      <c r="V27" s="46"/>
      <c r="W27" s="49"/>
    </row>
    <row r="28" spans="1:23" ht="12.75">
      <c r="A28" s="9"/>
      <c r="B28" s="54" t="s">
        <v>103</v>
      </c>
      <c r="C28" s="48">
        <v>381354.04656601127</v>
      </c>
      <c r="D28" s="114"/>
      <c r="E28" s="48">
        <v>4669</v>
      </c>
      <c r="F28" s="115"/>
      <c r="G28" s="48"/>
      <c r="H28" s="115"/>
      <c r="I28" s="48"/>
      <c r="J28" s="10"/>
      <c r="K28" s="48">
        <v>19520</v>
      </c>
      <c r="L28" s="10"/>
      <c r="M28" s="48">
        <v>712</v>
      </c>
      <c r="N28" s="115"/>
      <c r="O28" s="52">
        <v>24901</v>
      </c>
      <c r="P28" s="53"/>
      <c r="Q28" s="46">
        <v>406255.04656601127</v>
      </c>
      <c r="R28" s="53"/>
      <c r="S28" s="10"/>
      <c r="T28" s="46">
        <v>6922</v>
      </c>
      <c r="U28" s="54"/>
      <c r="V28" s="46"/>
      <c r="W28" s="49"/>
    </row>
    <row r="29" spans="1:23" ht="12.75">
      <c r="A29" s="9"/>
      <c r="B29" s="54" t="s">
        <v>104</v>
      </c>
      <c r="C29" s="48">
        <v>124490.20870985351</v>
      </c>
      <c r="D29" s="114"/>
      <c r="E29" s="48">
        <v>823</v>
      </c>
      <c r="F29" s="115"/>
      <c r="G29" s="48"/>
      <c r="H29" s="115"/>
      <c r="I29" s="48"/>
      <c r="J29" s="10"/>
      <c r="K29" s="48">
        <v>4933</v>
      </c>
      <c r="L29" s="10"/>
      <c r="M29" s="48">
        <v>583</v>
      </c>
      <c r="N29" s="115"/>
      <c r="O29" s="52">
        <v>6339</v>
      </c>
      <c r="P29" s="53"/>
      <c r="Q29" s="46">
        <v>130829.20870985351</v>
      </c>
      <c r="R29" s="53"/>
      <c r="S29" s="10"/>
      <c r="T29" s="46">
        <v>1749</v>
      </c>
      <c r="U29" s="54"/>
      <c r="V29" s="46"/>
      <c r="W29" s="49"/>
    </row>
    <row r="30" spans="1:23" ht="12.75">
      <c r="A30" s="9"/>
      <c r="B30" s="54" t="s">
        <v>105</v>
      </c>
      <c r="C30" s="48">
        <v>477411.4417386146</v>
      </c>
      <c r="D30" s="116"/>
      <c r="E30" s="48">
        <v>5093</v>
      </c>
      <c r="F30" s="115"/>
      <c r="G30" s="48"/>
      <c r="H30" s="115"/>
      <c r="I30" s="48"/>
      <c r="J30" s="10"/>
      <c r="K30" s="48">
        <v>6285</v>
      </c>
      <c r="L30" s="10"/>
      <c r="M30" s="48">
        <v>44</v>
      </c>
      <c r="N30" s="115"/>
      <c r="O30" s="52">
        <v>11422</v>
      </c>
      <c r="P30" s="53"/>
      <c r="Q30" s="46">
        <v>488833.4417386146</v>
      </c>
      <c r="R30" s="53"/>
      <c r="S30" s="10"/>
      <c r="T30" s="46">
        <v>2229</v>
      </c>
      <c r="U30" s="54"/>
      <c r="V30" s="46"/>
      <c r="W30" s="49"/>
    </row>
    <row r="31" spans="1:23" ht="12.75">
      <c r="A31" s="9"/>
      <c r="B31" s="54" t="s">
        <v>57</v>
      </c>
      <c r="C31" s="48">
        <v>101839.34865654277</v>
      </c>
      <c r="D31" s="114"/>
      <c r="E31" s="48">
        <v>1800</v>
      </c>
      <c r="F31" s="115"/>
      <c r="G31" s="48"/>
      <c r="H31" s="115"/>
      <c r="I31" s="48"/>
      <c r="J31" s="10"/>
      <c r="K31" s="48">
        <v>18957</v>
      </c>
      <c r="L31" s="10"/>
      <c r="M31" s="48">
        <v>3447</v>
      </c>
      <c r="N31" s="115"/>
      <c r="O31" s="52">
        <v>24204</v>
      </c>
      <c r="P31" s="53"/>
      <c r="Q31" s="46">
        <v>126043.34865654277</v>
      </c>
      <c r="R31" s="53"/>
      <c r="S31" s="10"/>
      <c r="T31" s="46">
        <v>6723</v>
      </c>
      <c r="U31" s="54"/>
      <c r="V31" s="46"/>
      <c r="W31" s="49"/>
    </row>
    <row r="32" spans="1:23" ht="12.75">
      <c r="A32" s="9"/>
      <c r="B32" s="54" t="s">
        <v>106</v>
      </c>
      <c r="C32" s="48">
        <v>700125.3538232432</v>
      </c>
      <c r="D32" s="114"/>
      <c r="E32" s="48">
        <v>7343</v>
      </c>
      <c r="F32" s="115"/>
      <c r="G32" s="48"/>
      <c r="H32" s="115"/>
      <c r="I32" s="48"/>
      <c r="J32" s="10"/>
      <c r="K32" s="48">
        <v>96595</v>
      </c>
      <c r="L32" s="10"/>
      <c r="M32" s="48">
        <v>3865</v>
      </c>
      <c r="N32" s="115"/>
      <c r="O32" s="52">
        <v>107803</v>
      </c>
      <c r="P32" s="53"/>
      <c r="Q32" s="46">
        <v>807928.3538232432</v>
      </c>
      <c r="R32" s="53"/>
      <c r="S32" s="10"/>
      <c r="T32" s="46">
        <v>34256</v>
      </c>
      <c r="U32" s="54"/>
      <c r="V32" s="46"/>
      <c r="W32" s="49"/>
    </row>
    <row r="33" spans="1:26" ht="12.75">
      <c r="A33" s="9"/>
      <c r="B33" s="54" t="s">
        <v>107</v>
      </c>
      <c r="C33" s="48">
        <v>895239.9388571781</v>
      </c>
      <c r="D33" s="116"/>
      <c r="E33" s="48">
        <v>26895</v>
      </c>
      <c r="F33" s="56" t="s">
        <v>108</v>
      </c>
      <c r="G33" s="48"/>
      <c r="H33" s="115"/>
      <c r="I33" s="48"/>
      <c r="J33" s="10"/>
      <c r="K33" s="48">
        <v>38368</v>
      </c>
      <c r="L33" s="10"/>
      <c r="M33" s="48">
        <v>2868</v>
      </c>
      <c r="N33" s="115"/>
      <c r="O33" s="52">
        <v>68131</v>
      </c>
      <c r="P33" s="53"/>
      <c r="Q33" s="46">
        <v>963370.9388571781</v>
      </c>
      <c r="R33" s="53"/>
      <c r="S33" s="10"/>
      <c r="T33" s="46">
        <v>13606</v>
      </c>
      <c r="U33" s="54"/>
      <c r="V33" s="46"/>
      <c r="W33" s="49"/>
      <c r="Z33" s="44"/>
    </row>
    <row r="34" spans="1:23" ht="12.75">
      <c r="A34" s="9"/>
      <c r="B34" s="54" t="s">
        <v>109</v>
      </c>
      <c r="C34" s="48">
        <v>192396.65538586368</v>
      </c>
      <c r="D34" s="10"/>
      <c r="E34" s="48">
        <v>3200</v>
      </c>
      <c r="F34" s="115"/>
      <c r="G34" s="48"/>
      <c r="H34" s="115"/>
      <c r="I34" s="48"/>
      <c r="J34" s="10"/>
      <c r="K34" s="48">
        <v>39651</v>
      </c>
      <c r="L34" s="10"/>
      <c r="M34" s="48">
        <v>0</v>
      </c>
      <c r="N34" s="115"/>
      <c r="O34" s="52">
        <v>42851</v>
      </c>
      <c r="P34" s="53"/>
      <c r="Q34" s="46">
        <v>235247.65538586368</v>
      </c>
      <c r="R34" s="53"/>
      <c r="S34" s="10"/>
      <c r="T34" s="46">
        <v>14061</v>
      </c>
      <c r="U34" s="54"/>
      <c r="V34" s="46"/>
      <c r="W34" s="49"/>
    </row>
    <row r="35" spans="1:23" ht="12.75">
      <c r="A35" s="9"/>
      <c r="B35" s="54" t="s">
        <v>59</v>
      </c>
      <c r="C35" s="48">
        <v>135779.86285052213</v>
      </c>
      <c r="D35" s="114"/>
      <c r="E35" s="48">
        <v>4183</v>
      </c>
      <c r="F35" s="115"/>
      <c r="G35" s="48"/>
      <c r="H35" s="115"/>
      <c r="I35" s="48"/>
      <c r="J35" s="10"/>
      <c r="K35" s="48">
        <v>23318</v>
      </c>
      <c r="L35" s="10"/>
      <c r="M35" s="48">
        <v>2984</v>
      </c>
      <c r="N35" s="115"/>
      <c r="O35" s="52">
        <v>30485</v>
      </c>
      <c r="P35" s="53"/>
      <c r="Q35" s="46">
        <v>166264.86285052213</v>
      </c>
      <c r="R35" s="53"/>
      <c r="S35" s="10"/>
      <c r="T35" s="46">
        <v>8269</v>
      </c>
      <c r="U35" s="54"/>
      <c r="V35" s="46"/>
      <c r="W35" s="49"/>
    </row>
    <row r="36" spans="1:23" ht="12.75">
      <c r="A36" s="9"/>
      <c r="B36" s="54" t="s">
        <v>110</v>
      </c>
      <c r="C36" s="48">
        <v>276772.54068441654</v>
      </c>
      <c r="D36" s="114"/>
      <c r="E36" s="48">
        <v>480</v>
      </c>
      <c r="F36" s="115"/>
      <c r="G36" s="48"/>
      <c r="H36" s="115"/>
      <c r="I36" s="48"/>
      <c r="J36" s="10"/>
      <c r="K36" s="48">
        <v>28054</v>
      </c>
      <c r="L36" s="10"/>
      <c r="M36" s="48">
        <v>2409</v>
      </c>
      <c r="N36" s="115"/>
      <c r="O36" s="52">
        <v>30943</v>
      </c>
      <c r="P36" s="53"/>
      <c r="Q36" s="46">
        <v>307715.54068441654</v>
      </c>
      <c r="R36" s="53"/>
      <c r="S36" s="10"/>
      <c r="T36" s="46">
        <v>9948</v>
      </c>
      <c r="U36" s="54"/>
      <c r="V36" s="46"/>
      <c r="W36" s="49"/>
    </row>
    <row r="37" spans="1:23" ht="12.75">
      <c r="A37" s="9"/>
      <c r="B37" s="54" t="s">
        <v>111</v>
      </c>
      <c r="C37" s="48">
        <v>222835.78989020115</v>
      </c>
      <c r="D37" s="10"/>
      <c r="E37" s="48">
        <v>5081</v>
      </c>
      <c r="F37" s="115"/>
      <c r="G37" s="48"/>
      <c r="H37" s="115"/>
      <c r="I37" s="48"/>
      <c r="J37" s="10"/>
      <c r="K37" s="48">
        <v>39265</v>
      </c>
      <c r="L37" s="10"/>
      <c r="M37" s="48">
        <v>65</v>
      </c>
      <c r="N37" s="115"/>
      <c r="O37" s="52">
        <v>44411</v>
      </c>
      <c r="P37" s="53"/>
      <c r="Q37" s="46">
        <v>267246.7898902012</v>
      </c>
      <c r="R37" s="53"/>
      <c r="S37" s="10"/>
      <c r="T37" s="46">
        <v>13924</v>
      </c>
      <c r="U37" s="54"/>
      <c r="V37" s="46"/>
      <c r="W37" s="49"/>
    </row>
    <row r="38" spans="1:23" ht="12.75">
      <c r="A38" s="9"/>
      <c r="B38" s="54" t="s">
        <v>112</v>
      </c>
      <c r="C38" s="48">
        <v>522294.74122261605</v>
      </c>
      <c r="D38" s="114"/>
      <c r="E38" s="48">
        <v>8317</v>
      </c>
      <c r="F38" s="115"/>
      <c r="G38" s="48"/>
      <c r="H38" s="115"/>
      <c r="I38" s="48"/>
      <c r="J38" s="10"/>
      <c r="K38" s="48">
        <v>31039</v>
      </c>
      <c r="L38" s="10"/>
      <c r="M38" s="48">
        <v>2594</v>
      </c>
      <c r="N38" s="115"/>
      <c r="O38" s="52">
        <v>41950</v>
      </c>
      <c r="P38" s="53"/>
      <c r="Q38" s="46">
        <v>564244.741222616</v>
      </c>
      <c r="R38" s="53"/>
      <c r="S38" s="117"/>
      <c r="T38" s="46">
        <v>11007</v>
      </c>
      <c r="U38" s="54"/>
      <c r="V38" s="46"/>
      <c r="W38" s="49"/>
    </row>
    <row r="39" spans="1:23" ht="12.75">
      <c r="A39" s="58"/>
      <c r="B39" s="62" t="s">
        <v>63</v>
      </c>
      <c r="C39" s="59">
        <v>139357.4464997733</v>
      </c>
      <c r="D39" s="118"/>
      <c r="E39" s="59">
        <v>2696</v>
      </c>
      <c r="F39" s="17"/>
      <c r="G39" s="59"/>
      <c r="H39" s="17"/>
      <c r="I39" s="59"/>
      <c r="J39" s="14"/>
      <c r="K39" s="59">
        <v>22471</v>
      </c>
      <c r="L39" s="14"/>
      <c r="M39" s="59">
        <v>2705</v>
      </c>
      <c r="N39" s="17"/>
      <c r="O39" s="71">
        <v>27872</v>
      </c>
      <c r="P39" s="72"/>
      <c r="Q39" s="61">
        <v>167229.4464997733</v>
      </c>
      <c r="R39" s="72"/>
      <c r="T39" s="61">
        <v>7969</v>
      </c>
      <c r="U39" s="62"/>
      <c r="V39" s="46"/>
      <c r="W39" s="49"/>
    </row>
    <row r="40" spans="1:26" s="44" customFormat="1" ht="13.5" thickBot="1">
      <c r="A40" s="73" t="s">
        <v>77</v>
      </c>
      <c r="B40" s="119"/>
      <c r="C40" s="78">
        <v>88160.35847733391</v>
      </c>
      <c r="D40" s="74" t="s">
        <v>113</v>
      </c>
      <c r="E40" s="78">
        <v>0</v>
      </c>
      <c r="F40" s="120"/>
      <c r="G40" s="78">
        <v>91000</v>
      </c>
      <c r="H40" s="121"/>
      <c r="I40" s="78">
        <v>550000</v>
      </c>
      <c r="J40" s="74"/>
      <c r="K40" s="78">
        <v>14520</v>
      </c>
      <c r="L40" s="74" t="s">
        <v>78</v>
      </c>
      <c r="M40" s="78">
        <v>0</v>
      </c>
      <c r="N40" s="120"/>
      <c r="O40" s="78">
        <v>655520</v>
      </c>
      <c r="P40" s="82"/>
      <c r="Q40" s="75">
        <v>743680.3584773339</v>
      </c>
      <c r="R40" s="82"/>
      <c r="T40" s="122">
        <v>19600</v>
      </c>
      <c r="U40" s="123" t="s">
        <v>114</v>
      </c>
      <c r="V40" s="46"/>
      <c r="W40" s="49"/>
      <c r="Z40"/>
    </row>
    <row r="41" spans="1:23" ht="13.5" thickBot="1">
      <c r="A41" s="84" t="s">
        <v>4</v>
      </c>
      <c r="B41" s="85"/>
      <c r="C41" s="87">
        <v>9144598</v>
      </c>
      <c r="D41" s="31"/>
      <c r="E41" s="78">
        <v>129893</v>
      </c>
      <c r="F41" s="120"/>
      <c r="G41" s="78">
        <v>91000</v>
      </c>
      <c r="H41" s="121"/>
      <c r="I41" s="78">
        <v>550000</v>
      </c>
      <c r="J41" s="74"/>
      <c r="K41" s="78">
        <v>804092</v>
      </c>
      <c r="L41" s="74"/>
      <c r="M41" s="78">
        <v>60000</v>
      </c>
      <c r="N41" s="120"/>
      <c r="O41" s="87">
        <v>1634985</v>
      </c>
      <c r="P41" s="124"/>
      <c r="Q41" s="122">
        <v>10779583</v>
      </c>
      <c r="R41" s="91"/>
      <c r="T41" s="122">
        <v>299600</v>
      </c>
      <c r="U41" s="85"/>
      <c r="V41" s="55"/>
      <c r="W41" s="55"/>
    </row>
    <row r="42" spans="1:22" ht="15">
      <c r="A42" s="93" t="s">
        <v>115</v>
      </c>
      <c r="B42" s="93"/>
      <c r="V42" s="55"/>
    </row>
    <row r="43" spans="1:2" ht="15">
      <c r="A43" s="93" t="s">
        <v>116</v>
      </c>
      <c r="B43" s="93"/>
    </row>
    <row r="44" spans="1:22" ht="15">
      <c r="A44" s="93" t="s">
        <v>117</v>
      </c>
      <c r="B44" s="93"/>
      <c r="C44" s="93"/>
      <c r="D44" s="93"/>
      <c r="E44" s="3"/>
      <c r="K44"/>
      <c r="T44"/>
      <c r="V44" s="3"/>
    </row>
    <row r="45" spans="1:22" ht="15">
      <c r="A45" s="93" t="s">
        <v>118</v>
      </c>
      <c r="B45" s="93"/>
      <c r="C45" s="93"/>
      <c r="D45" s="93"/>
      <c r="E45" s="3"/>
      <c r="K45"/>
      <c r="T45"/>
      <c r="V45" s="3"/>
    </row>
    <row r="46" spans="1:26" s="93" customFormat="1" ht="15">
      <c r="A46" s="93" t="s">
        <v>119</v>
      </c>
      <c r="P46" s="94"/>
      <c r="R46" s="94"/>
      <c r="Y46" s="94"/>
      <c r="Z46"/>
    </row>
    <row r="47" spans="1:26" s="93" customFormat="1" ht="15">
      <c r="A47" s="93" t="s">
        <v>120</v>
      </c>
      <c r="P47" s="94"/>
      <c r="R47" s="94"/>
      <c r="Y47" s="94"/>
      <c r="Z47" s="44"/>
    </row>
    <row r="48" spans="1:26" s="93" customFormat="1" ht="15">
      <c r="A48" s="93" t="s">
        <v>121</v>
      </c>
      <c r="P48" s="94"/>
      <c r="R48" s="94"/>
      <c r="Y48" s="94"/>
      <c r="Z48"/>
    </row>
    <row r="49" spans="1:26" s="93" customFormat="1" ht="15">
      <c r="A49" s="93" t="s">
        <v>122</v>
      </c>
      <c r="P49" s="94"/>
      <c r="R49" s="94"/>
      <c r="Z49"/>
    </row>
    <row r="50" spans="1:2" ht="15">
      <c r="A50" s="93" t="s">
        <v>123</v>
      </c>
      <c r="B50" s="93"/>
    </row>
    <row r="51" spans="1:2" ht="15">
      <c r="A51" s="93" t="s">
        <v>124</v>
      </c>
      <c r="B51" s="93"/>
    </row>
    <row r="52" spans="1:17" ht="15">
      <c r="A52" s="93"/>
      <c r="B52" s="93"/>
      <c r="C52" s="55"/>
      <c r="E52" s="55"/>
      <c r="G52" s="55"/>
      <c r="I52" s="55"/>
      <c r="K52" s="55"/>
      <c r="M52" s="55"/>
      <c r="O52" s="55"/>
      <c r="Q52" s="55"/>
    </row>
    <row r="53" spans="1:26" ht="15">
      <c r="A53" s="93"/>
      <c r="B53" s="93"/>
      <c r="Z53" s="93"/>
    </row>
    <row r="54" spans="1:26" ht="15">
      <c r="A54" s="93"/>
      <c r="B54" s="93"/>
      <c r="Z54" s="93"/>
    </row>
    <row r="55" spans="1:26" ht="15">
      <c r="A55" s="93"/>
      <c r="B55" s="93"/>
      <c r="O55" s="125"/>
      <c r="Q55" s="126"/>
      <c r="Z55" s="93"/>
    </row>
    <row r="56" spans="3:26" ht="15">
      <c r="C56" s="55"/>
      <c r="Z56" s="93"/>
    </row>
    <row r="57" spans="3:26" ht="15">
      <c r="C57" s="55"/>
      <c r="Z57" s="93"/>
    </row>
    <row r="58" spans="3:26" ht="15">
      <c r="C58" s="55"/>
      <c r="Z58" s="93"/>
    </row>
    <row r="59" ht="15">
      <c r="Z59" s="93"/>
    </row>
    <row r="60" ht="15">
      <c r="Z60" s="93"/>
    </row>
    <row r="61" ht="15">
      <c r="Z61" s="93"/>
    </row>
    <row r="62" ht="15">
      <c r="Z62" s="93"/>
    </row>
    <row r="63" ht="15">
      <c r="Z63" s="93"/>
    </row>
    <row r="64" ht="15">
      <c r="Z64" s="93"/>
    </row>
    <row r="66" ht="15">
      <c r="Z66" s="93"/>
    </row>
    <row r="67" ht="15">
      <c r="Z67" s="93"/>
    </row>
  </sheetData>
  <sheetProtection/>
  <mergeCells count="33">
    <mergeCell ref="Q9:R9"/>
    <mergeCell ref="Q8:R8"/>
    <mergeCell ref="T8:U8"/>
    <mergeCell ref="I7:J7"/>
    <mergeCell ref="T9:U9"/>
    <mergeCell ref="Z20:Z23"/>
    <mergeCell ref="C9:D9"/>
    <mergeCell ref="G9:H9"/>
    <mergeCell ref="I9:J9"/>
    <mergeCell ref="K9:L9"/>
    <mergeCell ref="M9:N9"/>
    <mergeCell ref="T5:U5"/>
    <mergeCell ref="K6:N6"/>
    <mergeCell ref="T6:U6"/>
    <mergeCell ref="K7:N7"/>
    <mergeCell ref="T7:U7"/>
    <mergeCell ref="C8:D8"/>
    <mergeCell ref="G8:H8"/>
    <mergeCell ref="I8:J8"/>
    <mergeCell ref="K8:L8"/>
    <mergeCell ref="M8:N8"/>
    <mergeCell ref="A7:B7"/>
    <mergeCell ref="C7:D7"/>
    <mergeCell ref="E7:F7"/>
    <mergeCell ref="G7:H7"/>
    <mergeCell ref="A5:B5"/>
    <mergeCell ref="K5:N5"/>
    <mergeCell ref="C3:D3"/>
    <mergeCell ref="E3:P3"/>
    <mergeCell ref="T3:U3"/>
    <mergeCell ref="C4:D4"/>
    <mergeCell ref="Q4:R4"/>
    <mergeCell ref="T4:U4"/>
  </mergeCells>
  <printOptions/>
  <pageMargins left="0.5" right="0.2" top="1.05" bottom="0.2" header="0.5" footer="0.22"/>
  <pageSetup fitToHeight="1" fitToWidth="1" horizontalDpi="300" verticalDpi="300" orientation="landscape" paperSize="9" scale="74"/>
</worksheet>
</file>

<file path=xl/worksheets/sheet12.xml><?xml version="1.0" encoding="utf-8"?>
<worksheet xmlns="http://schemas.openxmlformats.org/spreadsheetml/2006/main" xmlns:r="http://schemas.openxmlformats.org/officeDocument/2006/relationships">
  <sheetPr>
    <pageSetUpPr fitToPage="1"/>
  </sheetPr>
  <dimension ref="A1:AE67"/>
  <sheetViews>
    <sheetView showGridLines="0" zoomScale="70" zoomScaleNormal="70" zoomScalePageLayoutView="70" workbookViewId="0" topLeftCell="A1">
      <pane xSplit="2" ySplit="11" topLeftCell="C12"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2.140625" style="0" customWidth="1"/>
    <col min="2" max="2" width="23.140625" style="0" customWidth="1"/>
    <col min="3" max="3" width="11.421875" style="0" customWidth="1"/>
    <col min="4" max="4" width="2.8515625" style="0" customWidth="1"/>
    <col min="5" max="5" width="9.421875" style="0" customWidth="1"/>
    <col min="6" max="6" width="1.28515625" style="0" customWidth="1"/>
    <col min="7" max="7" width="9.28125" style="0" customWidth="1"/>
    <col min="8" max="8" width="3.7109375" style="0" customWidth="1"/>
    <col min="9" max="9" width="11.28125" style="0" customWidth="1"/>
    <col min="10" max="10" width="3.421875" style="0" customWidth="1"/>
    <col min="11" max="11" width="9.7109375" style="3" customWidth="1"/>
    <col min="12" max="12" width="3.421875" style="0" customWidth="1"/>
    <col min="13" max="13" width="8.8515625" style="3" customWidth="1"/>
    <col min="14" max="14" width="1.1484375" style="0" customWidth="1"/>
    <col min="15" max="15" width="9.8515625" style="0" customWidth="1"/>
    <col min="16" max="16" width="1.1484375" style="0" customWidth="1"/>
    <col min="17" max="17" width="9.7109375" style="0" customWidth="1"/>
    <col min="18" max="18" width="1.421875" style="0" customWidth="1"/>
    <col min="19" max="19" width="9.421875" style="0" customWidth="1"/>
    <col min="20" max="20" width="0.9921875" style="0" customWidth="1"/>
    <col min="21" max="21" width="9.421875" style="0" customWidth="1"/>
    <col min="22" max="22" width="1.421875" style="0" customWidth="1"/>
    <col min="23" max="23" width="10.421875" style="0" customWidth="1"/>
    <col min="24" max="24" width="1.28515625" style="0" customWidth="1"/>
    <col min="25" max="25" width="11.421875" style="0" customWidth="1"/>
    <col min="26" max="26" width="1.28515625" style="0" customWidth="1"/>
    <col min="27" max="27" width="2.140625" style="0" customWidth="1"/>
    <col min="28" max="28" width="10.00390625" style="3" customWidth="1"/>
    <col min="29" max="29" width="2.8515625" style="0" customWidth="1"/>
    <col min="30" max="30" width="2.140625" style="0" customWidth="1"/>
    <col min="31" max="31" width="5.140625" style="0" customWidth="1"/>
    <col min="32" max="32" width="13.7109375" style="0" customWidth="1"/>
  </cols>
  <sheetData>
    <row r="1" spans="1:20" s="1" customFormat="1" ht="20.25">
      <c r="A1" s="1" t="s">
        <v>428</v>
      </c>
      <c r="K1" s="2"/>
      <c r="M1" s="2"/>
      <c r="T1" s="2"/>
    </row>
    <row r="2" ht="13.5" thickBot="1"/>
    <row r="3" spans="1:29" ht="12.75">
      <c r="A3" s="4"/>
      <c r="B3" s="95"/>
      <c r="C3" s="768" t="s">
        <v>125</v>
      </c>
      <c r="D3" s="771"/>
      <c r="E3" s="771"/>
      <c r="F3" s="771"/>
      <c r="G3" s="771"/>
      <c r="H3" s="771"/>
      <c r="I3" s="771"/>
      <c r="J3" s="772"/>
      <c r="K3" s="768" t="s">
        <v>1</v>
      </c>
      <c r="L3" s="771"/>
      <c r="M3" s="771"/>
      <c r="N3" s="771"/>
      <c r="O3" s="771"/>
      <c r="P3" s="771"/>
      <c r="Q3" s="771"/>
      <c r="R3" s="771"/>
      <c r="S3" s="771"/>
      <c r="T3" s="771"/>
      <c r="U3" s="771"/>
      <c r="V3" s="771"/>
      <c r="W3" s="771"/>
      <c r="X3" s="772"/>
      <c r="Y3" s="96"/>
      <c r="Z3" s="8"/>
      <c r="AB3" s="96"/>
      <c r="AC3" s="8"/>
    </row>
    <row r="4" spans="1:29" ht="12.75">
      <c r="A4" s="9"/>
      <c r="B4" s="54"/>
      <c r="C4" s="127"/>
      <c r="D4" s="11"/>
      <c r="E4" s="11"/>
      <c r="F4" s="11"/>
      <c r="G4" s="11"/>
      <c r="H4" s="11"/>
      <c r="I4" s="11"/>
      <c r="J4" s="128"/>
      <c r="K4" s="129"/>
      <c r="L4" s="16"/>
      <c r="M4" s="15"/>
      <c r="N4" s="16"/>
      <c r="O4" s="16"/>
      <c r="P4" s="16"/>
      <c r="Q4" s="14"/>
      <c r="R4" s="14"/>
      <c r="S4" s="14"/>
      <c r="T4" s="14"/>
      <c r="U4" s="14"/>
      <c r="V4" s="14"/>
      <c r="W4" s="14"/>
      <c r="X4" s="62"/>
      <c r="Y4" s="728" t="s">
        <v>4</v>
      </c>
      <c r="Z4" s="733"/>
      <c r="AB4" s="130" t="s">
        <v>2</v>
      </c>
      <c r="AC4" s="24"/>
    </row>
    <row r="5" spans="1:29" ht="12.75">
      <c r="A5" s="728"/>
      <c r="B5" s="733"/>
      <c r="C5" s="774" t="s">
        <v>126</v>
      </c>
      <c r="D5" s="735"/>
      <c r="E5" s="98"/>
      <c r="F5" s="21"/>
      <c r="G5" s="98" t="s">
        <v>127</v>
      </c>
      <c r="H5" s="21"/>
      <c r="I5" s="131"/>
      <c r="J5" s="21"/>
      <c r="K5" s="775" t="s">
        <v>11</v>
      </c>
      <c r="L5" s="756"/>
      <c r="M5" s="756"/>
      <c r="N5" s="745"/>
      <c r="O5" s="22" t="s">
        <v>7</v>
      </c>
      <c r="P5" s="21"/>
      <c r="Q5" s="22" t="s">
        <v>89</v>
      </c>
      <c r="R5" s="21"/>
      <c r="S5" s="98" t="s">
        <v>127</v>
      </c>
      <c r="T5" s="21"/>
      <c r="U5" s="131"/>
      <c r="V5" s="21"/>
      <c r="W5" s="22" t="s">
        <v>12</v>
      </c>
      <c r="X5" s="24"/>
      <c r="Y5" s="100"/>
      <c r="Z5" s="24"/>
      <c r="AB5" s="751" t="s">
        <v>5</v>
      </c>
      <c r="AC5" s="752"/>
    </row>
    <row r="6" spans="1:29" ht="12.75">
      <c r="A6" s="18"/>
      <c r="B6" s="101"/>
      <c r="C6" s="728" t="s">
        <v>128</v>
      </c>
      <c r="D6" s="729"/>
      <c r="E6" s="22"/>
      <c r="F6" s="21"/>
      <c r="G6" s="22" t="s">
        <v>129</v>
      </c>
      <c r="H6" s="21"/>
      <c r="I6" s="23"/>
      <c r="J6" s="21"/>
      <c r="K6" s="751" t="s">
        <v>130</v>
      </c>
      <c r="L6" s="755"/>
      <c r="M6" s="755"/>
      <c r="N6" s="747"/>
      <c r="O6" s="22" t="s">
        <v>15</v>
      </c>
      <c r="P6" s="21"/>
      <c r="Q6" s="22" t="s">
        <v>90</v>
      </c>
      <c r="R6" s="28"/>
      <c r="S6" s="22" t="s">
        <v>129</v>
      </c>
      <c r="T6" s="21"/>
      <c r="U6" s="22" t="s">
        <v>8</v>
      </c>
      <c r="V6" s="21"/>
      <c r="W6" s="23"/>
      <c r="X6" s="24"/>
      <c r="Y6" s="20"/>
      <c r="Z6" s="24"/>
      <c r="AB6" s="751" t="s">
        <v>13</v>
      </c>
      <c r="AC6" s="752"/>
    </row>
    <row r="7" spans="1:29" ht="12.75">
      <c r="A7" s="18"/>
      <c r="B7" s="101"/>
      <c r="C7" s="728" t="s">
        <v>21</v>
      </c>
      <c r="D7" s="729"/>
      <c r="E7" s="739" t="s">
        <v>131</v>
      </c>
      <c r="F7" s="729"/>
      <c r="G7" s="739" t="s">
        <v>132</v>
      </c>
      <c r="H7" s="729"/>
      <c r="I7" s="29"/>
      <c r="J7" s="21"/>
      <c r="K7" s="751" t="s">
        <v>133</v>
      </c>
      <c r="L7" s="755"/>
      <c r="M7" s="755"/>
      <c r="N7" s="747"/>
      <c r="O7" s="739" t="s">
        <v>134</v>
      </c>
      <c r="P7" s="729"/>
      <c r="Q7" s="739" t="s">
        <v>92</v>
      </c>
      <c r="R7" s="729"/>
      <c r="S7" s="739" t="s">
        <v>132</v>
      </c>
      <c r="T7" s="757"/>
      <c r="U7" s="739" t="s">
        <v>16</v>
      </c>
      <c r="V7" s="729"/>
      <c r="W7" s="22"/>
      <c r="X7" s="24"/>
      <c r="Y7" s="20"/>
      <c r="Z7" s="24"/>
      <c r="AB7" s="751" t="s">
        <v>19</v>
      </c>
      <c r="AC7" s="752"/>
    </row>
    <row r="8" spans="1:29" ht="12.75">
      <c r="A8" s="776" t="s">
        <v>135</v>
      </c>
      <c r="B8" s="733"/>
      <c r="C8" s="728" t="s">
        <v>27</v>
      </c>
      <c r="D8" s="729"/>
      <c r="E8" s="22" t="s">
        <v>136</v>
      </c>
      <c r="F8" s="21"/>
      <c r="G8" s="22" t="s">
        <v>137</v>
      </c>
      <c r="H8" s="21"/>
      <c r="I8" s="22" t="s">
        <v>4</v>
      </c>
      <c r="J8" s="21"/>
      <c r="K8" s="777" t="s">
        <v>25</v>
      </c>
      <c r="L8" s="759"/>
      <c r="M8" s="759"/>
      <c r="N8" s="760"/>
      <c r="O8" s="22" t="s">
        <v>138</v>
      </c>
      <c r="P8" s="21"/>
      <c r="Q8" s="739" t="s">
        <v>94</v>
      </c>
      <c r="R8" s="729"/>
      <c r="S8" s="22" t="s">
        <v>137</v>
      </c>
      <c r="T8" s="21"/>
      <c r="U8" s="739" t="s">
        <v>23</v>
      </c>
      <c r="V8" s="729"/>
      <c r="W8" s="29"/>
      <c r="X8" s="54"/>
      <c r="Y8" s="728"/>
      <c r="Z8" s="733"/>
      <c r="AB8" s="751" t="s">
        <v>26</v>
      </c>
      <c r="AC8" s="752"/>
    </row>
    <row r="9" spans="1:29" ht="12.75">
      <c r="A9" s="18"/>
      <c r="B9" s="101"/>
      <c r="C9" s="728" t="s">
        <v>34</v>
      </c>
      <c r="D9" s="729"/>
      <c r="E9" s="22"/>
      <c r="F9" s="21"/>
      <c r="G9" s="22" t="s">
        <v>139</v>
      </c>
      <c r="H9" s="21"/>
      <c r="I9" s="23"/>
      <c r="J9" s="21"/>
      <c r="K9" s="751" t="s">
        <v>31</v>
      </c>
      <c r="L9" s="747"/>
      <c r="M9" s="746" t="s">
        <v>32</v>
      </c>
      <c r="N9" s="747"/>
      <c r="O9" s="22" t="s">
        <v>140</v>
      </c>
      <c r="P9" s="21"/>
      <c r="Q9" s="739"/>
      <c r="R9" s="729"/>
      <c r="S9" s="22" t="s">
        <v>139</v>
      </c>
      <c r="T9" s="21"/>
      <c r="U9" s="739" t="s">
        <v>141</v>
      </c>
      <c r="V9" s="729"/>
      <c r="W9" s="29"/>
      <c r="X9" s="54"/>
      <c r="Y9" s="728"/>
      <c r="Z9" s="733"/>
      <c r="AB9" s="751" t="s">
        <v>33</v>
      </c>
      <c r="AC9" s="752"/>
    </row>
    <row r="10" spans="1:29" ht="12.75">
      <c r="A10" s="18"/>
      <c r="B10" s="101"/>
      <c r="C10" s="22"/>
      <c r="D10" s="21"/>
      <c r="E10" s="22"/>
      <c r="F10" s="21"/>
      <c r="G10" s="22" t="s">
        <v>142</v>
      </c>
      <c r="H10" s="21"/>
      <c r="I10" s="23"/>
      <c r="J10" s="21"/>
      <c r="K10" s="751" t="s">
        <v>38</v>
      </c>
      <c r="L10" s="747"/>
      <c r="M10" s="746" t="s">
        <v>39</v>
      </c>
      <c r="N10" s="747"/>
      <c r="O10" s="22" t="s">
        <v>35</v>
      </c>
      <c r="P10" s="21"/>
      <c r="Q10" s="739"/>
      <c r="R10" s="729"/>
      <c r="S10" s="22" t="s">
        <v>142</v>
      </c>
      <c r="T10" s="21"/>
      <c r="U10" s="26"/>
      <c r="V10" s="25"/>
      <c r="W10" s="29"/>
      <c r="X10" s="54"/>
      <c r="Y10" s="728"/>
      <c r="Z10" s="733"/>
      <c r="AB10" s="751" t="s">
        <v>40</v>
      </c>
      <c r="AC10" s="752"/>
    </row>
    <row r="11" spans="1:31" ht="13.5" thickBot="1">
      <c r="A11" s="30"/>
      <c r="B11" s="85"/>
      <c r="C11" s="34" t="s">
        <v>41</v>
      </c>
      <c r="D11" s="33"/>
      <c r="E11" s="34" t="s">
        <v>41</v>
      </c>
      <c r="F11" s="33"/>
      <c r="G11" s="34" t="s">
        <v>41</v>
      </c>
      <c r="H11" s="33"/>
      <c r="I11" s="34" t="s">
        <v>41</v>
      </c>
      <c r="J11" s="33"/>
      <c r="K11" s="37" t="s">
        <v>41</v>
      </c>
      <c r="L11" s="33"/>
      <c r="M11" s="35" t="s">
        <v>41</v>
      </c>
      <c r="N11" s="102"/>
      <c r="O11" s="35" t="s">
        <v>41</v>
      </c>
      <c r="P11" s="33"/>
      <c r="Q11" s="34" t="s">
        <v>41</v>
      </c>
      <c r="R11" s="33"/>
      <c r="S11" s="34" t="s">
        <v>41</v>
      </c>
      <c r="T11" s="33"/>
      <c r="U11" s="34" t="s">
        <v>41</v>
      </c>
      <c r="V11" s="33"/>
      <c r="W11" s="34" t="s">
        <v>41</v>
      </c>
      <c r="X11" s="36"/>
      <c r="Y11" s="32" t="s">
        <v>41</v>
      </c>
      <c r="Z11" s="36"/>
      <c r="AB11" s="37" t="s">
        <v>41</v>
      </c>
      <c r="AC11" s="36"/>
      <c r="AE11" s="44"/>
    </row>
    <row r="12" spans="1:29" ht="12.75">
      <c r="A12" s="103"/>
      <c r="B12" s="104" t="s">
        <v>143</v>
      </c>
      <c r="C12" s="109">
        <v>426756.0078575695</v>
      </c>
      <c r="D12" s="132"/>
      <c r="E12" s="109"/>
      <c r="F12" s="132"/>
      <c r="G12" s="109"/>
      <c r="H12" s="132"/>
      <c r="I12" s="109">
        <v>426756.0078575695</v>
      </c>
      <c r="J12" s="133"/>
      <c r="K12" s="111">
        <v>45762</v>
      </c>
      <c r="L12" s="107"/>
      <c r="M12" s="105"/>
      <c r="N12" s="108"/>
      <c r="O12" s="105">
        <v>7203</v>
      </c>
      <c r="P12" s="108"/>
      <c r="Q12" s="105"/>
      <c r="R12" s="108"/>
      <c r="S12" s="105"/>
      <c r="T12" s="134"/>
      <c r="U12" s="105">
        <v>7759</v>
      </c>
      <c r="V12" s="108"/>
      <c r="W12" s="109">
        <v>60724</v>
      </c>
      <c r="X12" s="110"/>
      <c r="Y12" s="111">
        <v>487480.0078575695</v>
      </c>
      <c r="Z12" s="110"/>
      <c r="AB12" s="111">
        <v>16471</v>
      </c>
      <c r="AC12" s="104"/>
    </row>
    <row r="13" spans="1:29" ht="12.75">
      <c r="A13" s="9"/>
      <c r="B13" s="54" t="s">
        <v>43</v>
      </c>
      <c r="C13" s="48">
        <v>523517.4592383108</v>
      </c>
      <c r="D13" s="49"/>
      <c r="E13" s="48"/>
      <c r="F13" s="49"/>
      <c r="G13" s="48"/>
      <c r="H13" s="49"/>
      <c r="I13" s="52">
        <v>523517.4592383108</v>
      </c>
      <c r="J13" s="116"/>
      <c r="K13" s="46">
        <v>26317</v>
      </c>
      <c r="L13" s="10"/>
      <c r="M13" s="48"/>
      <c r="N13" s="115"/>
      <c r="O13" s="48">
        <v>3975</v>
      </c>
      <c r="P13" s="115"/>
      <c r="Q13" s="48"/>
      <c r="R13" s="115"/>
      <c r="S13" s="48"/>
      <c r="T13" s="135"/>
      <c r="U13" s="48">
        <v>4955</v>
      </c>
      <c r="V13" s="115"/>
      <c r="W13" s="52">
        <v>35247</v>
      </c>
      <c r="X13" s="53"/>
      <c r="Y13" s="46">
        <v>558764.4592383108</v>
      </c>
      <c r="Z13" s="53"/>
      <c r="AA13" s="10"/>
      <c r="AB13" s="46">
        <v>9472</v>
      </c>
      <c r="AC13" s="54"/>
    </row>
    <row r="14" spans="1:29" ht="12.75">
      <c r="A14" s="9"/>
      <c r="B14" s="54" t="s">
        <v>96</v>
      </c>
      <c r="C14" s="48">
        <v>152911.57463800345</v>
      </c>
      <c r="D14" s="49"/>
      <c r="E14" s="48"/>
      <c r="F14" s="49"/>
      <c r="G14" s="48">
        <v>13200</v>
      </c>
      <c r="H14" s="49"/>
      <c r="I14" s="52">
        <v>166111.57463800345</v>
      </c>
      <c r="J14" s="116"/>
      <c r="K14" s="46">
        <v>26288</v>
      </c>
      <c r="L14" s="10"/>
      <c r="M14" s="48"/>
      <c r="N14" s="115"/>
      <c r="O14" s="48">
        <v>2830</v>
      </c>
      <c r="P14" s="115"/>
      <c r="Q14" s="48"/>
      <c r="R14" s="115"/>
      <c r="S14" s="48"/>
      <c r="T14" s="136"/>
      <c r="U14" s="48">
        <v>1845</v>
      </c>
      <c r="V14" s="115"/>
      <c r="W14" s="52">
        <v>30963</v>
      </c>
      <c r="X14" s="53"/>
      <c r="Y14" s="46">
        <v>197074.57463800345</v>
      </c>
      <c r="Z14" s="53"/>
      <c r="AA14" s="10"/>
      <c r="AB14" s="46">
        <v>9462</v>
      </c>
      <c r="AC14" s="54"/>
    </row>
    <row r="15" spans="1:29" ht="12.75">
      <c r="A15" s="9"/>
      <c r="B15" s="54" t="s">
        <v>67</v>
      </c>
      <c r="C15" s="48">
        <v>353869.82532726676</v>
      </c>
      <c r="D15" s="49"/>
      <c r="E15" s="48"/>
      <c r="F15" s="49"/>
      <c r="G15" s="48"/>
      <c r="H15" s="49"/>
      <c r="I15" s="52">
        <v>353869.82532726676</v>
      </c>
      <c r="J15" s="116"/>
      <c r="K15" s="46">
        <v>54570</v>
      </c>
      <c r="L15" s="10"/>
      <c r="M15" s="48"/>
      <c r="N15" s="115"/>
      <c r="O15" s="48">
        <v>3835</v>
      </c>
      <c r="P15" s="115"/>
      <c r="Q15" s="48"/>
      <c r="R15" s="115"/>
      <c r="S15" s="48"/>
      <c r="T15" s="135"/>
      <c r="U15" s="48">
        <v>3232</v>
      </c>
      <c r="V15" s="115"/>
      <c r="W15" s="52">
        <v>61637</v>
      </c>
      <c r="X15" s="53"/>
      <c r="Y15" s="46">
        <v>415506.82532726676</v>
      </c>
      <c r="Z15" s="53"/>
      <c r="AA15" s="10"/>
      <c r="AB15" s="46">
        <v>19641</v>
      </c>
      <c r="AC15" s="54"/>
    </row>
    <row r="16" spans="1:29" ht="12.75">
      <c r="A16" s="9"/>
      <c r="B16" s="54" t="s">
        <v>97</v>
      </c>
      <c r="C16" s="48">
        <v>131277.23659622986</v>
      </c>
      <c r="D16" s="49"/>
      <c r="E16" s="48"/>
      <c r="F16" s="49"/>
      <c r="G16" s="48"/>
      <c r="H16" s="49"/>
      <c r="I16" s="52">
        <v>131277.23659622986</v>
      </c>
      <c r="J16" s="116"/>
      <c r="K16" s="46">
        <v>14802</v>
      </c>
      <c r="L16" s="10"/>
      <c r="M16" s="48"/>
      <c r="N16" s="115"/>
      <c r="O16" s="48">
        <v>424</v>
      </c>
      <c r="P16" s="115"/>
      <c r="Q16" s="48"/>
      <c r="R16" s="115"/>
      <c r="S16" s="48"/>
      <c r="T16" s="135"/>
      <c r="U16" s="48">
        <v>1000</v>
      </c>
      <c r="V16" s="115"/>
      <c r="W16" s="52">
        <v>16226</v>
      </c>
      <c r="X16" s="53"/>
      <c r="Y16" s="46">
        <v>147503.23659622986</v>
      </c>
      <c r="Z16" s="53"/>
      <c r="AA16" s="10"/>
      <c r="AB16" s="46">
        <v>5328</v>
      </c>
      <c r="AC16" s="54"/>
    </row>
    <row r="17" spans="1:29" ht="12.75">
      <c r="A17" s="9"/>
      <c r="B17" s="54" t="s">
        <v>98</v>
      </c>
      <c r="C17" s="48">
        <v>417878.1993848006</v>
      </c>
      <c r="D17" s="49"/>
      <c r="E17" s="48"/>
      <c r="F17" s="49"/>
      <c r="G17" s="48">
        <v>14200</v>
      </c>
      <c r="H17" s="49"/>
      <c r="I17" s="52">
        <v>432078.1993848006</v>
      </c>
      <c r="J17" s="116"/>
      <c r="K17" s="46">
        <v>26723</v>
      </c>
      <c r="L17" s="10"/>
      <c r="M17" s="48"/>
      <c r="N17" s="115"/>
      <c r="O17" s="48">
        <v>2836</v>
      </c>
      <c r="P17" s="115"/>
      <c r="Q17" s="48"/>
      <c r="R17" s="115"/>
      <c r="S17" s="48"/>
      <c r="T17" s="135"/>
      <c r="U17" s="48">
        <v>4439</v>
      </c>
      <c r="V17" s="115"/>
      <c r="W17" s="52">
        <v>33998</v>
      </c>
      <c r="X17" s="53"/>
      <c r="Y17" s="46">
        <v>466076.1993848006</v>
      </c>
      <c r="Z17" s="53"/>
      <c r="AA17" s="10"/>
      <c r="AB17" s="46">
        <v>9618</v>
      </c>
      <c r="AC17" s="54"/>
    </row>
    <row r="18" spans="1:29" ht="12.75">
      <c r="A18" s="9"/>
      <c r="B18" s="54" t="s">
        <v>144</v>
      </c>
      <c r="C18" s="48">
        <v>648555.7468261832</v>
      </c>
      <c r="D18" s="49"/>
      <c r="E18" s="48"/>
      <c r="F18" s="49"/>
      <c r="G18" s="48">
        <v>31100</v>
      </c>
      <c r="H18" s="49"/>
      <c r="I18" s="52">
        <v>679655.7468261832</v>
      </c>
      <c r="J18" s="114"/>
      <c r="K18" s="46">
        <v>70535</v>
      </c>
      <c r="L18" s="10"/>
      <c r="M18" s="48"/>
      <c r="N18" s="115"/>
      <c r="O18" s="48">
        <v>6673</v>
      </c>
      <c r="P18" s="115"/>
      <c r="Q18" s="48"/>
      <c r="R18" s="115"/>
      <c r="S18" s="48"/>
      <c r="T18" s="136"/>
      <c r="U18" s="48">
        <v>9495</v>
      </c>
      <c r="V18" s="115"/>
      <c r="W18" s="52">
        <v>86703</v>
      </c>
      <c r="X18" s="53"/>
      <c r="Y18" s="46">
        <v>766358.7468261832</v>
      </c>
      <c r="Z18" s="53"/>
      <c r="AA18" s="10"/>
      <c r="AB18" s="46">
        <v>25387</v>
      </c>
      <c r="AC18" s="54"/>
    </row>
    <row r="19" spans="1:29" ht="12.75">
      <c r="A19" s="9"/>
      <c r="B19" s="54" t="s">
        <v>145</v>
      </c>
      <c r="C19" s="48">
        <v>735839.3020947482</v>
      </c>
      <c r="D19" s="49"/>
      <c r="E19" s="48"/>
      <c r="F19" s="49"/>
      <c r="G19" s="48"/>
      <c r="H19" s="49"/>
      <c r="I19" s="52">
        <v>735839.3020947482</v>
      </c>
      <c r="J19" s="116"/>
      <c r="K19" s="46">
        <v>63355</v>
      </c>
      <c r="L19" s="10"/>
      <c r="M19" s="48"/>
      <c r="N19" s="115"/>
      <c r="O19" s="48">
        <v>9375</v>
      </c>
      <c r="P19" s="115"/>
      <c r="Q19" s="48"/>
      <c r="R19" s="115"/>
      <c r="S19" s="48"/>
      <c r="T19" s="135"/>
      <c r="U19" s="48">
        <v>6000</v>
      </c>
      <c r="V19" s="115"/>
      <c r="W19" s="52">
        <v>78730</v>
      </c>
      <c r="X19" s="53"/>
      <c r="Y19" s="46">
        <v>814569.3020947482</v>
      </c>
      <c r="Z19" s="53"/>
      <c r="AA19" s="10"/>
      <c r="AB19" s="46">
        <v>22803</v>
      </c>
      <c r="AC19" s="54"/>
    </row>
    <row r="20" spans="1:29" ht="12.75">
      <c r="A20" s="9"/>
      <c r="B20" s="54" t="s">
        <v>146</v>
      </c>
      <c r="C20" s="48">
        <v>336388.7627174612</v>
      </c>
      <c r="D20" s="49"/>
      <c r="E20" s="48"/>
      <c r="F20" s="49"/>
      <c r="G20" s="48"/>
      <c r="H20" s="49"/>
      <c r="I20" s="52">
        <v>336388.7627174612</v>
      </c>
      <c r="J20" s="116"/>
      <c r="K20" s="46">
        <v>39989</v>
      </c>
      <c r="L20" s="10"/>
      <c r="M20" s="48"/>
      <c r="N20" s="115"/>
      <c r="O20" s="48">
        <v>2893</v>
      </c>
      <c r="P20" s="115"/>
      <c r="Q20" s="48"/>
      <c r="R20" s="115"/>
      <c r="S20" s="48"/>
      <c r="T20" s="135"/>
      <c r="U20" s="48">
        <v>4700</v>
      </c>
      <c r="V20" s="115"/>
      <c r="W20" s="52">
        <v>47582</v>
      </c>
      <c r="X20" s="53"/>
      <c r="Y20" s="46">
        <v>383970.7627174612</v>
      </c>
      <c r="Z20" s="53"/>
      <c r="AA20" s="10"/>
      <c r="AB20" s="46">
        <v>14393</v>
      </c>
      <c r="AC20" s="54"/>
    </row>
    <row r="21" spans="1:29" ht="12.75">
      <c r="A21" s="9"/>
      <c r="B21" s="54" t="s">
        <v>70</v>
      </c>
      <c r="C21" s="113">
        <v>113436.92529617062</v>
      </c>
      <c r="D21" s="49"/>
      <c r="E21" s="48"/>
      <c r="F21" s="49"/>
      <c r="G21" s="48"/>
      <c r="H21" s="49"/>
      <c r="I21" s="52">
        <v>113436.92529617062</v>
      </c>
      <c r="J21" s="116"/>
      <c r="K21" s="46">
        <v>24662</v>
      </c>
      <c r="L21" s="10"/>
      <c r="M21" s="48"/>
      <c r="N21" s="115"/>
      <c r="O21" s="48">
        <v>840</v>
      </c>
      <c r="P21" s="115"/>
      <c r="Q21" s="48"/>
      <c r="R21" s="115"/>
      <c r="S21" s="48"/>
      <c r="T21" s="135"/>
      <c r="U21" s="48">
        <v>6193</v>
      </c>
      <c r="V21" s="115"/>
      <c r="W21" s="52">
        <v>31695</v>
      </c>
      <c r="X21" s="53"/>
      <c r="Y21" s="46">
        <v>145131.92529617064</v>
      </c>
      <c r="Z21" s="53"/>
      <c r="AA21" s="10"/>
      <c r="AB21" s="46">
        <v>8877</v>
      </c>
      <c r="AC21" s="54"/>
    </row>
    <row r="22" spans="1:31" ht="12.75">
      <c r="A22" s="9"/>
      <c r="B22" s="54" t="s">
        <v>147</v>
      </c>
      <c r="C22" s="113">
        <v>385527.5011988069</v>
      </c>
      <c r="D22" s="49"/>
      <c r="E22" s="48"/>
      <c r="F22" s="49"/>
      <c r="G22" s="48">
        <v>28500</v>
      </c>
      <c r="H22" s="49"/>
      <c r="I22" s="52">
        <v>414027.5011988069</v>
      </c>
      <c r="J22" s="116"/>
      <c r="K22" s="46">
        <v>30990</v>
      </c>
      <c r="L22" s="10"/>
      <c r="M22" s="48"/>
      <c r="N22" s="115"/>
      <c r="O22" s="48">
        <v>4592</v>
      </c>
      <c r="P22" s="115"/>
      <c r="Q22" s="48"/>
      <c r="R22" s="115"/>
      <c r="S22" s="48"/>
      <c r="T22" s="135"/>
      <c r="U22" s="48">
        <v>10035</v>
      </c>
      <c r="V22" s="115"/>
      <c r="W22" s="52">
        <v>45617</v>
      </c>
      <c r="X22" s="53"/>
      <c r="Y22" s="46">
        <v>459644.5011988069</v>
      </c>
      <c r="Z22" s="53"/>
      <c r="AA22" s="10"/>
      <c r="AB22" s="46">
        <v>11153</v>
      </c>
      <c r="AC22" s="54"/>
      <c r="AE22" s="730"/>
    </row>
    <row r="23" spans="1:31" ht="12.75">
      <c r="A23" s="9"/>
      <c r="B23" s="54" t="s">
        <v>50</v>
      </c>
      <c r="C23" s="48">
        <v>526535.8621456919</v>
      </c>
      <c r="D23" s="49"/>
      <c r="E23" s="48"/>
      <c r="F23" s="49"/>
      <c r="G23" s="48"/>
      <c r="H23" s="49"/>
      <c r="I23" s="52">
        <v>526535.8621456919</v>
      </c>
      <c r="J23" s="116"/>
      <c r="K23" s="46">
        <v>29398</v>
      </c>
      <c r="L23" s="10"/>
      <c r="M23" s="48"/>
      <c r="N23" s="115"/>
      <c r="O23" s="48">
        <v>4119</v>
      </c>
      <c r="P23" s="115"/>
      <c r="Q23" s="48"/>
      <c r="R23" s="115"/>
      <c r="S23" s="48"/>
      <c r="T23" s="135"/>
      <c r="U23" s="48">
        <v>5820</v>
      </c>
      <c r="V23" s="115"/>
      <c r="W23" s="52">
        <v>39337</v>
      </c>
      <c r="X23" s="53"/>
      <c r="Y23" s="46">
        <v>565872.8621456919</v>
      </c>
      <c r="Z23" s="53"/>
      <c r="AA23" s="10"/>
      <c r="AB23" s="46">
        <v>10581</v>
      </c>
      <c r="AC23" s="54"/>
      <c r="AE23" s="730"/>
    </row>
    <row r="24" spans="1:31" ht="12.75">
      <c r="A24" s="9"/>
      <c r="B24" s="54" t="s">
        <v>74</v>
      </c>
      <c r="C24" s="48">
        <v>869371.1241912282</v>
      </c>
      <c r="D24" s="49"/>
      <c r="E24" s="48">
        <v>50000</v>
      </c>
      <c r="F24" s="49"/>
      <c r="G24" s="48">
        <v>33000</v>
      </c>
      <c r="H24" s="49"/>
      <c r="I24" s="52">
        <v>952371.1241912282</v>
      </c>
      <c r="J24" s="116"/>
      <c r="K24" s="46">
        <v>37985</v>
      </c>
      <c r="L24" s="10"/>
      <c r="M24" s="48"/>
      <c r="N24" s="115"/>
      <c r="O24" s="48">
        <v>550</v>
      </c>
      <c r="P24" s="115"/>
      <c r="Q24" s="48"/>
      <c r="R24" s="115"/>
      <c r="S24" s="48"/>
      <c r="T24" s="135"/>
      <c r="U24" s="48">
        <v>4185</v>
      </c>
      <c r="V24" s="115"/>
      <c r="W24" s="52">
        <v>42720</v>
      </c>
      <c r="X24" s="53"/>
      <c r="Y24" s="46">
        <v>995091.1241912282</v>
      </c>
      <c r="Z24" s="53"/>
      <c r="AA24" s="10"/>
      <c r="AB24" s="46">
        <v>13672</v>
      </c>
      <c r="AC24" s="54"/>
      <c r="AE24" s="730"/>
    </row>
    <row r="25" spans="1:31" ht="12.75">
      <c r="A25" s="9"/>
      <c r="B25" s="54" t="s">
        <v>104</v>
      </c>
      <c r="C25" s="48">
        <v>137798.2219128188</v>
      </c>
      <c r="D25" s="49"/>
      <c r="E25" s="48"/>
      <c r="F25" s="49"/>
      <c r="G25" s="48"/>
      <c r="H25" s="49"/>
      <c r="I25" s="52">
        <v>137798.2219128188</v>
      </c>
      <c r="J25" s="116"/>
      <c r="K25" s="46">
        <v>4933</v>
      </c>
      <c r="L25" s="10"/>
      <c r="M25" s="48"/>
      <c r="N25" s="115"/>
      <c r="O25" s="48">
        <v>668</v>
      </c>
      <c r="P25" s="115"/>
      <c r="Q25" s="48"/>
      <c r="R25" s="115"/>
      <c r="S25" s="48"/>
      <c r="T25" s="135"/>
      <c r="U25" s="48">
        <v>2338</v>
      </c>
      <c r="V25" s="115"/>
      <c r="W25" s="52">
        <v>7939</v>
      </c>
      <c r="X25" s="53"/>
      <c r="Y25" s="46">
        <v>145737.2219128188</v>
      </c>
      <c r="Z25" s="53"/>
      <c r="AA25" s="10"/>
      <c r="AB25" s="46">
        <v>1775</v>
      </c>
      <c r="AC25" s="54"/>
      <c r="AE25" s="730"/>
    </row>
    <row r="26" spans="1:29" ht="12.75">
      <c r="A26" s="9"/>
      <c r="B26" s="54" t="s">
        <v>148</v>
      </c>
      <c r="C26" s="113">
        <v>957936.8721655788</v>
      </c>
      <c r="D26" s="137"/>
      <c r="E26" s="113"/>
      <c r="F26" s="137"/>
      <c r="G26" s="113"/>
      <c r="H26" s="137"/>
      <c r="I26" s="52">
        <v>957936.8721655788</v>
      </c>
      <c r="J26" s="116"/>
      <c r="K26" s="46">
        <v>39843</v>
      </c>
      <c r="L26" s="10"/>
      <c r="M26" s="48"/>
      <c r="N26" s="115"/>
      <c r="O26" s="48">
        <v>17721</v>
      </c>
      <c r="P26" s="115"/>
      <c r="Q26" s="48"/>
      <c r="R26" s="115"/>
      <c r="S26" s="48"/>
      <c r="T26" s="136"/>
      <c r="U26" s="48">
        <v>3020</v>
      </c>
      <c r="V26" s="115"/>
      <c r="W26" s="52">
        <v>60584</v>
      </c>
      <c r="X26" s="53"/>
      <c r="Y26" s="46">
        <v>1018520.8721655788</v>
      </c>
      <c r="Z26" s="53"/>
      <c r="AA26" s="10"/>
      <c r="AB26" s="46">
        <v>14340</v>
      </c>
      <c r="AC26" s="54"/>
    </row>
    <row r="27" spans="1:29" ht="12.75">
      <c r="A27" s="9"/>
      <c r="B27" s="54" t="s">
        <v>105</v>
      </c>
      <c r="C27" s="48">
        <v>529058.159383791</v>
      </c>
      <c r="D27" s="49"/>
      <c r="E27" s="48"/>
      <c r="F27" s="49"/>
      <c r="G27" s="48"/>
      <c r="H27" s="49"/>
      <c r="I27" s="52">
        <v>529058.159383791</v>
      </c>
      <c r="J27" s="116"/>
      <c r="K27" s="46">
        <v>7542</v>
      </c>
      <c r="L27" s="10"/>
      <c r="M27" s="48"/>
      <c r="N27" s="115"/>
      <c r="O27" s="48">
        <v>4570</v>
      </c>
      <c r="P27" s="115"/>
      <c r="Q27" s="48"/>
      <c r="R27" s="115"/>
      <c r="S27" s="48"/>
      <c r="T27" s="135"/>
      <c r="U27" s="48">
        <v>720</v>
      </c>
      <c r="V27" s="115"/>
      <c r="W27" s="52">
        <v>12832</v>
      </c>
      <c r="X27" s="53"/>
      <c r="Y27" s="46">
        <v>541890.159383791</v>
      </c>
      <c r="Z27" s="53"/>
      <c r="AA27" s="10"/>
      <c r="AB27" s="46">
        <v>2715</v>
      </c>
      <c r="AC27" s="54"/>
    </row>
    <row r="28" spans="1:29" ht="12.75">
      <c r="A28" s="9"/>
      <c r="B28" s="54" t="s">
        <v>149</v>
      </c>
      <c r="C28" s="48">
        <v>772229.1265686929</v>
      </c>
      <c r="D28" s="49"/>
      <c r="E28" s="48"/>
      <c r="F28" s="49"/>
      <c r="G28" s="48"/>
      <c r="H28" s="49"/>
      <c r="I28" s="52">
        <v>772229.1265686929</v>
      </c>
      <c r="J28" s="116"/>
      <c r="K28" s="46">
        <v>101205</v>
      </c>
      <c r="L28" s="10"/>
      <c r="M28" s="48"/>
      <c r="N28" s="115"/>
      <c r="O28" s="48">
        <v>5757</v>
      </c>
      <c r="P28" s="115"/>
      <c r="Q28" s="48"/>
      <c r="R28" s="115"/>
      <c r="S28" s="48"/>
      <c r="T28" s="135"/>
      <c r="U28" s="48">
        <v>6109</v>
      </c>
      <c r="V28" s="115"/>
      <c r="W28" s="52">
        <v>113071</v>
      </c>
      <c r="X28" s="53"/>
      <c r="Y28" s="46">
        <v>885300.1265686929</v>
      </c>
      <c r="Z28" s="53"/>
      <c r="AA28" s="10"/>
      <c r="AB28" s="46">
        <v>36425</v>
      </c>
      <c r="AC28" s="54"/>
    </row>
    <row r="29" spans="1:29" ht="12.75">
      <c r="A29" s="9"/>
      <c r="B29" s="54" t="s">
        <v>109</v>
      </c>
      <c r="C29" s="48">
        <v>212773.18583458208</v>
      </c>
      <c r="D29" s="49"/>
      <c r="E29" s="48"/>
      <c r="F29" s="49"/>
      <c r="G29" s="48"/>
      <c r="H29" s="49"/>
      <c r="I29" s="52">
        <v>212773.18583458208</v>
      </c>
      <c r="J29" s="116"/>
      <c r="K29" s="46">
        <v>43159</v>
      </c>
      <c r="L29" s="10"/>
      <c r="M29" s="48"/>
      <c r="N29" s="115"/>
      <c r="O29" s="48">
        <v>2600</v>
      </c>
      <c r="P29" s="115"/>
      <c r="Q29" s="48"/>
      <c r="R29" s="115"/>
      <c r="S29" s="48"/>
      <c r="T29" s="135"/>
      <c r="U29" s="48">
        <v>0</v>
      </c>
      <c r="V29" s="115"/>
      <c r="W29" s="52">
        <v>45759</v>
      </c>
      <c r="X29" s="53"/>
      <c r="Y29" s="46">
        <v>258532.18583458208</v>
      </c>
      <c r="Z29" s="53"/>
      <c r="AA29" s="10"/>
      <c r="AB29" s="46">
        <v>15534</v>
      </c>
      <c r="AC29" s="54"/>
    </row>
    <row r="30" spans="1:29" ht="12.75">
      <c r="A30" s="9"/>
      <c r="B30" s="54" t="s">
        <v>59</v>
      </c>
      <c r="C30" s="48">
        <v>137688.30635223078</v>
      </c>
      <c r="D30" s="49"/>
      <c r="E30" s="48"/>
      <c r="F30" s="49"/>
      <c r="G30" s="48"/>
      <c r="H30" s="49"/>
      <c r="I30" s="52">
        <v>137688.30635223078</v>
      </c>
      <c r="J30" s="116"/>
      <c r="K30" s="46">
        <v>25029</v>
      </c>
      <c r="L30" s="10"/>
      <c r="M30" s="48"/>
      <c r="N30" s="115"/>
      <c r="O30" s="48">
        <v>4080</v>
      </c>
      <c r="P30" s="115"/>
      <c r="Q30" s="48"/>
      <c r="R30" s="115"/>
      <c r="S30" s="48"/>
      <c r="T30" s="135"/>
      <c r="U30" s="48">
        <v>3000</v>
      </c>
      <c r="V30" s="115"/>
      <c r="W30" s="52">
        <v>32109</v>
      </c>
      <c r="X30" s="53"/>
      <c r="Y30" s="46">
        <v>169797.30635223078</v>
      </c>
      <c r="Z30" s="53"/>
      <c r="AA30" s="10"/>
      <c r="AB30" s="46">
        <v>9008</v>
      </c>
      <c r="AC30" s="54"/>
    </row>
    <row r="31" spans="1:29" ht="12.75">
      <c r="A31" s="9"/>
      <c r="B31" s="54" t="s">
        <v>150</v>
      </c>
      <c r="C31" s="48">
        <v>313611.2822818887</v>
      </c>
      <c r="D31" s="49"/>
      <c r="E31" s="48"/>
      <c r="F31" s="49"/>
      <c r="G31" s="48"/>
      <c r="H31" s="49"/>
      <c r="I31" s="52">
        <v>313611.2822818887</v>
      </c>
      <c r="J31" s="116"/>
      <c r="K31" s="46">
        <v>49368</v>
      </c>
      <c r="L31" s="10"/>
      <c r="M31" s="48"/>
      <c r="N31" s="115"/>
      <c r="O31" s="48">
        <v>6551</v>
      </c>
      <c r="P31" s="115"/>
      <c r="Q31" s="48"/>
      <c r="R31" s="115"/>
      <c r="S31" s="48"/>
      <c r="T31" s="135"/>
      <c r="U31" s="48">
        <v>9793</v>
      </c>
      <c r="V31" s="115"/>
      <c r="W31" s="52">
        <v>65712</v>
      </c>
      <c r="X31" s="53"/>
      <c r="Y31" s="46">
        <v>379323.2822818887</v>
      </c>
      <c r="Z31" s="53"/>
      <c r="AA31" s="10"/>
      <c r="AB31" s="46">
        <v>17769</v>
      </c>
      <c r="AC31" s="54"/>
    </row>
    <row r="32" spans="1:29" ht="12.75">
      <c r="A32" s="9"/>
      <c r="B32" s="54" t="s">
        <v>110</v>
      </c>
      <c r="C32" s="48">
        <v>297879.15323716635</v>
      </c>
      <c r="D32" s="49"/>
      <c r="E32" s="48"/>
      <c r="F32" s="49"/>
      <c r="G32" s="48"/>
      <c r="H32" s="49"/>
      <c r="I32" s="52">
        <v>297879.15323716635</v>
      </c>
      <c r="J32" s="116"/>
      <c r="K32" s="46">
        <v>28050</v>
      </c>
      <c r="L32" s="10"/>
      <c r="M32" s="48"/>
      <c r="N32" s="115"/>
      <c r="O32" s="48">
        <v>296</v>
      </c>
      <c r="P32" s="115"/>
      <c r="Q32" s="48"/>
      <c r="R32" s="115"/>
      <c r="S32" s="48"/>
      <c r="T32" s="135"/>
      <c r="U32" s="48">
        <v>4100</v>
      </c>
      <c r="V32" s="115"/>
      <c r="W32" s="52">
        <v>32446</v>
      </c>
      <c r="X32" s="53"/>
      <c r="Y32" s="46">
        <v>330325.15323716635</v>
      </c>
      <c r="Z32" s="53"/>
      <c r="AA32" s="10"/>
      <c r="AB32" s="46">
        <v>10096</v>
      </c>
      <c r="AC32" s="54"/>
    </row>
    <row r="33" spans="1:31" ht="12.75">
      <c r="A33" s="9"/>
      <c r="B33" s="138" t="s">
        <v>62</v>
      </c>
      <c r="C33" s="48">
        <v>577609.6877574653</v>
      </c>
      <c r="D33" s="49"/>
      <c r="E33" s="48"/>
      <c r="F33" s="49"/>
      <c r="G33" s="48"/>
      <c r="H33" s="49"/>
      <c r="I33" s="52">
        <v>577609.6877574653</v>
      </c>
      <c r="J33" s="116"/>
      <c r="K33" s="46">
        <v>34434</v>
      </c>
      <c r="L33" s="10"/>
      <c r="M33" s="48"/>
      <c r="N33" s="115"/>
      <c r="O33" s="48">
        <v>5358</v>
      </c>
      <c r="P33" s="115"/>
      <c r="Q33" s="48"/>
      <c r="R33" s="115"/>
      <c r="S33" s="48"/>
      <c r="T33" s="135"/>
      <c r="U33" s="48">
        <v>3262</v>
      </c>
      <c r="V33" s="115"/>
      <c r="W33" s="52">
        <v>43054</v>
      </c>
      <c r="X33" s="53"/>
      <c r="Y33" s="46">
        <v>620663.6877574653</v>
      </c>
      <c r="Z33" s="53"/>
      <c r="AA33" s="117"/>
      <c r="AB33" s="46">
        <v>12394</v>
      </c>
      <c r="AC33" s="54"/>
      <c r="AE33" s="44"/>
    </row>
    <row r="34" spans="1:29" ht="12.75">
      <c r="A34" s="9"/>
      <c r="B34" s="54" t="s">
        <v>63</v>
      </c>
      <c r="C34" s="48">
        <v>149431.56741356562</v>
      </c>
      <c r="D34" s="49"/>
      <c r="E34" s="48"/>
      <c r="F34" s="49"/>
      <c r="G34" s="48"/>
      <c r="H34" s="49"/>
      <c r="I34" s="52">
        <v>149431.56741356562</v>
      </c>
      <c r="J34" s="116"/>
      <c r="K34" s="46">
        <v>22467</v>
      </c>
      <c r="L34" s="10"/>
      <c r="M34" s="48"/>
      <c r="N34" s="115"/>
      <c r="O34" s="48">
        <v>2480</v>
      </c>
      <c r="P34" s="115"/>
      <c r="Q34" s="48"/>
      <c r="R34" s="115"/>
      <c r="S34" s="48"/>
      <c r="T34" s="135"/>
      <c r="U34" s="48">
        <v>2500</v>
      </c>
      <c r="V34" s="115"/>
      <c r="W34" s="52">
        <v>27447</v>
      </c>
      <c r="X34" s="53"/>
      <c r="Y34" s="46">
        <v>176878.56741356562</v>
      </c>
      <c r="Z34" s="53"/>
      <c r="AA34" s="10"/>
      <c r="AB34" s="46">
        <v>8086</v>
      </c>
      <c r="AC34" s="54"/>
    </row>
    <row r="35" spans="1:31" s="44" customFormat="1" ht="13.5" thickBot="1">
      <c r="A35" s="84" t="s">
        <v>77</v>
      </c>
      <c r="B35" s="123"/>
      <c r="C35" s="87">
        <v>48012.9195797462</v>
      </c>
      <c r="D35" s="139" t="s">
        <v>113</v>
      </c>
      <c r="E35" s="87"/>
      <c r="F35" s="140"/>
      <c r="G35" s="87">
        <v>30000</v>
      </c>
      <c r="H35" s="139" t="s">
        <v>151</v>
      </c>
      <c r="I35" s="141">
        <v>78012.9195797462</v>
      </c>
      <c r="J35" s="142"/>
      <c r="K35" s="122">
        <v>15972</v>
      </c>
      <c r="L35" s="143" t="s">
        <v>78</v>
      </c>
      <c r="M35" s="87"/>
      <c r="N35" s="144"/>
      <c r="O35" s="87">
        <v>0</v>
      </c>
      <c r="P35" s="144"/>
      <c r="Q35" s="87"/>
      <c r="R35" s="144"/>
      <c r="S35" s="87"/>
      <c r="T35" s="145"/>
      <c r="U35" s="87">
        <v>0</v>
      </c>
      <c r="V35" s="146"/>
      <c r="W35" s="87">
        <v>15972</v>
      </c>
      <c r="X35" s="147"/>
      <c r="Y35" s="122">
        <v>93984.9195797462</v>
      </c>
      <c r="Z35" s="147"/>
      <c r="AB35" s="122">
        <v>27648</v>
      </c>
      <c r="AC35" s="123" t="s">
        <v>114</v>
      </c>
      <c r="AE35"/>
    </row>
    <row r="36" spans="1:29" ht="13.5" thickBot="1">
      <c r="A36" s="84" t="s">
        <v>4</v>
      </c>
      <c r="B36" s="85"/>
      <c r="C36" s="86">
        <v>9755894.009999998</v>
      </c>
      <c r="D36" s="148"/>
      <c r="E36" s="87">
        <v>50000</v>
      </c>
      <c r="F36" s="140"/>
      <c r="G36" s="87">
        <v>150000</v>
      </c>
      <c r="H36" s="140"/>
      <c r="I36" s="87">
        <v>9955894</v>
      </c>
      <c r="J36" s="139"/>
      <c r="K36" s="75">
        <v>863378</v>
      </c>
      <c r="L36" s="74"/>
      <c r="M36" s="78">
        <v>63000</v>
      </c>
      <c r="N36" s="120"/>
      <c r="O36" s="78">
        <v>100226</v>
      </c>
      <c r="P36" s="120"/>
      <c r="Q36" s="78">
        <v>568000</v>
      </c>
      <c r="R36" s="120"/>
      <c r="S36" s="78">
        <v>100000</v>
      </c>
      <c r="T36" s="89"/>
      <c r="U36" s="78">
        <v>104500</v>
      </c>
      <c r="V36" s="121"/>
      <c r="W36" s="87">
        <v>1799104</v>
      </c>
      <c r="X36" s="124"/>
      <c r="Y36" s="122">
        <v>11754998</v>
      </c>
      <c r="Z36" s="91"/>
      <c r="AB36" s="122">
        <v>332648</v>
      </c>
      <c r="AC36" s="85"/>
    </row>
    <row r="37" spans="1:2" ht="15">
      <c r="A37" s="93" t="s">
        <v>152</v>
      </c>
      <c r="B37" s="93"/>
    </row>
    <row r="38" spans="1:2" ht="15">
      <c r="A38" s="93" t="s">
        <v>153</v>
      </c>
      <c r="B38" s="93"/>
    </row>
    <row r="39" spans="1:28" ht="15">
      <c r="A39" s="93" t="s">
        <v>154</v>
      </c>
      <c r="B39" s="93"/>
      <c r="C39" s="93"/>
      <c r="D39" s="93"/>
      <c r="E39" s="93"/>
      <c r="F39" s="93"/>
      <c r="G39" s="93"/>
      <c r="H39" s="93"/>
      <c r="I39" s="93"/>
      <c r="J39" s="93"/>
      <c r="K39"/>
      <c r="O39" s="3"/>
      <c r="AB39"/>
    </row>
    <row r="40" spans="1:28" ht="15">
      <c r="A40" s="93" t="s">
        <v>155</v>
      </c>
      <c r="B40" s="93"/>
      <c r="C40" s="93"/>
      <c r="D40" s="93"/>
      <c r="E40" s="93"/>
      <c r="F40" s="93"/>
      <c r="G40" s="93"/>
      <c r="H40" s="93"/>
      <c r="I40" s="93"/>
      <c r="J40" s="93"/>
      <c r="K40"/>
      <c r="O40" s="3"/>
      <c r="AB40"/>
    </row>
    <row r="41" spans="1:28" ht="15">
      <c r="A41" s="93" t="s">
        <v>156</v>
      </c>
      <c r="B41" s="93"/>
      <c r="C41" s="93"/>
      <c r="D41" s="93"/>
      <c r="E41" s="93"/>
      <c r="F41" s="93"/>
      <c r="G41" s="93"/>
      <c r="H41" s="93"/>
      <c r="I41" s="93"/>
      <c r="J41" s="93"/>
      <c r="K41"/>
      <c r="O41" s="3"/>
      <c r="AB41"/>
    </row>
    <row r="42" spans="1:2" ht="15">
      <c r="A42" s="93"/>
      <c r="B42" s="93"/>
    </row>
    <row r="43" spans="1:2" ht="15">
      <c r="A43" s="93"/>
      <c r="B43" s="93"/>
    </row>
    <row r="44" spans="1:2" ht="15">
      <c r="A44" s="93"/>
      <c r="B44" s="93"/>
    </row>
    <row r="45" spans="1:25" ht="15">
      <c r="A45" s="93"/>
      <c r="B45" s="93"/>
      <c r="W45" s="125"/>
      <c r="Y45" s="126"/>
    </row>
    <row r="46" spans="3:9" ht="12.75">
      <c r="C46" s="55"/>
      <c r="D46" s="55"/>
      <c r="E46" s="55"/>
      <c r="F46" s="55"/>
      <c r="G46" s="55"/>
      <c r="H46" s="55"/>
      <c r="I46" s="55"/>
    </row>
    <row r="47" spans="3:31" ht="12.75">
      <c r="C47" s="55"/>
      <c r="D47" s="55"/>
      <c r="E47" s="55"/>
      <c r="F47" s="55"/>
      <c r="G47" s="55"/>
      <c r="H47" s="55"/>
      <c r="I47" s="55"/>
      <c r="AE47" s="44"/>
    </row>
    <row r="48" spans="3:9" ht="12.75">
      <c r="C48" s="55"/>
      <c r="D48" s="55"/>
      <c r="E48" s="55"/>
      <c r="F48" s="55"/>
      <c r="G48" s="55"/>
      <c r="H48" s="55"/>
      <c r="I48" s="55"/>
    </row>
    <row r="53" ht="15">
      <c r="AE53" s="93"/>
    </row>
    <row r="54" ht="15">
      <c r="AE54" s="93"/>
    </row>
    <row r="55" ht="15">
      <c r="AE55" s="93"/>
    </row>
    <row r="56" ht="15">
      <c r="AE56" s="93"/>
    </row>
    <row r="57" ht="15">
      <c r="AE57" s="93"/>
    </row>
    <row r="58" ht="15">
      <c r="AE58" s="93"/>
    </row>
    <row r="59" ht="15">
      <c r="AE59" s="93"/>
    </row>
    <row r="60" ht="15">
      <c r="AE60" s="93"/>
    </row>
    <row r="61" ht="15">
      <c r="AE61" s="93"/>
    </row>
    <row r="62" ht="15">
      <c r="AE62" s="93"/>
    </row>
    <row r="63" ht="15">
      <c r="AE63" s="93"/>
    </row>
    <row r="64" ht="15">
      <c r="AE64" s="93"/>
    </row>
    <row r="66" ht="15">
      <c r="AE66" s="93"/>
    </row>
    <row r="67" ht="15">
      <c r="AE67" s="93"/>
    </row>
  </sheetData>
  <sheetProtection/>
  <mergeCells count="39">
    <mergeCell ref="AE22:AE25"/>
    <mergeCell ref="AB9:AC9"/>
    <mergeCell ref="K10:L10"/>
    <mergeCell ref="M10:N10"/>
    <mergeCell ref="Q10:R10"/>
    <mergeCell ref="Y10:Z10"/>
    <mergeCell ref="AB10:AC10"/>
    <mergeCell ref="Y9:Z9"/>
    <mergeCell ref="C9:D9"/>
    <mergeCell ref="K9:L9"/>
    <mergeCell ref="M9:N9"/>
    <mergeCell ref="Q9:R9"/>
    <mergeCell ref="U9:V9"/>
    <mergeCell ref="U8:V8"/>
    <mergeCell ref="A8:B8"/>
    <mergeCell ref="C8:D8"/>
    <mergeCell ref="K8:N8"/>
    <mergeCell ref="Q8:R8"/>
    <mergeCell ref="Y8:Z8"/>
    <mergeCell ref="AB8:AC8"/>
    <mergeCell ref="U7:V7"/>
    <mergeCell ref="C7:D7"/>
    <mergeCell ref="E7:F7"/>
    <mergeCell ref="G7:H7"/>
    <mergeCell ref="K7:N7"/>
    <mergeCell ref="AB5:AC5"/>
    <mergeCell ref="C6:D6"/>
    <mergeCell ref="K6:N6"/>
    <mergeCell ref="AB6:AC6"/>
    <mergeCell ref="A5:B5"/>
    <mergeCell ref="C5:D5"/>
    <mergeCell ref="K5:N5"/>
    <mergeCell ref="AB7:AC7"/>
    <mergeCell ref="C3:J3"/>
    <mergeCell ref="K3:X3"/>
    <mergeCell ref="Y4:Z4"/>
    <mergeCell ref="O7:P7"/>
    <mergeCell ref="Q7:R7"/>
    <mergeCell ref="S7:T7"/>
  </mergeCells>
  <printOptions/>
  <pageMargins left="0.5" right="0.2" top="1.18" bottom="0.2" header="0.5" footer="0.5"/>
  <pageSetup fitToHeight="1" fitToWidth="1" horizontalDpi="300" verticalDpi="300" orientation="landscape" paperSize="9" scale="74"/>
</worksheet>
</file>

<file path=xl/worksheets/sheet13.xml><?xml version="1.0" encoding="utf-8"?>
<worksheet xmlns="http://schemas.openxmlformats.org/spreadsheetml/2006/main" xmlns:r="http://schemas.openxmlformats.org/officeDocument/2006/relationships">
  <sheetPr>
    <pageSetUpPr fitToPage="1"/>
  </sheetPr>
  <dimension ref="A1:BB67"/>
  <sheetViews>
    <sheetView showGridLines="0" zoomScale="70" zoomScaleNormal="70" zoomScalePageLayoutView="70" workbookViewId="0" topLeftCell="A1">
      <pane xSplit="2" ySplit="13" topLeftCell="N14"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2.00390625" style="0" customWidth="1"/>
    <col min="2" max="2" width="20.28125" style="0" customWidth="1"/>
    <col min="3" max="3" width="6.00390625" style="0" hidden="1" customWidth="1"/>
    <col min="4" max="4" width="11.28125" style="0" hidden="1" customWidth="1"/>
    <col min="5" max="5" width="1.8515625" style="0" hidden="1" customWidth="1"/>
    <col min="6" max="6" width="9.421875" style="0" hidden="1" customWidth="1"/>
    <col min="7" max="7" width="2.421875" style="0" hidden="1" customWidth="1"/>
    <col min="8" max="8" width="10.7109375" style="0" hidden="1" customWidth="1"/>
    <col min="9" max="9" width="1.1484375" style="0" hidden="1" customWidth="1"/>
    <col min="10" max="10" width="10.421875" style="0" hidden="1" customWidth="1"/>
    <col min="11" max="11" width="0.85546875" style="0" hidden="1" customWidth="1"/>
    <col min="12" max="12" width="10.7109375" style="0" hidden="1" customWidth="1"/>
    <col min="13" max="13" width="0.85546875" style="0" hidden="1" customWidth="1"/>
    <col min="14" max="14" width="11.00390625" style="0" customWidth="1"/>
    <col min="15" max="15" width="3.421875" style="0" customWidth="1"/>
    <col min="16" max="16" width="8.8515625" style="0" customWidth="1"/>
    <col min="17" max="17" width="0.71875" style="0" customWidth="1"/>
    <col min="18" max="18" width="8.7109375" style="0" customWidth="1"/>
    <col min="19" max="19" width="1.28515625" style="0" customWidth="1"/>
    <col min="20" max="20" width="12.28125" style="0" customWidth="1"/>
    <col min="21" max="21" width="1.28515625" style="0" customWidth="1"/>
    <col min="22" max="22" width="10.8515625" style="3" customWidth="1"/>
    <col min="23" max="23" width="3.00390625" style="0" customWidth="1"/>
    <col min="24" max="24" width="8.7109375" style="0" customWidth="1"/>
    <col min="25" max="25" width="1.7109375" style="0" customWidth="1"/>
    <col min="26" max="26" width="9.7109375" style="3" customWidth="1"/>
    <col min="27" max="27" width="1.7109375" style="0" customWidth="1"/>
    <col min="28" max="28" width="9.8515625" style="0" customWidth="1"/>
    <col min="29" max="29" width="1.1484375" style="0" customWidth="1"/>
    <col min="30" max="30" width="9.7109375" style="0" customWidth="1"/>
    <col min="31" max="31" width="1.421875" style="0" customWidth="1"/>
    <col min="32" max="32" width="9.7109375" style="0" customWidth="1"/>
    <col min="33" max="33" width="1.421875" style="0" customWidth="1"/>
    <col min="34" max="34" width="8.8515625" style="0" customWidth="1"/>
    <col min="35" max="35" width="1.421875" style="0" customWidth="1"/>
    <col min="36" max="36" width="9.7109375" style="0" customWidth="1"/>
    <col min="37" max="37" width="0.9921875" style="0" customWidth="1"/>
    <col min="38" max="38" width="9.7109375" style="0" customWidth="1"/>
    <col min="39" max="39" width="3.28125" style="0" customWidth="1"/>
    <col min="40" max="40" width="7.7109375" style="0" customWidth="1"/>
    <col min="41" max="41" width="3.00390625" style="0" customWidth="1"/>
    <col min="42" max="42" width="11.421875" style="0" customWidth="1"/>
    <col min="43" max="43" width="1.28515625" style="0" customWidth="1"/>
    <col min="44" max="44" width="12.8515625" style="0" customWidth="1"/>
    <col min="45" max="45" width="1.28515625" style="0" customWidth="1"/>
    <col min="46" max="46" width="2.140625" style="0" customWidth="1"/>
    <col min="47" max="47" width="9.8515625" style="3" customWidth="1"/>
    <col min="48" max="48" width="3.28125" style="0" customWidth="1"/>
    <col min="49" max="49" width="2.140625" style="0" customWidth="1"/>
    <col min="50" max="50" width="5.140625" style="0" customWidth="1"/>
    <col min="51" max="51" width="8.8515625" style="0" customWidth="1"/>
    <col min="52" max="52" width="11.00390625" style="0" customWidth="1"/>
    <col min="53" max="55" width="8.8515625" style="0" customWidth="1"/>
    <col min="56" max="56" width="13.7109375" style="0" customWidth="1"/>
  </cols>
  <sheetData>
    <row r="1" spans="1:26" s="1" customFormat="1" ht="20.25">
      <c r="A1" s="1" t="s">
        <v>429</v>
      </c>
      <c r="T1" s="2"/>
      <c r="Z1" s="2"/>
    </row>
    <row r="2" ht="13.5" thickBot="1"/>
    <row r="3" spans="1:48" ht="12.75">
      <c r="A3" s="4"/>
      <c r="B3" s="95"/>
      <c r="C3" s="5"/>
      <c r="D3" s="149"/>
      <c r="E3" s="5"/>
      <c r="F3" s="5"/>
      <c r="G3" s="5"/>
      <c r="H3" s="5"/>
      <c r="I3" s="5"/>
      <c r="J3" s="5"/>
      <c r="K3" s="5"/>
      <c r="L3" s="5"/>
      <c r="M3" s="5"/>
      <c r="N3" s="770" t="s">
        <v>125</v>
      </c>
      <c r="O3" s="771"/>
      <c r="P3" s="771"/>
      <c r="Q3" s="771"/>
      <c r="R3" s="771"/>
      <c r="S3" s="771"/>
      <c r="T3" s="771"/>
      <c r="U3" s="772"/>
      <c r="V3" s="768" t="s">
        <v>1</v>
      </c>
      <c r="W3" s="771"/>
      <c r="X3" s="771"/>
      <c r="Y3" s="771"/>
      <c r="Z3" s="771"/>
      <c r="AA3" s="771"/>
      <c r="AB3" s="771"/>
      <c r="AC3" s="771"/>
      <c r="AD3" s="771"/>
      <c r="AE3" s="771"/>
      <c r="AF3" s="771"/>
      <c r="AG3" s="771"/>
      <c r="AH3" s="771"/>
      <c r="AI3" s="771"/>
      <c r="AJ3" s="771"/>
      <c r="AK3" s="771"/>
      <c r="AL3" s="771"/>
      <c r="AM3" s="771"/>
      <c r="AN3" s="771"/>
      <c r="AO3" s="771"/>
      <c r="AP3" s="771"/>
      <c r="AQ3" s="772"/>
      <c r="AR3" s="96"/>
      <c r="AS3" s="8"/>
      <c r="AU3" s="96"/>
      <c r="AV3" s="8"/>
    </row>
    <row r="4" spans="1:48" ht="12.75">
      <c r="A4" s="9"/>
      <c r="B4" s="54"/>
      <c r="C4" s="10"/>
      <c r="D4" s="13"/>
      <c r="E4" s="14"/>
      <c r="F4" s="14"/>
      <c r="G4" s="14"/>
      <c r="H4" s="14"/>
      <c r="I4" s="14"/>
      <c r="J4" s="14"/>
      <c r="K4" s="14"/>
      <c r="L4" s="14"/>
      <c r="M4" s="14"/>
      <c r="N4" s="150"/>
      <c r="O4" s="11"/>
      <c r="P4" s="11"/>
      <c r="Q4" s="11"/>
      <c r="R4" s="11"/>
      <c r="S4" s="11"/>
      <c r="T4" s="11"/>
      <c r="U4" s="128"/>
      <c r="V4" s="129"/>
      <c r="W4" s="16"/>
      <c r="X4" s="16"/>
      <c r="Y4" s="16"/>
      <c r="Z4" s="15"/>
      <c r="AA4" s="16"/>
      <c r="AB4" s="16"/>
      <c r="AC4" s="16"/>
      <c r="AD4" s="14"/>
      <c r="AE4" s="14"/>
      <c r="AF4" s="14"/>
      <c r="AG4" s="14"/>
      <c r="AH4" s="14"/>
      <c r="AI4" s="14"/>
      <c r="AJ4" s="14"/>
      <c r="AK4" s="14"/>
      <c r="AL4" s="14"/>
      <c r="AM4" s="14"/>
      <c r="AN4" s="14"/>
      <c r="AO4" s="14"/>
      <c r="AP4" s="14"/>
      <c r="AQ4" s="62"/>
      <c r="AR4" s="728" t="s">
        <v>4</v>
      </c>
      <c r="AS4" s="733"/>
      <c r="AU4" s="130" t="s">
        <v>2</v>
      </c>
      <c r="AV4" s="24"/>
    </row>
    <row r="5" spans="1:48" ht="12.75">
      <c r="A5" s="728"/>
      <c r="B5" s="733"/>
      <c r="C5" s="25"/>
      <c r="D5" s="778" t="s">
        <v>157</v>
      </c>
      <c r="E5" s="779"/>
      <c r="F5" s="780" t="s">
        <v>158</v>
      </c>
      <c r="G5" s="779"/>
      <c r="H5" s="780" t="s">
        <v>158</v>
      </c>
      <c r="I5" s="779"/>
      <c r="J5" s="780" t="s">
        <v>158</v>
      </c>
      <c r="K5" s="779"/>
      <c r="L5" s="151"/>
      <c r="M5" s="151"/>
      <c r="N5" s="22"/>
      <c r="O5" s="21"/>
      <c r="P5" s="98"/>
      <c r="Q5" s="21"/>
      <c r="R5" s="98" t="s">
        <v>127</v>
      </c>
      <c r="S5" s="21"/>
      <c r="T5" s="131"/>
      <c r="U5" s="21"/>
      <c r="V5" s="775" t="s">
        <v>11</v>
      </c>
      <c r="W5" s="756"/>
      <c r="X5" s="756"/>
      <c r="Y5" s="756"/>
      <c r="Z5" s="756"/>
      <c r="AA5" s="745"/>
      <c r="AB5" s="22" t="s">
        <v>7</v>
      </c>
      <c r="AC5" s="21"/>
      <c r="AD5" s="738" t="s">
        <v>89</v>
      </c>
      <c r="AE5" s="735"/>
      <c r="AF5" s="98"/>
      <c r="AG5" s="152"/>
      <c r="AH5" s="152"/>
      <c r="AI5" s="152"/>
      <c r="AJ5" s="152"/>
      <c r="AK5" s="152"/>
      <c r="AL5" s="106"/>
      <c r="AM5" s="99"/>
      <c r="AN5" s="131"/>
      <c r="AO5" s="21"/>
      <c r="AP5" s="22" t="s">
        <v>12</v>
      </c>
      <c r="AQ5" s="24"/>
      <c r="AR5" s="100"/>
      <c r="AS5" s="24"/>
      <c r="AU5" s="751" t="s">
        <v>5</v>
      </c>
      <c r="AV5" s="752"/>
    </row>
    <row r="6" spans="1:48" ht="12.75">
      <c r="A6" s="18"/>
      <c r="B6" s="101"/>
      <c r="C6" s="25"/>
      <c r="D6" s="739" t="s">
        <v>159</v>
      </c>
      <c r="E6" s="729"/>
      <c r="F6" s="739" t="s">
        <v>160</v>
      </c>
      <c r="G6" s="729"/>
      <c r="H6" s="739" t="s">
        <v>161</v>
      </c>
      <c r="I6" s="729"/>
      <c r="J6" s="739" t="s">
        <v>161</v>
      </c>
      <c r="K6" s="729"/>
      <c r="L6" s="25" t="s">
        <v>4</v>
      </c>
      <c r="M6" s="25"/>
      <c r="N6" s="22"/>
      <c r="O6" s="21"/>
      <c r="P6" s="22"/>
      <c r="Q6" s="21"/>
      <c r="R6" s="22" t="s">
        <v>129</v>
      </c>
      <c r="S6" s="21"/>
      <c r="T6" s="23"/>
      <c r="U6" s="21"/>
      <c r="V6" s="751" t="s">
        <v>130</v>
      </c>
      <c r="W6" s="755"/>
      <c r="X6" s="755"/>
      <c r="Y6" s="755"/>
      <c r="Z6" s="755"/>
      <c r="AA6" s="747"/>
      <c r="AB6" s="22" t="s">
        <v>15</v>
      </c>
      <c r="AC6" s="21"/>
      <c r="AD6" s="739" t="s">
        <v>90</v>
      </c>
      <c r="AE6" s="729"/>
      <c r="AF6" s="739" t="s">
        <v>162</v>
      </c>
      <c r="AG6" s="757"/>
      <c r="AH6" s="757"/>
      <c r="AI6" s="757"/>
      <c r="AJ6" s="757"/>
      <c r="AK6" s="757"/>
      <c r="AL6" s="757"/>
      <c r="AM6" s="729"/>
      <c r="AN6" s="22" t="s">
        <v>10</v>
      </c>
      <c r="AO6" s="21"/>
      <c r="AP6" s="23"/>
      <c r="AQ6" s="24"/>
      <c r="AR6" s="20"/>
      <c r="AS6" s="24"/>
      <c r="AU6" s="751" t="s">
        <v>13</v>
      </c>
      <c r="AV6" s="752"/>
    </row>
    <row r="7" spans="1:48" ht="12.75">
      <c r="A7" s="18"/>
      <c r="B7" s="101"/>
      <c r="C7" s="25" t="s">
        <v>163</v>
      </c>
      <c r="D7" s="739" t="s">
        <v>164</v>
      </c>
      <c r="E7" s="729"/>
      <c r="F7" s="739" t="s">
        <v>90</v>
      </c>
      <c r="G7" s="729"/>
      <c r="H7" s="739" t="s">
        <v>165</v>
      </c>
      <c r="I7" s="729"/>
      <c r="J7" s="739" t="s">
        <v>166</v>
      </c>
      <c r="K7" s="729"/>
      <c r="L7" s="25"/>
      <c r="M7" s="25"/>
      <c r="N7" s="29"/>
      <c r="O7" s="10"/>
      <c r="P7" s="739" t="s">
        <v>131</v>
      </c>
      <c r="Q7" s="729"/>
      <c r="R7" s="739" t="s">
        <v>132</v>
      </c>
      <c r="S7" s="729"/>
      <c r="T7" s="29"/>
      <c r="U7" s="21"/>
      <c r="V7" s="751" t="s">
        <v>133</v>
      </c>
      <c r="W7" s="755"/>
      <c r="X7" s="755"/>
      <c r="Y7" s="755"/>
      <c r="Z7" s="755"/>
      <c r="AA7" s="747"/>
      <c r="AB7" s="739" t="s">
        <v>134</v>
      </c>
      <c r="AC7" s="729"/>
      <c r="AD7" s="739" t="s">
        <v>92</v>
      </c>
      <c r="AE7" s="729"/>
      <c r="AF7" s="753"/>
      <c r="AG7" s="750"/>
      <c r="AH7" s="750"/>
      <c r="AI7" s="750"/>
      <c r="AJ7" s="750"/>
      <c r="AK7" s="750"/>
      <c r="AL7" s="750"/>
      <c r="AM7" s="754"/>
      <c r="AN7" s="739"/>
      <c r="AO7" s="729"/>
      <c r="AP7" s="22"/>
      <c r="AQ7" s="24"/>
      <c r="AR7" s="20"/>
      <c r="AS7" s="24"/>
      <c r="AU7" s="751" t="s">
        <v>19</v>
      </c>
      <c r="AV7" s="752"/>
    </row>
    <row r="8" spans="1:48" ht="12.75">
      <c r="A8" s="776" t="s">
        <v>135</v>
      </c>
      <c r="B8" s="733"/>
      <c r="C8" s="25" t="s">
        <v>167</v>
      </c>
      <c r="D8" s="739"/>
      <c r="E8" s="729"/>
      <c r="F8" s="739" t="s">
        <v>168</v>
      </c>
      <c r="G8" s="729"/>
      <c r="H8" s="739" t="s">
        <v>169</v>
      </c>
      <c r="I8" s="729"/>
      <c r="J8" s="739" t="s">
        <v>169</v>
      </c>
      <c r="K8" s="729"/>
      <c r="L8" s="25"/>
      <c r="M8" s="25"/>
      <c r="N8" s="22" t="s">
        <v>31</v>
      </c>
      <c r="O8" s="21"/>
      <c r="P8" s="22" t="s">
        <v>136</v>
      </c>
      <c r="Q8" s="21"/>
      <c r="R8" s="22" t="s">
        <v>137</v>
      </c>
      <c r="S8" s="21"/>
      <c r="T8" s="22" t="s">
        <v>4</v>
      </c>
      <c r="U8" s="21"/>
      <c r="V8" s="777" t="s">
        <v>25</v>
      </c>
      <c r="W8" s="759"/>
      <c r="X8" s="759"/>
      <c r="Y8" s="759"/>
      <c r="Z8" s="759"/>
      <c r="AA8" s="760"/>
      <c r="AB8" s="22" t="s">
        <v>138</v>
      </c>
      <c r="AC8" s="21"/>
      <c r="AD8" s="739" t="s">
        <v>94</v>
      </c>
      <c r="AE8" s="729"/>
      <c r="AF8" s="738" t="s">
        <v>157</v>
      </c>
      <c r="AG8" s="734"/>
      <c r="AH8" s="738" t="s">
        <v>170</v>
      </c>
      <c r="AI8" s="735"/>
      <c r="AJ8" s="738" t="s">
        <v>171</v>
      </c>
      <c r="AK8" s="735"/>
      <c r="AL8" s="739" t="s">
        <v>172</v>
      </c>
      <c r="AM8" s="729"/>
      <c r="AN8" s="739"/>
      <c r="AO8" s="729"/>
      <c r="AP8" s="29"/>
      <c r="AQ8" s="54"/>
      <c r="AR8" s="728"/>
      <c r="AS8" s="733"/>
      <c r="AU8" s="751" t="s">
        <v>26</v>
      </c>
      <c r="AV8" s="752"/>
    </row>
    <row r="9" spans="1:48" ht="12.75">
      <c r="A9" s="18"/>
      <c r="B9" s="101"/>
      <c r="C9" s="25"/>
      <c r="D9" s="739"/>
      <c r="E9" s="757"/>
      <c r="F9" s="26"/>
      <c r="G9" s="27"/>
      <c r="H9" s="26"/>
      <c r="I9" s="27"/>
      <c r="J9" s="26"/>
      <c r="K9" s="27"/>
      <c r="L9" s="25"/>
      <c r="M9" s="25"/>
      <c r="N9" s="22"/>
      <c r="O9" s="21"/>
      <c r="P9" s="22"/>
      <c r="Q9" s="21"/>
      <c r="R9" s="22" t="s">
        <v>139</v>
      </c>
      <c r="S9" s="21"/>
      <c r="T9" s="23"/>
      <c r="U9" s="21"/>
      <c r="V9" s="751" t="s">
        <v>31</v>
      </c>
      <c r="W9" s="755"/>
      <c r="X9" s="744" t="s">
        <v>32</v>
      </c>
      <c r="Y9" s="745"/>
      <c r="Z9" s="746" t="s">
        <v>173</v>
      </c>
      <c r="AA9" s="747"/>
      <c r="AB9" s="22" t="s">
        <v>140</v>
      </c>
      <c r="AC9" s="21"/>
      <c r="AD9" s="781"/>
      <c r="AE9" s="782"/>
      <c r="AF9" s="739" t="s">
        <v>169</v>
      </c>
      <c r="AG9" s="757"/>
      <c r="AH9" s="739" t="s">
        <v>169</v>
      </c>
      <c r="AI9" s="729"/>
      <c r="AJ9" s="739" t="s">
        <v>174</v>
      </c>
      <c r="AK9" s="729"/>
      <c r="AL9" s="739" t="s">
        <v>175</v>
      </c>
      <c r="AM9" s="729"/>
      <c r="AN9" s="739"/>
      <c r="AO9" s="729"/>
      <c r="AP9" s="29"/>
      <c r="AQ9" s="54"/>
      <c r="AR9" s="728"/>
      <c r="AS9" s="733"/>
      <c r="AU9" s="751" t="s">
        <v>33</v>
      </c>
      <c r="AV9" s="752"/>
    </row>
    <row r="10" spans="1:48" ht="12.75">
      <c r="A10" s="18"/>
      <c r="B10" s="101"/>
      <c r="C10" s="25"/>
      <c r="D10" s="739"/>
      <c r="E10" s="757"/>
      <c r="F10" s="26"/>
      <c r="G10" s="27"/>
      <c r="H10" s="739"/>
      <c r="I10" s="729"/>
      <c r="J10" s="26"/>
      <c r="K10" s="27"/>
      <c r="L10" s="25"/>
      <c r="M10" s="25"/>
      <c r="N10" s="22"/>
      <c r="O10" s="21"/>
      <c r="P10" s="22"/>
      <c r="Q10" s="21"/>
      <c r="R10" s="22" t="s">
        <v>142</v>
      </c>
      <c r="S10" s="21"/>
      <c r="T10" s="23"/>
      <c r="U10" s="21"/>
      <c r="V10" s="751" t="s">
        <v>38</v>
      </c>
      <c r="W10" s="755"/>
      <c r="X10" s="746" t="s">
        <v>39</v>
      </c>
      <c r="Y10" s="747"/>
      <c r="Z10" s="746" t="s">
        <v>176</v>
      </c>
      <c r="AA10" s="747"/>
      <c r="AB10" s="22" t="s">
        <v>35</v>
      </c>
      <c r="AC10" s="21"/>
      <c r="AD10" s="781"/>
      <c r="AE10" s="782"/>
      <c r="AF10" s="26"/>
      <c r="AG10" s="25"/>
      <c r="AH10" s="26"/>
      <c r="AI10" s="27"/>
      <c r="AJ10" s="739" t="s">
        <v>177</v>
      </c>
      <c r="AK10" s="729"/>
      <c r="AL10" s="26"/>
      <c r="AM10" s="25"/>
      <c r="AN10" s="26"/>
      <c r="AO10" s="25"/>
      <c r="AP10" s="29"/>
      <c r="AQ10" s="54"/>
      <c r="AR10" s="728"/>
      <c r="AS10" s="733"/>
      <c r="AU10" s="751" t="s">
        <v>40</v>
      </c>
      <c r="AV10" s="752"/>
    </row>
    <row r="11" spans="1:50" ht="12.75">
      <c r="A11" s="18"/>
      <c r="B11" s="101"/>
      <c r="C11" s="25"/>
      <c r="D11" s="26"/>
      <c r="E11" s="25"/>
      <c r="F11" s="26"/>
      <c r="G11" s="25"/>
      <c r="H11" s="26"/>
      <c r="I11" s="27"/>
      <c r="J11" s="26"/>
      <c r="K11" s="27"/>
      <c r="L11" s="25"/>
      <c r="M11" s="25"/>
      <c r="N11" s="22"/>
      <c r="O11" s="21"/>
      <c r="P11" s="22"/>
      <c r="Q11" s="21"/>
      <c r="R11" s="22"/>
      <c r="S11" s="21"/>
      <c r="T11" s="23"/>
      <c r="U11" s="21"/>
      <c r="V11" s="153"/>
      <c r="W11" s="154"/>
      <c r="X11" s="155"/>
      <c r="Y11" s="156"/>
      <c r="Z11" s="746" t="s">
        <v>178</v>
      </c>
      <c r="AA11" s="747"/>
      <c r="AB11" s="22"/>
      <c r="AC11" s="21"/>
      <c r="AD11" s="23"/>
      <c r="AE11" s="116"/>
      <c r="AF11" s="26"/>
      <c r="AG11" s="25"/>
      <c r="AH11" s="26"/>
      <c r="AI11" s="27"/>
      <c r="AJ11" s="739" t="s">
        <v>179</v>
      </c>
      <c r="AK11" s="729"/>
      <c r="AL11" s="26"/>
      <c r="AM11" s="25"/>
      <c r="AN11" s="26"/>
      <c r="AO11" s="25"/>
      <c r="AP11" s="29"/>
      <c r="AQ11" s="54"/>
      <c r="AR11" s="18"/>
      <c r="AS11" s="101"/>
      <c r="AU11" s="153"/>
      <c r="AV11" s="157"/>
      <c r="AX11" s="44"/>
    </row>
    <row r="12" spans="1:48" ht="12.75">
      <c r="A12" s="18"/>
      <c r="B12" s="101"/>
      <c r="C12" s="25"/>
      <c r="D12" s="26"/>
      <c r="E12" s="25"/>
      <c r="F12" s="26"/>
      <c r="G12" s="25"/>
      <c r="H12" s="26"/>
      <c r="I12" s="27"/>
      <c r="J12" s="26"/>
      <c r="K12" s="27"/>
      <c r="L12" s="25"/>
      <c r="M12" s="25"/>
      <c r="N12" s="22"/>
      <c r="O12" s="21"/>
      <c r="P12" s="22"/>
      <c r="Q12" s="21"/>
      <c r="R12" s="22"/>
      <c r="S12" s="21"/>
      <c r="T12" s="23"/>
      <c r="U12" s="21"/>
      <c r="V12" s="153"/>
      <c r="W12" s="154"/>
      <c r="X12" s="155"/>
      <c r="Y12" s="156"/>
      <c r="Z12" s="746" t="s">
        <v>180</v>
      </c>
      <c r="AA12" s="747"/>
      <c r="AB12" s="22"/>
      <c r="AC12" s="21"/>
      <c r="AD12" s="23"/>
      <c r="AE12" s="116"/>
      <c r="AF12" s="26"/>
      <c r="AG12" s="25"/>
      <c r="AH12" s="26"/>
      <c r="AI12" s="27"/>
      <c r="AJ12" s="26"/>
      <c r="AK12" s="27"/>
      <c r="AL12" s="26"/>
      <c r="AM12" s="25"/>
      <c r="AN12" s="26"/>
      <c r="AO12" s="25"/>
      <c r="AP12" s="29"/>
      <c r="AQ12" s="54"/>
      <c r="AR12" s="18"/>
      <c r="AS12" s="101"/>
      <c r="AU12" s="153"/>
      <c r="AV12" s="157"/>
    </row>
    <row r="13" spans="1:48" ht="13.5" thickBot="1">
      <c r="A13" s="30"/>
      <c r="B13" s="85"/>
      <c r="C13" s="31"/>
      <c r="D13" s="740" t="s">
        <v>41</v>
      </c>
      <c r="E13" s="736"/>
      <c r="F13" s="740" t="s">
        <v>41</v>
      </c>
      <c r="G13" s="736"/>
      <c r="H13" s="740" t="s">
        <v>41</v>
      </c>
      <c r="I13" s="737"/>
      <c r="J13" s="740" t="s">
        <v>41</v>
      </c>
      <c r="K13" s="737"/>
      <c r="L13" s="158"/>
      <c r="M13" s="158"/>
      <c r="N13" s="34" t="s">
        <v>41</v>
      </c>
      <c r="O13" s="33"/>
      <c r="P13" s="34" t="s">
        <v>41</v>
      </c>
      <c r="Q13" s="33"/>
      <c r="R13" s="34" t="s">
        <v>41</v>
      </c>
      <c r="S13" s="33"/>
      <c r="T13" s="34" t="s">
        <v>41</v>
      </c>
      <c r="U13" s="33"/>
      <c r="V13" s="37" t="s">
        <v>41</v>
      </c>
      <c r="W13" s="33"/>
      <c r="X13" s="35" t="s">
        <v>41</v>
      </c>
      <c r="Y13" s="102"/>
      <c r="Z13" s="35" t="s">
        <v>41</v>
      </c>
      <c r="AA13" s="102"/>
      <c r="AB13" s="35" t="s">
        <v>41</v>
      </c>
      <c r="AC13" s="33"/>
      <c r="AD13" s="740" t="s">
        <v>41</v>
      </c>
      <c r="AE13" s="737"/>
      <c r="AF13" s="740" t="s">
        <v>41</v>
      </c>
      <c r="AG13" s="737"/>
      <c r="AH13" s="740" t="s">
        <v>41</v>
      </c>
      <c r="AI13" s="737"/>
      <c r="AJ13" s="34" t="s">
        <v>41</v>
      </c>
      <c r="AK13" s="102"/>
      <c r="AL13" s="34" t="s">
        <v>41</v>
      </c>
      <c r="AM13" s="33"/>
      <c r="AN13" s="34" t="s">
        <v>41</v>
      </c>
      <c r="AO13" s="33"/>
      <c r="AP13" s="34" t="s">
        <v>41</v>
      </c>
      <c r="AQ13" s="36"/>
      <c r="AR13" s="32" t="s">
        <v>41</v>
      </c>
      <c r="AS13" s="36"/>
      <c r="AU13" s="37" t="s">
        <v>41</v>
      </c>
      <c r="AV13" s="36"/>
    </row>
    <row r="14" spans="1:54" ht="12.75">
      <c r="A14" s="103"/>
      <c r="B14" s="104" t="s">
        <v>181</v>
      </c>
      <c r="C14" s="159" t="s">
        <v>182</v>
      </c>
      <c r="D14" s="160">
        <v>305937.22734600236</v>
      </c>
      <c r="E14" s="5"/>
      <c r="F14" s="160">
        <v>52952.45987623392</v>
      </c>
      <c r="G14" s="5"/>
      <c r="H14" s="160">
        <v>80247.59731152713</v>
      </c>
      <c r="I14" s="161"/>
      <c r="J14" s="160">
        <v>11280.39063315226</v>
      </c>
      <c r="K14" s="161"/>
      <c r="L14" s="48">
        <v>450417.6751669157</v>
      </c>
      <c r="M14" s="10"/>
      <c r="N14" s="48">
        <v>450417.6751669157</v>
      </c>
      <c r="O14" s="132"/>
      <c r="P14" s="162"/>
      <c r="Q14" s="163"/>
      <c r="R14" s="162"/>
      <c r="S14" s="132"/>
      <c r="T14" s="109">
        <v>450417.6751669157</v>
      </c>
      <c r="U14" s="133"/>
      <c r="V14" s="111">
        <v>56331</v>
      </c>
      <c r="W14" s="107"/>
      <c r="X14" s="164"/>
      <c r="Y14" s="108"/>
      <c r="Z14" s="105"/>
      <c r="AA14" s="108"/>
      <c r="AB14" s="105">
        <v>6982</v>
      </c>
      <c r="AC14" s="108"/>
      <c r="AD14" s="105"/>
      <c r="AE14" s="108"/>
      <c r="AF14" s="165">
        <v>0</v>
      </c>
      <c r="AG14" s="165"/>
      <c r="AH14" s="166">
        <v>6939</v>
      </c>
      <c r="AI14" s="108"/>
      <c r="AJ14" s="105"/>
      <c r="AK14" s="134"/>
      <c r="AL14" s="105">
        <v>8070</v>
      </c>
      <c r="AM14" s="108"/>
      <c r="AN14" s="105"/>
      <c r="AO14" s="108"/>
      <c r="AP14" s="52">
        <f aca="true" t="shared" si="0" ref="AP14:AP28">SUM(V14:AN14)</f>
        <v>78322</v>
      </c>
      <c r="AQ14" s="110"/>
      <c r="AR14" s="46">
        <f>T14+AP14</f>
        <v>528739.6751669156</v>
      </c>
      <c r="AS14" s="110"/>
      <c r="AU14" s="111">
        <v>18739</v>
      </c>
      <c r="AV14" s="104"/>
      <c r="AY14" s="49"/>
      <c r="BB14" s="167"/>
    </row>
    <row r="15" spans="1:54" ht="12.75">
      <c r="A15" s="9"/>
      <c r="B15" s="54" t="s">
        <v>43</v>
      </c>
      <c r="C15" s="168" t="s">
        <v>183</v>
      </c>
      <c r="D15" s="48">
        <v>363331.67108210316</v>
      </c>
      <c r="E15" s="10"/>
      <c r="F15" s="48">
        <v>19414.64451802349</v>
      </c>
      <c r="G15" s="10"/>
      <c r="H15" s="48">
        <v>62461.947898612176</v>
      </c>
      <c r="I15" s="115"/>
      <c r="J15" s="48">
        <v>165934.82679925114</v>
      </c>
      <c r="K15" s="115"/>
      <c r="L15" s="48">
        <v>611143.09029799</v>
      </c>
      <c r="M15" s="10"/>
      <c r="N15" s="48">
        <v>611143.09029799</v>
      </c>
      <c r="O15" s="49"/>
      <c r="P15" s="113"/>
      <c r="Q15" s="137"/>
      <c r="R15" s="113"/>
      <c r="S15" s="49"/>
      <c r="T15" s="52">
        <v>611143.09029799</v>
      </c>
      <c r="U15" s="116"/>
      <c r="V15" s="46">
        <v>30712</v>
      </c>
      <c r="W15" s="10"/>
      <c r="X15" s="29"/>
      <c r="Y15" s="115"/>
      <c r="Z15" s="48"/>
      <c r="AA15" s="115"/>
      <c r="AB15" s="48">
        <v>2992</v>
      </c>
      <c r="AC15" s="115"/>
      <c r="AD15" s="48"/>
      <c r="AE15" s="115"/>
      <c r="AF15" s="169">
        <v>0</v>
      </c>
      <c r="AG15" s="169"/>
      <c r="AH15" s="170">
        <v>0</v>
      </c>
      <c r="AI15" s="115"/>
      <c r="AJ15" s="48"/>
      <c r="AK15" s="135"/>
      <c r="AL15" s="48">
        <v>4055</v>
      </c>
      <c r="AM15" s="115"/>
      <c r="AN15" s="48"/>
      <c r="AO15" s="115"/>
      <c r="AP15" s="52">
        <f t="shared" si="0"/>
        <v>37759</v>
      </c>
      <c r="AQ15" s="53"/>
      <c r="AR15" s="46">
        <f>T15+AP15</f>
        <v>648902.09029799</v>
      </c>
      <c r="AS15" s="53"/>
      <c r="AT15" s="10"/>
      <c r="AU15" s="46">
        <v>10415</v>
      </c>
      <c r="AV15" s="54"/>
      <c r="AY15" s="49"/>
      <c r="BB15" s="167"/>
    </row>
    <row r="16" spans="1:54" ht="12.75">
      <c r="A16" s="9"/>
      <c r="B16" s="54" t="s">
        <v>96</v>
      </c>
      <c r="C16" s="168" t="s">
        <v>184</v>
      </c>
      <c r="D16" s="48">
        <v>106310.59972052119</v>
      </c>
      <c r="E16" s="10"/>
      <c r="F16" s="48">
        <v>23391.704110076284</v>
      </c>
      <c r="G16" s="10"/>
      <c r="H16" s="48">
        <v>29256.60436037755</v>
      </c>
      <c r="I16" s="115"/>
      <c r="J16" s="48">
        <v>4619.4589816775615</v>
      </c>
      <c r="K16" s="115"/>
      <c r="L16" s="48">
        <v>163578.3671726526</v>
      </c>
      <c r="M16" s="10"/>
      <c r="N16" s="48">
        <v>163578.3671726526</v>
      </c>
      <c r="O16" s="49"/>
      <c r="P16" s="113"/>
      <c r="Q16" s="137"/>
      <c r="R16" s="113">
        <v>8800</v>
      </c>
      <c r="S16" s="49"/>
      <c r="T16" s="52">
        <v>172378.3671726526</v>
      </c>
      <c r="U16" s="116"/>
      <c r="V16" s="46">
        <v>30247</v>
      </c>
      <c r="W16" s="10"/>
      <c r="X16" s="29"/>
      <c r="Y16" s="115"/>
      <c r="Z16" s="48"/>
      <c r="AA16" s="115"/>
      <c r="AB16" s="48">
        <v>2368</v>
      </c>
      <c r="AC16" s="115"/>
      <c r="AD16" s="48"/>
      <c r="AE16" s="115"/>
      <c r="AF16" s="169">
        <v>33</v>
      </c>
      <c r="AG16" s="169"/>
      <c r="AH16" s="170">
        <v>1841</v>
      </c>
      <c r="AI16" s="115"/>
      <c r="AJ16" s="48"/>
      <c r="AK16" s="136"/>
      <c r="AL16" s="48">
        <v>2000</v>
      </c>
      <c r="AM16" s="115"/>
      <c r="AN16" s="48"/>
      <c r="AO16" s="115"/>
      <c r="AP16" s="52">
        <f t="shared" si="0"/>
        <v>36489</v>
      </c>
      <c r="AQ16" s="53"/>
      <c r="AR16" s="46">
        <f aca="true" t="shared" si="1" ref="AR16:AR37">T16+AP16</f>
        <v>208867.3671726526</v>
      </c>
      <c r="AS16" s="53"/>
      <c r="AT16" s="10"/>
      <c r="AU16" s="46">
        <v>10312</v>
      </c>
      <c r="AV16" s="54"/>
      <c r="AY16" s="49"/>
      <c r="BB16" s="167"/>
    </row>
    <row r="17" spans="1:54" ht="12.75">
      <c r="A17" s="9"/>
      <c r="B17" s="54" t="s">
        <v>185</v>
      </c>
      <c r="C17" s="168" t="s">
        <v>186</v>
      </c>
      <c r="D17" s="48">
        <v>266107.2524600627</v>
      </c>
      <c r="E17" s="10"/>
      <c r="F17" s="48">
        <v>38972.087571437645</v>
      </c>
      <c r="G17" s="10"/>
      <c r="H17" s="48">
        <v>57687.32746415152</v>
      </c>
      <c r="I17" s="115"/>
      <c r="J17" s="48">
        <v>6115.915416014487</v>
      </c>
      <c r="K17" s="115"/>
      <c r="L17" s="171">
        <v>368882.49291166634</v>
      </c>
      <c r="M17" s="10"/>
      <c r="N17" s="48">
        <v>368882.49291166634</v>
      </c>
      <c r="O17" s="49"/>
      <c r="P17" s="113"/>
      <c r="Q17" s="137"/>
      <c r="R17" s="113"/>
      <c r="S17" s="49"/>
      <c r="T17" s="52">
        <v>368882.49291166634</v>
      </c>
      <c r="U17" s="116"/>
      <c r="V17" s="46">
        <v>65491</v>
      </c>
      <c r="W17" s="10"/>
      <c r="X17" s="29"/>
      <c r="Y17" s="115"/>
      <c r="Z17" s="48"/>
      <c r="AA17" s="115"/>
      <c r="AB17" s="48">
        <v>3980</v>
      </c>
      <c r="AC17" s="115"/>
      <c r="AD17" s="48"/>
      <c r="AE17" s="115"/>
      <c r="AF17" s="169">
        <v>12611</v>
      </c>
      <c r="AG17" s="169"/>
      <c r="AH17" s="170">
        <v>0</v>
      </c>
      <c r="AI17" s="115"/>
      <c r="AJ17" s="48"/>
      <c r="AK17" s="135"/>
      <c r="AL17" s="48">
        <v>2411</v>
      </c>
      <c r="AM17" s="115"/>
      <c r="AN17" s="48"/>
      <c r="AO17" s="115"/>
      <c r="AP17" s="52">
        <f t="shared" si="0"/>
        <v>84493</v>
      </c>
      <c r="AQ17" s="53"/>
      <c r="AR17" s="46">
        <f t="shared" si="1"/>
        <v>453375.49291166634</v>
      </c>
      <c r="AS17" s="53"/>
      <c r="AT17" s="10"/>
      <c r="AU17" s="46">
        <v>21985</v>
      </c>
      <c r="AV17" s="54"/>
      <c r="AY17" s="49"/>
      <c r="AZ17" s="172"/>
      <c r="BB17" s="167"/>
    </row>
    <row r="18" spans="1:54" ht="12.75">
      <c r="A18" s="9"/>
      <c r="B18" s="54" t="s">
        <v>97</v>
      </c>
      <c r="C18" s="168" t="s">
        <v>187</v>
      </c>
      <c r="D18" s="48">
        <v>84276.67868041858</v>
      </c>
      <c r="E18" s="10"/>
      <c r="F18" s="48">
        <v>19015.585002813048</v>
      </c>
      <c r="G18" s="10"/>
      <c r="H18" s="48">
        <v>24600.61108618009</v>
      </c>
      <c r="I18" s="115"/>
      <c r="J18" s="48">
        <v>7864.048614308075</v>
      </c>
      <c r="K18" s="115"/>
      <c r="L18" s="48">
        <v>135756.92338371978</v>
      </c>
      <c r="M18" s="10"/>
      <c r="N18" s="48">
        <v>135756.92338371978</v>
      </c>
      <c r="O18" s="49"/>
      <c r="P18" s="113"/>
      <c r="Q18" s="137"/>
      <c r="R18" s="113"/>
      <c r="S18" s="49"/>
      <c r="T18" s="52">
        <v>135756.92338371978</v>
      </c>
      <c r="U18" s="116"/>
      <c r="V18" s="46">
        <v>17587</v>
      </c>
      <c r="W18" s="10"/>
      <c r="X18" s="29"/>
      <c r="Y18" s="115"/>
      <c r="Z18" s="48"/>
      <c r="AA18" s="115"/>
      <c r="AB18" s="48">
        <v>58</v>
      </c>
      <c r="AC18" s="115"/>
      <c r="AD18" s="48"/>
      <c r="AE18" s="115"/>
      <c r="AF18" s="169">
        <v>0</v>
      </c>
      <c r="AG18" s="169"/>
      <c r="AH18" s="170">
        <v>7609</v>
      </c>
      <c r="AI18" s="115"/>
      <c r="AJ18" s="48"/>
      <c r="AK18" s="135"/>
      <c r="AL18" s="48">
        <v>5970</v>
      </c>
      <c r="AM18" s="115"/>
      <c r="AN18" s="48"/>
      <c r="AO18" s="115"/>
      <c r="AP18" s="52">
        <f t="shared" si="0"/>
        <v>31224</v>
      </c>
      <c r="AQ18" s="53"/>
      <c r="AR18" s="46">
        <f t="shared" si="1"/>
        <v>166980.92338371978</v>
      </c>
      <c r="AS18" s="53"/>
      <c r="AT18" s="10"/>
      <c r="AU18" s="46">
        <v>5926</v>
      </c>
      <c r="AV18" s="54"/>
      <c r="AY18" s="49"/>
      <c r="BB18" s="167"/>
    </row>
    <row r="19" spans="1:54" ht="12.75">
      <c r="A19" s="9"/>
      <c r="B19" s="54" t="s">
        <v>188</v>
      </c>
      <c r="C19" s="173" t="s">
        <v>189</v>
      </c>
      <c r="D19" s="48">
        <v>300461.79644315114</v>
      </c>
      <c r="E19" s="10"/>
      <c r="F19" s="48">
        <v>24811.91780709487</v>
      </c>
      <c r="G19" s="10"/>
      <c r="H19" s="48">
        <v>52544.92520585249</v>
      </c>
      <c r="I19" s="115"/>
      <c r="J19" s="48">
        <v>67325.23487708314</v>
      </c>
      <c r="K19" s="115"/>
      <c r="L19" s="48">
        <v>445143.87433318165</v>
      </c>
      <c r="M19" s="10"/>
      <c r="N19" s="48">
        <v>445143.87433318165</v>
      </c>
      <c r="O19" s="49"/>
      <c r="P19" s="113"/>
      <c r="Q19" s="137"/>
      <c r="R19" s="113">
        <v>9500</v>
      </c>
      <c r="S19" s="49"/>
      <c r="T19" s="52">
        <v>454643.87433318165</v>
      </c>
      <c r="U19" s="116"/>
      <c r="V19" s="46">
        <v>31621</v>
      </c>
      <c r="W19" s="10"/>
      <c r="X19" s="29"/>
      <c r="Y19" s="115"/>
      <c r="Z19" s="48"/>
      <c r="AA19" s="115"/>
      <c r="AB19" s="48">
        <v>2760</v>
      </c>
      <c r="AC19" s="115"/>
      <c r="AD19" s="48"/>
      <c r="AE19" s="115"/>
      <c r="AF19" s="169">
        <v>11934</v>
      </c>
      <c r="AG19" s="169"/>
      <c r="AH19" s="170">
        <v>0</v>
      </c>
      <c r="AI19" s="115"/>
      <c r="AJ19" s="48"/>
      <c r="AK19" s="135"/>
      <c r="AL19" s="48">
        <v>6787</v>
      </c>
      <c r="AM19" s="115"/>
      <c r="AN19" s="48"/>
      <c r="AO19" s="115"/>
      <c r="AP19" s="52">
        <f t="shared" si="0"/>
        <v>53102</v>
      </c>
      <c r="AQ19" s="53"/>
      <c r="AR19" s="46">
        <f t="shared" si="1"/>
        <v>507745.87433318165</v>
      </c>
      <c r="AS19" s="53"/>
      <c r="AT19" s="10"/>
      <c r="AU19" s="46">
        <v>10669</v>
      </c>
      <c r="AV19" s="54"/>
      <c r="AY19" s="49"/>
      <c r="BB19" s="167"/>
    </row>
    <row r="20" spans="1:54" ht="12.75">
      <c r="A20" s="9"/>
      <c r="B20" s="54" t="s">
        <v>144</v>
      </c>
      <c r="C20" s="173" t="s">
        <v>190</v>
      </c>
      <c r="D20" s="48">
        <v>459780.3273628028</v>
      </c>
      <c r="E20" s="10"/>
      <c r="F20" s="48">
        <v>43230.83866759535</v>
      </c>
      <c r="G20" s="10"/>
      <c r="H20" s="48">
        <v>104112.05802357788</v>
      </c>
      <c r="I20" s="115"/>
      <c r="J20" s="48">
        <v>72951.40091458736</v>
      </c>
      <c r="K20" s="115"/>
      <c r="L20" s="48">
        <v>680074.6249685633</v>
      </c>
      <c r="M20" s="10"/>
      <c r="N20" s="48">
        <v>680074.6249685633</v>
      </c>
      <c r="O20" s="49"/>
      <c r="P20" s="113"/>
      <c r="Q20" s="137"/>
      <c r="R20" s="113">
        <v>20700</v>
      </c>
      <c r="S20" s="49"/>
      <c r="T20" s="52">
        <v>700774.6249685633</v>
      </c>
      <c r="U20" s="114"/>
      <c r="V20" s="46">
        <v>84576</v>
      </c>
      <c r="W20" s="10"/>
      <c r="X20" s="29"/>
      <c r="Y20" s="115"/>
      <c r="Z20" s="48"/>
      <c r="AA20" s="115"/>
      <c r="AB20" s="48">
        <v>5142</v>
      </c>
      <c r="AC20" s="115"/>
      <c r="AD20" s="48"/>
      <c r="AE20" s="115"/>
      <c r="AF20" s="169">
        <v>10931</v>
      </c>
      <c r="AG20" s="169"/>
      <c r="AH20" s="170">
        <v>1122</v>
      </c>
      <c r="AI20" s="115"/>
      <c r="AJ20" s="48"/>
      <c r="AK20" s="136"/>
      <c r="AL20" s="48">
        <v>14302</v>
      </c>
      <c r="AM20" s="115"/>
      <c r="AN20" s="48"/>
      <c r="AO20" s="115"/>
      <c r="AP20" s="52">
        <f t="shared" si="0"/>
        <v>116073</v>
      </c>
      <c r="AQ20" s="53"/>
      <c r="AR20" s="46">
        <f t="shared" si="1"/>
        <v>816847.6249685633</v>
      </c>
      <c r="AS20" s="53"/>
      <c r="AT20" s="10"/>
      <c r="AU20" s="46">
        <v>28401</v>
      </c>
      <c r="AV20" s="54"/>
      <c r="AY20" s="49"/>
      <c r="BB20" s="167"/>
    </row>
    <row r="21" spans="1:54" ht="12.75">
      <c r="A21" s="9"/>
      <c r="B21" s="54" t="s">
        <v>145</v>
      </c>
      <c r="C21" s="168" t="s">
        <v>191</v>
      </c>
      <c r="D21" s="48">
        <v>533739.1769530415</v>
      </c>
      <c r="E21" s="10"/>
      <c r="F21" s="48">
        <v>23490.646863432125</v>
      </c>
      <c r="G21" s="10"/>
      <c r="H21" s="48">
        <v>89716.15691575893</v>
      </c>
      <c r="I21" s="115"/>
      <c r="J21" s="48">
        <v>136632.33924439125</v>
      </c>
      <c r="K21" s="115"/>
      <c r="L21" s="48">
        <v>783578.3199766239</v>
      </c>
      <c r="M21" s="10"/>
      <c r="N21" s="48">
        <v>783578.3199766239</v>
      </c>
      <c r="O21" s="49"/>
      <c r="P21" s="113"/>
      <c r="Q21" s="137"/>
      <c r="R21" s="113"/>
      <c r="S21" s="49"/>
      <c r="T21" s="52">
        <v>783578.3199766239</v>
      </c>
      <c r="U21" s="116"/>
      <c r="V21" s="46">
        <v>73286</v>
      </c>
      <c r="W21" s="10"/>
      <c r="X21" s="29"/>
      <c r="Y21" s="115"/>
      <c r="Z21" s="48"/>
      <c r="AA21" s="115"/>
      <c r="AB21" s="48">
        <v>7180</v>
      </c>
      <c r="AC21" s="115"/>
      <c r="AD21" s="48"/>
      <c r="AE21" s="115"/>
      <c r="AF21" s="169">
        <v>5946</v>
      </c>
      <c r="AG21" s="169"/>
      <c r="AH21" s="170">
        <v>7923</v>
      </c>
      <c r="AI21" s="115"/>
      <c r="AJ21" s="48"/>
      <c r="AK21" s="135"/>
      <c r="AL21" s="48">
        <v>7323</v>
      </c>
      <c r="AM21" s="115"/>
      <c r="AN21" s="48"/>
      <c r="AO21" s="115"/>
      <c r="AP21" s="52">
        <f t="shared" si="0"/>
        <v>101658</v>
      </c>
      <c r="AQ21" s="53"/>
      <c r="AR21" s="46">
        <f t="shared" si="1"/>
        <v>885236.3199766239</v>
      </c>
      <c r="AS21" s="53"/>
      <c r="AT21" s="10"/>
      <c r="AU21" s="46">
        <v>24935</v>
      </c>
      <c r="AV21" s="54"/>
      <c r="AY21" s="49"/>
      <c r="BB21" s="167"/>
    </row>
    <row r="22" spans="1:54" ht="12.75">
      <c r="A22" s="9"/>
      <c r="B22" s="54" t="s">
        <v>146</v>
      </c>
      <c r="C22" s="168" t="s">
        <v>192</v>
      </c>
      <c r="D22" s="48">
        <v>227684.27933467802</v>
      </c>
      <c r="E22" s="10"/>
      <c r="F22" s="48">
        <v>54794.41269650894</v>
      </c>
      <c r="G22" s="10"/>
      <c r="H22" s="48">
        <v>39313.861052762375</v>
      </c>
      <c r="I22" s="115"/>
      <c r="J22" s="48">
        <v>16264.610870699446</v>
      </c>
      <c r="K22" s="115"/>
      <c r="L22" s="48">
        <v>338057.1639546488</v>
      </c>
      <c r="M22" s="10"/>
      <c r="N22" s="48">
        <v>332721.1639546488</v>
      </c>
      <c r="O22" s="49"/>
      <c r="P22" s="113"/>
      <c r="Q22" s="137"/>
      <c r="R22" s="113"/>
      <c r="S22" s="49"/>
      <c r="T22" s="52">
        <v>332721.1639546488</v>
      </c>
      <c r="U22" s="116"/>
      <c r="V22" s="46">
        <v>49618</v>
      </c>
      <c r="W22" s="10"/>
      <c r="X22" s="29"/>
      <c r="Y22" s="115"/>
      <c r="Z22" s="48"/>
      <c r="AA22" s="115"/>
      <c r="AB22" s="48">
        <v>2831</v>
      </c>
      <c r="AC22" s="115"/>
      <c r="AD22" s="48"/>
      <c r="AE22" s="115"/>
      <c r="AF22" s="169">
        <v>31752</v>
      </c>
      <c r="AG22" s="169"/>
      <c r="AH22" s="170">
        <v>0</v>
      </c>
      <c r="AI22" s="115"/>
      <c r="AJ22" s="48"/>
      <c r="AK22" s="135"/>
      <c r="AL22" s="48">
        <v>4106</v>
      </c>
      <c r="AM22" s="115"/>
      <c r="AN22" s="48"/>
      <c r="AO22" s="115"/>
      <c r="AP22" s="52">
        <f t="shared" si="0"/>
        <v>88307</v>
      </c>
      <c r="AQ22" s="53"/>
      <c r="AR22" s="46">
        <f t="shared" si="1"/>
        <v>421028.1639546488</v>
      </c>
      <c r="AS22" s="53"/>
      <c r="AT22" s="10"/>
      <c r="AU22" s="46">
        <v>16460</v>
      </c>
      <c r="AV22" s="54"/>
      <c r="AY22" s="49"/>
      <c r="BB22" s="167"/>
    </row>
    <row r="23" spans="1:54" ht="12.75">
      <c r="A23" s="9"/>
      <c r="B23" s="54" t="s">
        <v>70</v>
      </c>
      <c r="C23" s="168" t="s">
        <v>193</v>
      </c>
      <c r="D23" s="48">
        <v>80699.86252970093</v>
      </c>
      <c r="E23" s="10"/>
      <c r="F23" s="48">
        <v>19056.45431913775</v>
      </c>
      <c r="G23" s="10"/>
      <c r="H23" s="48">
        <v>15267.642689644437</v>
      </c>
      <c r="I23" s="115"/>
      <c r="J23" s="48">
        <v>261.87987600896173</v>
      </c>
      <c r="K23" s="115"/>
      <c r="L23" s="48">
        <v>115285.83941449206</v>
      </c>
      <c r="M23" s="10"/>
      <c r="N23" s="48">
        <v>115285.83941449206</v>
      </c>
      <c r="O23" s="49"/>
      <c r="P23" s="113"/>
      <c r="Q23" s="137"/>
      <c r="R23" s="113"/>
      <c r="S23" s="49"/>
      <c r="T23" s="52">
        <v>115285.83941449206</v>
      </c>
      <c r="U23" s="116"/>
      <c r="V23" s="46">
        <v>29409</v>
      </c>
      <c r="W23" s="10"/>
      <c r="X23" s="29"/>
      <c r="Y23" s="115"/>
      <c r="Z23" s="48"/>
      <c r="AA23" s="115"/>
      <c r="AB23" s="48">
        <v>840</v>
      </c>
      <c r="AC23" s="115"/>
      <c r="AD23" s="48"/>
      <c r="AE23" s="115"/>
      <c r="AF23" s="169">
        <v>7203</v>
      </c>
      <c r="AG23" s="169"/>
      <c r="AH23" s="170">
        <v>0</v>
      </c>
      <c r="AI23" s="115"/>
      <c r="AJ23" s="48"/>
      <c r="AK23" s="135"/>
      <c r="AL23" s="48">
        <v>2432</v>
      </c>
      <c r="AM23" s="115"/>
      <c r="AN23" s="48"/>
      <c r="AO23" s="115"/>
      <c r="AP23" s="52">
        <f t="shared" si="0"/>
        <v>39884</v>
      </c>
      <c r="AQ23" s="53"/>
      <c r="AR23" s="46">
        <f t="shared" si="1"/>
        <v>155169.83941449207</v>
      </c>
      <c r="AS23" s="53"/>
      <c r="AT23" s="10"/>
      <c r="AU23" s="46">
        <v>9896</v>
      </c>
      <c r="AV23" s="54"/>
      <c r="AY23" s="49"/>
      <c r="BB23" s="167"/>
    </row>
    <row r="24" spans="1:54" ht="12.75">
      <c r="A24" s="9"/>
      <c r="B24" s="54" t="s">
        <v>147</v>
      </c>
      <c r="C24" s="173" t="s">
        <v>194</v>
      </c>
      <c r="D24" s="48">
        <v>248155.87717635714</v>
      </c>
      <c r="E24" s="10"/>
      <c r="F24" s="48">
        <v>41649.60398481396</v>
      </c>
      <c r="G24" s="10"/>
      <c r="H24" s="48">
        <v>65149.20607106418</v>
      </c>
      <c r="I24" s="115"/>
      <c r="J24" s="48">
        <v>36369.077936347174</v>
      </c>
      <c r="K24" s="115"/>
      <c r="L24" s="48">
        <v>391323.76516858244</v>
      </c>
      <c r="M24" s="10"/>
      <c r="N24" s="48">
        <v>391323.76516858244</v>
      </c>
      <c r="O24" s="49"/>
      <c r="P24" s="113"/>
      <c r="Q24" s="137"/>
      <c r="R24" s="113">
        <v>19000</v>
      </c>
      <c r="S24" s="49"/>
      <c r="T24" s="52">
        <v>410323.76516858244</v>
      </c>
      <c r="U24" s="116"/>
      <c r="V24" s="46">
        <v>36945</v>
      </c>
      <c r="W24" s="10"/>
      <c r="X24" s="29"/>
      <c r="Y24" s="115"/>
      <c r="Z24" s="48"/>
      <c r="AA24" s="115"/>
      <c r="AB24" s="48">
        <v>3736</v>
      </c>
      <c r="AC24" s="115"/>
      <c r="AD24" s="48"/>
      <c r="AE24" s="115"/>
      <c r="AF24" s="169">
        <v>5464</v>
      </c>
      <c r="AG24" s="169"/>
      <c r="AH24" s="170">
        <v>3629</v>
      </c>
      <c r="AI24" s="115"/>
      <c r="AJ24" s="48"/>
      <c r="AK24" s="135"/>
      <c r="AL24" s="48">
        <v>7061</v>
      </c>
      <c r="AM24" s="115"/>
      <c r="AN24" s="48"/>
      <c r="AO24" s="115"/>
      <c r="AP24" s="52">
        <f t="shared" si="0"/>
        <v>56835</v>
      </c>
      <c r="AQ24" s="53"/>
      <c r="AR24" s="46">
        <f t="shared" si="1"/>
        <v>467158.76516858244</v>
      </c>
      <c r="AS24" s="53"/>
      <c r="AT24" s="10"/>
      <c r="AU24" s="46">
        <v>12431</v>
      </c>
      <c r="AV24" s="54"/>
      <c r="AY24" s="49"/>
      <c r="BB24" s="167"/>
    </row>
    <row r="25" spans="1:54" ht="12.75">
      <c r="A25" s="9"/>
      <c r="B25" s="54" t="s">
        <v>50</v>
      </c>
      <c r="C25" s="168" t="s">
        <v>195</v>
      </c>
      <c r="D25" s="48">
        <v>352406.63021045574</v>
      </c>
      <c r="E25" s="114"/>
      <c r="F25" s="48">
        <v>28438.495280737574</v>
      </c>
      <c r="G25" s="10"/>
      <c r="H25" s="48">
        <v>77633.15699380793</v>
      </c>
      <c r="I25" s="115"/>
      <c r="J25" s="48">
        <v>73559.33634103673</v>
      </c>
      <c r="K25" s="115"/>
      <c r="L25" s="48">
        <v>532037.618826038</v>
      </c>
      <c r="M25" s="10"/>
      <c r="N25" s="48">
        <v>532037.618826038</v>
      </c>
      <c r="O25" s="49"/>
      <c r="P25" s="113"/>
      <c r="Q25" s="137"/>
      <c r="R25" s="113"/>
      <c r="S25" s="49"/>
      <c r="T25" s="52">
        <v>532037.618826038</v>
      </c>
      <c r="U25" s="116"/>
      <c r="V25" s="46">
        <v>33961</v>
      </c>
      <c r="W25" s="10"/>
      <c r="X25" s="29"/>
      <c r="Y25" s="115"/>
      <c r="Z25" s="48"/>
      <c r="AA25" s="115"/>
      <c r="AB25" s="48">
        <v>3138</v>
      </c>
      <c r="AC25" s="115"/>
      <c r="AD25" s="48"/>
      <c r="AE25" s="115"/>
      <c r="AF25" s="169">
        <v>15152</v>
      </c>
      <c r="AG25" s="169"/>
      <c r="AH25" s="170">
        <v>3750</v>
      </c>
      <c r="AI25" s="115"/>
      <c r="AJ25" s="48"/>
      <c r="AK25" s="135"/>
      <c r="AL25" s="48">
        <v>7268</v>
      </c>
      <c r="AM25" s="115"/>
      <c r="AN25" s="48"/>
      <c r="AO25" s="115"/>
      <c r="AP25" s="52">
        <f t="shared" si="0"/>
        <v>63269</v>
      </c>
      <c r="AQ25" s="53"/>
      <c r="AR25" s="46">
        <f t="shared" si="1"/>
        <v>595306.618826038</v>
      </c>
      <c r="AS25" s="53"/>
      <c r="AT25" s="10"/>
      <c r="AU25" s="46">
        <v>11560</v>
      </c>
      <c r="AV25" s="54"/>
      <c r="AY25" s="49"/>
      <c r="BB25" s="167"/>
    </row>
    <row r="26" spans="1:54" ht="12.75">
      <c r="A26" s="9"/>
      <c r="B26" s="54" t="s">
        <v>74</v>
      </c>
      <c r="C26" s="173" t="s">
        <v>196</v>
      </c>
      <c r="D26" s="48">
        <v>620885.9771410155</v>
      </c>
      <c r="E26" s="10"/>
      <c r="F26" s="48">
        <v>0</v>
      </c>
      <c r="G26" s="10"/>
      <c r="H26" s="48">
        <v>132696.54172269328</v>
      </c>
      <c r="I26" s="115"/>
      <c r="J26" s="48">
        <v>184563.24365466656</v>
      </c>
      <c r="K26" s="115"/>
      <c r="L26" s="48">
        <v>938145.7625183753</v>
      </c>
      <c r="M26" s="10"/>
      <c r="N26" s="48">
        <v>938145.7625183753</v>
      </c>
      <c r="O26" s="49"/>
      <c r="P26" s="113">
        <v>53681</v>
      </c>
      <c r="Q26" s="137"/>
      <c r="R26" s="113">
        <v>22000</v>
      </c>
      <c r="S26" s="49"/>
      <c r="T26" s="52">
        <v>1013826.7625183753</v>
      </c>
      <c r="U26" s="116"/>
      <c r="V26" s="46">
        <v>45266</v>
      </c>
      <c r="W26" s="10"/>
      <c r="X26" s="29"/>
      <c r="Y26" s="115"/>
      <c r="Z26" s="48"/>
      <c r="AA26" s="115"/>
      <c r="AB26" s="48">
        <v>535</v>
      </c>
      <c r="AC26" s="115"/>
      <c r="AD26" s="48"/>
      <c r="AE26" s="115"/>
      <c r="AF26" s="169">
        <v>0</v>
      </c>
      <c r="AG26" s="169"/>
      <c r="AH26" s="170">
        <v>0</v>
      </c>
      <c r="AI26" s="115"/>
      <c r="AJ26" s="48"/>
      <c r="AK26" s="135"/>
      <c r="AL26" s="48">
        <v>2700</v>
      </c>
      <c r="AM26" s="115"/>
      <c r="AN26" s="48"/>
      <c r="AO26" s="115"/>
      <c r="AP26" s="52">
        <f t="shared" si="0"/>
        <v>48501</v>
      </c>
      <c r="AQ26" s="53"/>
      <c r="AR26" s="46">
        <f t="shared" si="1"/>
        <v>1062327.7625183752</v>
      </c>
      <c r="AS26" s="53"/>
      <c r="AT26" s="10"/>
      <c r="AU26" s="46">
        <v>15235</v>
      </c>
      <c r="AV26" s="54"/>
      <c r="AX26" s="767"/>
      <c r="AY26" s="49"/>
      <c r="BB26" s="167"/>
    </row>
    <row r="27" spans="1:54" ht="12.75">
      <c r="A27" s="9"/>
      <c r="B27" s="54" t="s">
        <v>104</v>
      </c>
      <c r="C27" s="168" t="s">
        <v>197</v>
      </c>
      <c r="D27" s="48">
        <v>81563.374680243</v>
      </c>
      <c r="E27" s="10"/>
      <c r="F27" s="48">
        <v>12011.452071407135</v>
      </c>
      <c r="G27" s="10"/>
      <c r="H27" s="48">
        <v>20254.817536470648</v>
      </c>
      <c r="I27" s="115"/>
      <c r="J27" s="48">
        <v>39093.22382837676</v>
      </c>
      <c r="K27" s="115"/>
      <c r="L27" s="48">
        <v>152922.86811649756</v>
      </c>
      <c r="M27" s="10"/>
      <c r="N27" s="48">
        <v>152922.86811649756</v>
      </c>
      <c r="O27" s="49"/>
      <c r="P27" s="113"/>
      <c r="Q27" s="137"/>
      <c r="R27" s="113"/>
      <c r="S27" s="49"/>
      <c r="T27" s="52">
        <v>152922.86811649756</v>
      </c>
      <c r="U27" s="116"/>
      <c r="V27" s="46">
        <v>5856</v>
      </c>
      <c r="W27" s="10"/>
      <c r="X27" s="29"/>
      <c r="Y27" s="115"/>
      <c r="Z27" s="48"/>
      <c r="AA27" s="115"/>
      <c r="AB27" s="48">
        <v>609</v>
      </c>
      <c r="AC27" s="115"/>
      <c r="AD27" s="48"/>
      <c r="AE27" s="115"/>
      <c r="AF27" s="169">
        <v>0</v>
      </c>
      <c r="AG27" s="169"/>
      <c r="AH27" s="170">
        <v>0</v>
      </c>
      <c r="AI27" s="115"/>
      <c r="AJ27" s="48"/>
      <c r="AK27" s="135"/>
      <c r="AL27" s="48">
        <v>1325</v>
      </c>
      <c r="AM27" s="115"/>
      <c r="AN27" s="48"/>
      <c r="AO27" s="115"/>
      <c r="AP27" s="52">
        <f t="shared" si="0"/>
        <v>7790</v>
      </c>
      <c r="AQ27" s="53"/>
      <c r="AR27" s="46">
        <f t="shared" si="1"/>
        <v>160712.86811649756</v>
      </c>
      <c r="AS27" s="53"/>
      <c r="AT27" s="10"/>
      <c r="AU27" s="46">
        <v>1973</v>
      </c>
      <c r="AV27" s="54"/>
      <c r="AX27" s="767"/>
      <c r="AY27" s="49"/>
      <c r="BB27" s="167"/>
    </row>
    <row r="28" spans="1:54" ht="12.75">
      <c r="A28" s="9"/>
      <c r="B28" s="54" t="s">
        <v>148</v>
      </c>
      <c r="C28" s="168" t="s">
        <v>198</v>
      </c>
      <c r="D28" s="48">
        <v>613324.1864496409</v>
      </c>
      <c r="E28" s="10"/>
      <c r="F28" s="48">
        <v>19896.03443930348</v>
      </c>
      <c r="G28" s="10"/>
      <c r="H28" s="48">
        <v>155414.7812899613</v>
      </c>
      <c r="I28" s="115"/>
      <c r="J28" s="48">
        <v>78688.95092532916</v>
      </c>
      <c r="K28" s="115"/>
      <c r="L28" s="48">
        <v>867323.9531042348</v>
      </c>
      <c r="M28" s="10"/>
      <c r="N28" s="48">
        <v>867323.9531042348</v>
      </c>
      <c r="O28" s="137"/>
      <c r="P28" s="113"/>
      <c r="Q28" s="137"/>
      <c r="R28" s="113"/>
      <c r="S28" s="137"/>
      <c r="T28" s="52">
        <v>867323.9531042348</v>
      </c>
      <c r="U28" s="116"/>
      <c r="V28" s="46">
        <v>47996</v>
      </c>
      <c r="W28" s="10"/>
      <c r="X28" s="29"/>
      <c r="Y28" s="115"/>
      <c r="Z28" s="48"/>
      <c r="AA28" s="115"/>
      <c r="AB28" s="48">
        <v>16203</v>
      </c>
      <c r="AC28" s="115"/>
      <c r="AD28" s="48"/>
      <c r="AE28" s="115"/>
      <c r="AF28" s="169">
        <v>157601</v>
      </c>
      <c r="AG28" s="169"/>
      <c r="AH28" s="170">
        <v>23121</v>
      </c>
      <c r="AI28" s="115"/>
      <c r="AJ28" s="48"/>
      <c r="AK28" s="136"/>
      <c r="AL28" s="48">
        <v>4500</v>
      </c>
      <c r="AM28" s="115"/>
      <c r="AN28" s="48"/>
      <c r="AO28" s="115"/>
      <c r="AP28" s="52">
        <f t="shared" si="0"/>
        <v>249421</v>
      </c>
      <c r="AQ28" s="53"/>
      <c r="AR28" s="46">
        <f t="shared" si="1"/>
        <v>1116744.9531042348</v>
      </c>
      <c r="AS28" s="53"/>
      <c r="AT28" s="10"/>
      <c r="AU28" s="46">
        <v>16090</v>
      </c>
      <c r="AV28" s="54"/>
      <c r="AX28" s="767"/>
      <c r="AY28" s="49"/>
      <c r="BB28" s="167"/>
    </row>
    <row r="29" spans="1:54" ht="12.75">
      <c r="A29" s="9"/>
      <c r="B29" s="54" t="s">
        <v>105</v>
      </c>
      <c r="C29" s="173" t="s">
        <v>199</v>
      </c>
      <c r="D29" s="48">
        <v>353213.5486095718</v>
      </c>
      <c r="E29" s="10"/>
      <c r="F29" s="48">
        <v>19128.15473130879</v>
      </c>
      <c r="G29" s="10"/>
      <c r="H29" s="48">
        <v>54747.76416217249</v>
      </c>
      <c r="I29" s="115"/>
      <c r="J29" s="48">
        <v>142551.07951999508</v>
      </c>
      <c r="K29" s="115"/>
      <c r="L29" s="171">
        <v>569640.4970230481</v>
      </c>
      <c r="M29" s="10"/>
      <c r="N29" s="48">
        <v>569640.4970230481</v>
      </c>
      <c r="O29" s="49"/>
      <c r="P29" s="113"/>
      <c r="Q29" s="137"/>
      <c r="R29" s="113"/>
      <c r="S29" s="49"/>
      <c r="T29" s="52">
        <v>569640.4970230481</v>
      </c>
      <c r="U29" s="116"/>
      <c r="V29" s="46">
        <v>9102</v>
      </c>
      <c r="W29" s="10"/>
      <c r="X29" s="29"/>
      <c r="Y29" s="115"/>
      <c r="Z29" s="48"/>
      <c r="AA29" s="115"/>
      <c r="AB29" s="48">
        <v>3862</v>
      </c>
      <c r="AC29" s="115"/>
      <c r="AD29" s="48"/>
      <c r="AE29" s="115"/>
      <c r="AF29" s="169">
        <v>1577</v>
      </c>
      <c r="AG29" s="169"/>
      <c r="AH29" s="170">
        <v>0</v>
      </c>
      <c r="AI29" s="115"/>
      <c r="AJ29" s="48"/>
      <c r="AK29" s="135"/>
      <c r="AL29" s="48">
        <v>1061</v>
      </c>
      <c r="AM29" s="115"/>
      <c r="AN29" s="48"/>
      <c r="AO29" s="115"/>
      <c r="AP29" s="52">
        <f>SUM(V29:AN29)</f>
        <v>15602</v>
      </c>
      <c r="AQ29" s="53"/>
      <c r="AR29" s="46">
        <f t="shared" si="1"/>
        <v>585242.4970230481</v>
      </c>
      <c r="AS29" s="53"/>
      <c r="AT29" s="10"/>
      <c r="AU29" s="46">
        <v>3050</v>
      </c>
      <c r="AV29" s="54"/>
      <c r="AX29" s="767"/>
      <c r="AY29" s="49"/>
      <c r="AZ29" s="172"/>
      <c r="BB29" s="167"/>
    </row>
    <row r="30" spans="1:54" ht="12.75">
      <c r="A30" s="9"/>
      <c r="B30" s="54" t="s">
        <v>200</v>
      </c>
      <c r="C30" s="173" t="s">
        <v>201</v>
      </c>
      <c r="D30" s="48">
        <v>580463.2329102542</v>
      </c>
      <c r="E30" s="10"/>
      <c r="F30" s="48">
        <v>71796.0717796267</v>
      </c>
      <c r="G30" s="10"/>
      <c r="H30" s="48">
        <v>127152.76117368488</v>
      </c>
      <c r="I30" s="115"/>
      <c r="J30" s="48">
        <v>16467.567774606392</v>
      </c>
      <c r="K30" s="115"/>
      <c r="L30" s="48">
        <v>795879.6336381721</v>
      </c>
      <c r="M30" s="10"/>
      <c r="N30" s="113">
        <v>793835.6336381721</v>
      </c>
      <c r="O30" s="49"/>
      <c r="P30" s="113"/>
      <c r="Q30" s="137"/>
      <c r="R30" s="113"/>
      <c r="S30" s="49"/>
      <c r="T30" s="52">
        <v>793835.6336381721</v>
      </c>
      <c r="U30" s="116"/>
      <c r="V30" s="46">
        <v>122761</v>
      </c>
      <c r="W30" s="10"/>
      <c r="X30" s="29"/>
      <c r="Y30" s="115"/>
      <c r="Z30" s="48"/>
      <c r="AA30" s="115"/>
      <c r="AB30" s="48">
        <v>4984</v>
      </c>
      <c r="AC30" s="115"/>
      <c r="AD30" s="48"/>
      <c r="AE30" s="115"/>
      <c r="AF30" s="169">
        <v>32541</v>
      </c>
      <c r="AG30" s="169"/>
      <c r="AH30" s="170">
        <v>9612</v>
      </c>
      <c r="AI30" s="115"/>
      <c r="AJ30" s="48"/>
      <c r="AK30" s="135"/>
      <c r="AL30" s="48">
        <v>3000</v>
      </c>
      <c r="AM30" s="115"/>
      <c r="AN30" s="48"/>
      <c r="AO30" s="115"/>
      <c r="AP30" s="52">
        <f aca="true" t="shared" si="2" ref="AP30:AP37">SUM(V30:AN30)</f>
        <v>172898</v>
      </c>
      <c r="AQ30" s="53"/>
      <c r="AR30" s="46">
        <f t="shared" si="1"/>
        <v>966733.6336381721</v>
      </c>
      <c r="AS30" s="53"/>
      <c r="AT30" s="10"/>
      <c r="AU30" s="46">
        <v>41052</v>
      </c>
      <c r="AV30" s="54"/>
      <c r="AY30" s="49"/>
      <c r="BB30" s="167"/>
    </row>
    <row r="31" spans="1:54" ht="12.75">
      <c r="A31" s="9"/>
      <c r="B31" s="54" t="s">
        <v>109</v>
      </c>
      <c r="C31" s="168" t="s">
        <v>202</v>
      </c>
      <c r="D31" s="48">
        <v>169463.12343599746</v>
      </c>
      <c r="E31" s="10"/>
      <c r="F31" s="48">
        <v>32363.791073616467</v>
      </c>
      <c r="G31" s="10"/>
      <c r="H31" s="48">
        <v>31255.938522116703</v>
      </c>
      <c r="I31" s="115"/>
      <c r="J31" s="48">
        <v>2817.759445109413</v>
      </c>
      <c r="K31" s="115"/>
      <c r="L31" s="48">
        <v>235900.61247684003</v>
      </c>
      <c r="M31" s="10"/>
      <c r="N31" s="113">
        <v>235900.61247684003</v>
      </c>
      <c r="O31" s="49"/>
      <c r="P31" s="113"/>
      <c r="Q31" s="137"/>
      <c r="R31" s="113"/>
      <c r="S31" s="49"/>
      <c r="T31" s="52">
        <v>235900.61247684003</v>
      </c>
      <c r="U31" s="116"/>
      <c r="V31" s="46">
        <v>51647</v>
      </c>
      <c r="W31" s="10"/>
      <c r="X31" s="29"/>
      <c r="Y31" s="115"/>
      <c r="Z31" s="48"/>
      <c r="AA31" s="115"/>
      <c r="AB31" s="48">
        <v>2377</v>
      </c>
      <c r="AC31" s="115"/>
      <c r="AD31" s="48"/>
      <c r="AE31" s="115"/>
      <c r="AF31" s="169">
        <v>26263</v>
      </c>
      <c r="AG31" s="169"/>
      <c r="AH31" s="170">
        <v>0</v>
      </c>
      <c r="AI31" s="115"/>
      <c r="AJ31" s="48"/>
      <c r="AK31" s="135"/>
      <c r="AL31" s="48">
        <v>3855</v>
      </c>
      <c r="AM31" s="115"/>
      <c r="AN31" s="48"/>
      <c r="AO31" s="115"/>
      <c r="AP31" s="52">
        <f t="shared" si="2"/>
        <v>84142</v>
      </c>
      <c r="AQ31" s="53"/>
      <c r="AR31" s="46">
        <f t="shared" si="1"/>
        <v>320042.61247684003</v>
      </c>
      <c r="AS31" s="53"/>
      <c r="AT31" s="10"/>
      <c r="AU31" s="46">
        <v>17356</v>
      </c>
      <c r="AV31" s="54"/>
      <c r="AY31" s="49"/>
      <c r="BB31" s="167"/>
    </row>
    <row r="32" spans="1:54" ht="12.75">
      <c r="A32" s="9"/>
      <c r="B32" s="54" t="s">
        <v>59</v>
      </c>
      <c r="C32" s="168" t="s">
        <v>203</v>
      </c>
      <c r="D32" s="48">
        <v>93095.77657626157</v>
      </c>
      <c r="E32" s="10"/>
      <c r="F32" s="48">
        <v>21522.367570509425</v>
      </c>
      <c r="G32" s="10"/>
      <c r="H32" s="48">
        <v>20905.31860344798</v>
      </c>
      <c r="I32" s="115"/>
      <c r="J32" s="48">
        <v>5603.209035386552</v>
      </c>
      <c r="K32" s="115"/>
      <c r="L32" s="48">
        <v>141126.67178560555</v>
      </c>
      <c r="M32" s="10"/>
      <c r="N32" s="113">
        <v>136198.67178560555</v>
      </c>
      <c r="O32" s="49"/>
      <c r="P32" s="113"/>
      <c r="Q32" s="137"/>
      <c r="R32" s="113"/>
      <c r="S32" s="49"/>
      <c r="T32" s="52">
        <v>136198.67178560555</v>
      </c>
      <c r="U32" s="116"/>
      <c r="V32" s="46">
        <v>31202</v>
      </c>
      <c r="W32" s="10"/>
      <c r="X32" s="29"/>
      <c r="Y32" s="115"/>
      <c r="Z32" s="48"/>
      <c r="AA32" s="115"/>
      <c r="AB32" s="48">
        <v>4043</v>
      </c>
      <c r="AC32" s="115"/>
      <c r="AD32" s="48"/>
      <c r="AE32" s="115"/>
      <c r="AF32" s="169">
        <v>11400</v>
      </c>
      <c r="AG32" s="169"/>
      <c r="AH32" s="170">
        <v>0</v>
      </c>
      <c r="AI32" s="115"/>
      <c r="AJ32" s="48"/>
      <c r="AK32" s="135"/>
      <c r="AL32" s="48">
        <v>4070</v>
      </c>
      <c r="AM32" s="115"/>
      <c r="AN32" s="48"/>
      <c r="AO32" s="115"/>
      <c r="AP32" s="52">
        <f t="shared" si="2"/>
        <v>50715</v>
      </c>
      <c r="AQ32" s="53"/>
      <c r="AR32" s="46">
        <f t="shared" si="1"/>
        <v>186913.67178560555</v>
      </c>
      <c r="AS32" s="53"/>
      <c r="AT32" s="10"/>
      <c r="AU32" s="46">
        <v>10333</v>
      </c>
      <c r="AV32" s="54"/>
      <c r="AY32" s="49"/>
      <c r="BB32" s="167"/>
    </row>
    <row r="33" spans="1:54" ht="12.75">
      <c r="A33" s="9"/>
      <c r="B33" s="54" t="s">
        <v>150</v>
      </c>
      <c r="C33" s="168" t="s">
        <v>204</v>
      </c>
      <c r="D33" s="48">
        <v>212329.43469880862</v>
      </c>
      <c r="E33" s="10"/>
      <c r="F33" s="48">
        <v>50944.90686883763</v>
      </c>
      <c r="G33" s="10"/>
      <c r="H33" s="48">
        <v>32792.52408170021</v>
      </c>
      <c r="I33" s="115"/>
      <c r="J33" s="48">
        <v>2867.074486695516</v>
      </c>
      <c r="K33" s="115"/>
      <c r="L33" s="48">
        <v>298933.94013604196</v>
      </c>
      <c r="M33" s="10"/>
      <c r="N33" s="113">
        <v>297430.94013604196</v>
      </c>
      <c r="O33" s="49"/>
      <c r="P33" s="113"/>
      <c r="Q33" s="137"/>
      <c r="R33" s="113"/>
      <c r="S33" s="49"/>
      <c r="T33" s="52">
        <v>297430.94013604196</v>
      </c>
      <c r="U33" s="116"/>
      <c r="V33" s="46">
        <v>60356</v>
      </c>
      <c r="W33" s="10"/>
      <c r="X33" s="29"/>
      <c r="Y33" s="115"/>
      <c r="Z33" s="48"/>
      <c r="AA33" s="115"/>
      <c r="AB33" s="48">
        <v>3538</v>
      </c>
      <c r="AC33" s="115"/>
      <c r="AD33" s="48"/>
      <c r="AE33" s="115"/>
      <c r="AF33" s="169">
        <v>30940</v>
      </c>
      <c r="AG33" s="169"/>
      <c r="AH33" s="170">
        <v>0</v>
      </c>
      <c r="AI33" s="115"/>
      <c r="AJ33" s="48"/>
      <c r="AK33" s="135"/>
      <c r="AL33" s="48">
        <v>5751</v>
      </c>
      <c r="AM33" s="115"/>
      <c r="AN33" s="48"/>
      <c r="AO33" s="115"/>
      <c r="AP33" s="52">
        <f t="shared" si="2"/>
        <v>100585</v>
      </c>
      <c r="AQ33" s="53"/>
      <c r="AR33" s="46">
        <f t="shared" si="1"/>
        <v>398015.94013604196</v>
      </c>
      <c r="AS33" s="53"/>
      <c r="AT33" s="10"/>
      <c r="AU33" s="46">
        <v>20127</v>
      </c>
      <c r="AV33" s="54"/>
      <c r="AX33" s="44"/>
      <c r="AY33" s="49"/>
      <c r="BB33" s="167"/>
    </row>
    <row r="34" spans="1:54" ht="12.75">
      <c r="A34" s="9"/>
      <c r="B34" s="54" t="s">
        <v>110</v>
      </c>
      <c r="C34" s="173" t="s">
        <v>205</v>
      </c>
      <c r="D34" s="48">
        <v>200055.39513046402</v>
      </c>
      <c r="E34" s="10"/>
      <c r="F34" s="48">
        <v>39842.43443942724</v>
      </c>
      <c r="G34" s="10"/>
      <c r="H34" s="48">
        <v>32725.943384256654</v>
      </c>
      <c r="I34" s="115"/>
      <c r="J34" s="48">
        <v>36944.618482030506</v>
      </c>
      <c r="K34" s="115"/>
      <c r="L34" s="48">
        <v>309568.39143617847</v>
      </c>
      <c r="M34" s="10"/>
      <c r="N34" s="113">
        <v>309568.39143617847</v>
      </c>
      <c r="O34" s="49"/>
      <c r="P34" s="113"/>
      <c r="Q34" s="137"/>
      <c r="R34" s="113"/>
      <c r="S34" s="49"/>
      <c r="T34" s="52">
        <v>309568.39143617847</v>
      </c>
      <c r="U34" s="116"/>
      <c r="V34" s="46">
        <v>33066</v>
      </c>
      <c r="W34" s="10"/>
      <c r="X34" s="29"/>
      <c r="Y34" s="115"/>
      <c r="Z34" s="48"/>
      <c r="AA34" s="115"/>
      <c r="AB34" s="48">
        <v>296</v>
      </c>
      <c r="AC34" s="115"/>
      <c r="AD34" s="48"/>
      <c r="AE34" s="115"/>
      <c r="AF34" s="169">
        <v>7952</v>
      </c>
      <c r="AG34" s="169"/>
      <c r="AH34" s="170">
        <v>5726</v>
      </c>
      <c r="AI34" s="115"/>
      <c r="AJ34" s="48"/>
      <c r="AK34" s="135"/>
      <c r="AL34" s="48">
        <v>5147</v>
      </c>
      <c r="AM34" s="115"/>
      <c r="AN34" s="48"/>
      <c r="AO34" s="115"/>
      <c r="AP34" s="52">
        <f t="shared" si="2"/>
        <v>52187</v>
      </c>
      <c r="AQ34" s="53"/>
      <c r="AR34" s="46">
        <f t="shared" si="1"/>
        <v>361755.39143617847</v>
      </c>
      <c r="AS34" s="53"/>
      <c r="AT34" s="10"/>
      <c r="AU34" s="46">
        <v>11173</v>
      </c>
      <c r="AV34" s="54"/>
      <c r="AY34" s="49"/>
      <c r="BB34" s="167"/>
    </row>
    <row r="35" spans="1:54" ht="12.75">
      <c r="A35" s="9"/>
      <c r="B35" s="54" t="s">
        <v>206</v>
      </c>
      <c r="C35" s="168" t="s">
        <v>207</v>
      </c>
      <c r="D35" s="48">
        <v>422437.44115533703</v>
      </c>
      <c r="E35" s="10"/>
      <c r="F35" s="48">
        <v>26585.169686779238</v>
      </c>
      <c r="G35" s="10"/>
      <c r="H35" s="48">
        <v>54850.74103205958</v>
      </c>
      <c r="I35" s="115"/>
      <c r="J35" s="48">
        <v>117494.19191602984</v>
      </c>
      <c r="K35" s="115"/>
      <c r="L35" s="171">
        <v>621367.4937902057</v>
      </c>
      <c r="M35" s="10"/>
      <c r="N35" s="113">
        <v>621367.4937902057</v>
      </c>
      <c r="O35" s="49"/>
      <c r="P35" s="113"/>
      <c r="Q35" s="137"/>
      <c r="R35" s="113"/>
      <c r="S35" s="49"/>
      <c r="T35" s="52">
        <v>621367.4937902057</v>
      </c>
      <c r="U35" s="116"/>
      <c r="V35" s="46">
        <v>41933</v>
      </c>
      <c r="W35" s="10"/>
      <c r="X35" s="29"/>
      <c r="Y35" s="115"/>
      <c r="Z35" s="48"/>
      <c r="AA35" s="115"/>
      <c r="AB35" s="48">
        <v>5043</v>
      </c>
      <c r="AC35" s="115"/>
      <c r="AD35" s="48"/>
      <c r="AE35" s="115"/>
      <c r="AF35" s="169">
        <v>8015</v>
      </c>
      <c r="AG35" s="169"/>
      <c r="AH35" s="170">
        <v>0</v>
      </c>
      <c r="AI35" s="115"/>
      <c r="AJ35" s="48"/>
      <c r="AK35" s="135"/>
      <c r="AL35" s="48">
        <v>1232</v>
      </c>
      <c r="AM35" s="115"/>
      <c r="AN35" s="48"/>
      <c r="AO35" s="115"/>
      <c r="AP35" s="52">
        <f t="shared" si="2"/>
        <v>56223</v>
      </c>
      <c r="AQ35" s="53"/>
      <c r="AR35" s="46">
        <f t="shared" si="1"/>
        <v>677590.4937902057</v>
      </c>
      <c r="AS35" s="53"/>
      <c r="AT35" s="117"/>
      <c r="AU35" s="46">
        <v>14004</v>
      </c>
      <c r="AV35" s="54"/>
      <c r="AW35" s="44"/>
      <c r="AY35" s="49"/>
      <c r="AZ35" s="172"/>
      <c r="BB35" s="167"/>
    </row>
    <row r="36" spans="1:54" ht="12.75">
      <c r="A36" s="9"/>
      <c r="B36" s="54" t="s">
        <v>63</v>
      </c>
      <c r="C36" s="173" t="s">
        <v>208</v>
      </c>
      <c r="D36" s="48">
        <v>96752.12991311005</v>
      </c>
      <c r="E36" s="10"/>
      <c r="F36" s="48">
        <v>21988.76664127894</v>
      </c>
      <c r="G36" s="10"/>
      <c r="H36" s="48">
        <v>24795.570082430062</v>
      </c>
      <c r="I36" s="115"/>
      <c r="J36" s="48">
        <v>10566.172789491453</v>
      </c>
      <c r="K36" s="115"/>
      <c r="L36" s="48">
        <v>154102.63942631052</v>
      </c>
      <c r="M36" s="10"/>
      <c r="N36" s="113">
        <v>154102.63942631052</v>
      </c>
      <c r="O36" s="49"/>
      <c r="P36" s="113"/>
      <c r="Q36" s="137"/>
      <c r="R36" s="113"/>
      <c r="S36" s="49"/>
      <c r="T36" s="52">
        <v>154102.63942631052</v>
      </c>
      <c r="U36" s="116"/>
      <c r="V36" s="46">
        <v>26158</v>
      </c>
      <c r="W36" s="10"/>
      <c r="X36" s="29"/>
      <c r="Y36" s="115"/>
      <c r="Z36" s="48"/>
      <c r="AA36" s="115"/>
      <c r="AB36" s="48">
        <v>1747</v>
      </c>
      <c r="AC36" s="115"/>
      <c r="AD36" s="48"/>
      <c r="AE36" s="115"/>
      <c r="AF36" s="169">
        <v>613</v>
      </c>
      <c r="AG36" s="169"/>
      <c r="AH36" s="170">
        <v>5833</v>
      </c>
      <c r="AI36" s="115"/>
      <c r="AJ36" s="48"/>
      <c r="AK36" s="135"/>
      <c r="AL36" s="48">
        <v>1775</v>
      </c>
      <c r="AM36" s="115"/>
      <c r="AN36" s="48"/>
      <c r="AO36" s="115"/>
      <c r="AP36" s="52">
        <f t="shared" si="2"/>
        <v>36126</v>
      </c>
      <c r="AQ36" s="53"/>
      <c r="AR36" s="46">
        <f t="shared" si="1"/>
        <v>190228.63942631052</v>
      </c>
      <c r="AS36" s="53"/>
      <c r="AT36" s="10"/>
      <c r="AU36" s="46">
        <v>8878</v>
      </c>
      <c r="AV36" s="54"/>
      <c r="AY36" s="49"/>
      <c r="BB36" s="167"/>
    </row>
    <row r="37" spans="1:54" s="44" customFormat="1" ht="13.5" thickBot="1">
      <c r="A37" s="84" t="s">
        <v>77</v>
      </c>
      <c r="B37" s="123"/>
      <c r="C37" s="142"/>
      <c r="D37" s="174"/>
      <c r="E37" s="31"/>
      <c r="F37" s="174"/>
      <c r="G37" s="31"/>
      <c r="H37" s="174"/>
      <c r="I37" s="146"/>
      <c r="J37" s="174"/>
      <c r="K37" s="146"/>
      <c r="L37" s="87"/>
      <c r="M37" s="31"/>
      <c r="N37" s="175">
        <v>13811</v>
      </c>
      <c r="O37" s="139" t="s">
        <v>114</v>
      </c>
      <c r="P37" s="175"/>
      <c r="Q37" s="176"/>
      <c r="R37" s="175"/>
      <c r="S37" s="139"/>
      <c r="T37" s="141">
        <v>13811</v>
      </c>
      <c r="U37" s="142"/>
      <c r="V37" s="122">
        <v>17569</v>
      </c>
      <c r="W37" s="143" t="s">
        <v>78</v>
      </c>
      <c r="X37" s="177">
        <v>66000</v>
      </c>
      <c r="Y37" s="178"/>
      <c r="Z37" s="87">
        <v>14001</v>
      </c>
      <c r="AA37" s="144"/>
      <c r="AB37" s="87"/>
      <c r="AC37" s="144"/>
      <c r="AD37" s="87">
        <v>600000</v>
      </c>
      <c r="AE37" s="144"/>
      <c r="AF37" s="142"/>
      <c r="AG37" s="142"/>
      <c r="AH37" s="179"/>
      <c r="AI37" s="144"/>
      <c r="AJ37" s="87">
        <v>445000</v>
      </c>
      <c r="AK37" s="145"/>
      <c r="AL37" s="87">
        <v>7799</v>
      </c>
      <c r="AM37" s="178" t="s">
        <v>113</v>
      </c>
      <c r="AN37" s="87">
        <v>11000</v>
      </c>
      <c r="AO37" s="146"/>
      <c r="AP37" s="87">
        <f t="shared" si="2"/>
        <v>1161369</v>
      </c>
      <c r="AQ37" s="147"/>
      <c r="AR37" s="122">
        <f t="shared" si="1"/>
        <v>1175180</v>
      </c>
      <c r="AS37" s="147"/>
      <c r="AU37" s="122">
        <v>34279</v>
      </c>
      <c r="AV37" s="180" t="s">
        <v>209</v>
      </c>
      <c r="AW37"/>
      <c r="AX37"/>
      <c r="AY37" s="49"/>
      <c r="BB37" s="167"/>
    </row>
    <row r="38" spans="1:54" ht="13.5" thickBot="1">
      <c r="A38" s="84" t="s">
        <v>4</v>
      </c>
      <c r="B38" s="85"/>
      <c r="C38" s="31"/>
      <c r="D38" s="181">
        <v>6772475</v>
      </c>
      <c r="E38" s="182"/>
      <c r="F38" s="181">
        <v>705298</v>
      </c>
      <c r="G38" s="182"/>
      <c r="H38" s="181">
        <v>1385583.7966643104</v>
      </c>
      <c r="I38" s="183"/>
      <c r="J38" s="181">
        <v>1236835.6123622744</v>
      </c>
      <c r="K38" s="148"/>
      <c r="L38" s="181">
        <v>10100193.219026584</v>
      </c>
      <c r="M38" s="184"/>
      <c r="N38" s="185">
        <v>10100193.219026584</v>
      </c>
      <c r="O38" s="148"/>
      <c r="P38" s="175">
        <v>53681</v>
      </c>
      <c r="Q38" s="176"/>
      <c r="R38" s="175">
        <v>80000</v>
      </c>
      <c r="S38" s="140"/>
      <c r="T38" s="87">
        <v>10233874</v>
      </c>
      <c r="U38" s="139"/>
      <c r="V38" s="86">
        <f>SUM(V14:V37)</f>
        <v>1032696</v>
      </c>
      <c r="W38" s="184"/>
      <c r="X38" s="87">
        <v>66000</v>
      </c>
      <c r="Y38" s="146"/>
      <c r="Z38" s="87">
        <v>14001</v>
      </c>
      <c r="AA38" s="146"/>
      <c r="AB38" s="87">
        <f>SUM(AB14:AB37)</f>
        <v>85244</v>
      </c>
      <c r="AC38" s="31"/>
      <c r="AD38" s="87">
        <v>600000</v>
      </c>
      <c r="AE38" s="89"/>
      <c r="AF38" s="87">
        <f>SUM(AF14:AF37)</f>
        <v>377928</v>
      </c>
      <c r="AG38" s="89"/>
      <c r="AH38" s="87">
        <f>SUM(AH14:AH37)</f>
        <v>77105</v>
      </c>
      <c r="AI38" s="186"/>
      <c r="AJ38" s="187">
        <v>445000</v>
      </c>
      <c r="AK38" s="89"/>
      <c r="AL38" s="87">
        <f>SUM(AL14:AL37)</f>
        <v>114000</v>
      </c>
      <c r="AM38" s="121"/>
      <c r="AN38" s="78">
        <v>11000</v>
      </c>
      <c r="AO38" s="188" t="s">
        <v>151</v>
      </c>
      <c r="AP38" s="87">
        <f>SUM(AP14:AP37)</f>
        <v>2822974</v>
      </c>
      <c r="AQ38" s="124"/>
      <c r="AR38" s="122">
        <f>SUM(AR14:AR37)+1</f>
        <v>13056848.219026584</v>
      </c>
      <c r="AS38" s="91"/>
      <c r="AU38" s="122">
        <v>375279</v>
      </c>
      <c r="AV38" s="85"/>
      <c r="AY38" s="55"/>
      <c r="BB38" s="167"/>
    </row>
    <row r="39" spans="1:47" ht="15">
      <c r="A39" s="93" t="s">
        <v>210</v>
      </c>
      <c r="B39" s="93"/>
      <c r="C39" s="93"/>
      <c r="D39" s="49"/>
      <c r="E39" s="10"/>
      <c r="F39" s="49"/>
      <c r="G39" s="10"/>
      <c r="H39" s="49"/>
      <c r="I39" s="10"/>
      <c r="J39" s="49"/>
      <c r="K39" s="10"/>
      <c r="L39" s="10"/>
      <c r="M39" s="10"/>
      <c r="N39" s="93"/>
      <c r="O39" s="93"/>
      <c r="P39" s="93"/>
      <c r="Q39" s="93"/>
      <c r="R39" s="93"/>
      <c r="S39" s="93"/>
      <c r="T39" s="93"/>
      <c r="U39" s="93"/>
      <c r="V39"/>
      <c r="AB39" s="3"/>
      <c r="AU39"/>
    </row>
    <row r="40" spans="1:47" ht="15">
      <c r="A40" s="93" t="s">
        <v>211</v>
      </c>
      <c r="B40" s="93"/>
      <c r="C40" s="93"/>
      <c r="D40" s="49"/>
      <c r="E40" s="10"/>
      <c r="F40" s="49"/>
      <c r="G40" s="10"/>
      <c r="H40" s="49"/>
      <c r="I40" s="10"/>
      <c r="J40" s="49"/>
      <c r="K40" s="10"/>
      <c r="L40" s="10"/>
      <c r="M40" s="10"/>
      <c r="N40" s="93"/>
      <c r="O40" s="93"/>
      <c r="P40" s="93"/>
      <c r="Q40" s="93"/>
      <c r="R40" s="93"/>
      <c r="S40" s="93"/>
      <c r="T40" s="93"/>
      <c r="U40" s="93"/>
      <c r="V40"/>
      <c r="AB40" s="3"/>
      <c r="AU40"/>
    </row>
    <row r="41" spans="1:13" ht="15">
      <c r="A41" s="189" t="s">
        <v>212</v>
      </c>
      <c r="B41" s="93"/>
      <c r="C41" s="93"/>
      <c r="D41" s="49"/>
      <c r="E41" s="10"/>
      <c r="F41" s="49"/>
      <c r="G41" s="10"/>
      <c r="H41" s="49"/>
      <c r="I41" s="10"/>
      <c r="J41" s="49"/>
      <c r="K41" s="10"/>
      <c r="L41" s="10"/>
      <c r="M41" s="10"/>
    </row>
    <row r="42" spans="1:13" ht="15">
      <c r="A42" s="93" t="s">
        <v>213</v>
      </c>
      <c r="B42" s="93"/>
      <c r="C42" s="93"/>
      <c r="D42" s="10"/>
      <c r="E42" s="10"/>
      <c r="F42" s="10"/>
      <c r="G42" s="10"/>
      <c r="H42" s="10"/>
      <c r="I42" s="10"/>
      <c r="J42" s="10"/>
      <c r="K42" s="42"/>
      <c r="L42" s="42"/>
      <c r="M42" s="42"/>
    </row>
    <row r="43" spans="1:13" ht="15">
      <c r="A43" s="93" t="s">
        <v>214</v>
      </c>
      <c r="B43" s="93"/>
      <c r="C43" s="93"/>
      <c r="D43" s="10"/>
      <c r="E43" s="10"/>
      <c r="F43" s="10"/>
      <c r="G43" s="10"/>
      <c r="H43" s="10"/>
      <c r="I43" s="10"/>
      <c r="J43" s="10"/>
      <c r="K43" s="42"/>
      <c r="L43" s="42"/>
      <c r="M43" s="42"/>
    </row>
    <row r="44" spans="1:13" ht="15">
      <c r="A44" s="93" t="s">
        <v>215</v>
      </c>
      <c r="B44" s="93"/>
      <c r="C44" s="93"/>
      <c r="D44" s="49"/>
      <c r="E44" s="10"/>
      <c r="F44" s="49"/>
      <c r="G44" s="10"/>
      <c r="H44" s="49"/>
      <c r="I44" s="10"/>
      <c r="J44" s="49"/>
      <c r="K44" s="10"/>
      <c r="L44" s="10"/>
      <c r="M44" s="10"/>
    </row>
    <row r="45" spans="1:13" ht="15">
      <c r="A45" s="93"/>
      <c r="B45" s="93"/>
      <c r="C45" s="93"/>
      <c r="D45" s="190"/>
      <c r="E45" s="190"/>
      <c r="F45" s="190"/>
      <c r="G45" s="190"/>
      <c r="H45" s="190"/>
      <c r="I45" s="190"/>
      <c r="J45" s="190"/>
      <c r="K45" s="190"/>
      <c r="L45" s="190"/>
      <c r="M45" s="190"/>
    </row>
    <row r="46" spans="8:20" ht="12.75">
      <c r="H46" s="55"/>
      <c r="J46" s="55"/>
      <c r="N46" s="55"/>
      <c r="O46" s="55"/>
      <c r="P46" s="55"/>
      <c r="Q46" s="55"/>
      <c r="R46" s="55"/>
      <c r="S46" s="55"/>
      <c r="T46" s="55"/>
    </row>
    <row r="47" spans="14:50" ht="12.75">
      <c r="N47" s="55"/>
      <c r="O47" s="55"/>
      <c r="P47" s="55"/>
      <c r="Q47" s="55"/>
      <c r="R47" s="55"/>
      <c r="S47" s="55"/>
      <c r="T47" s="55"/>
      <c r="AX47" s="44"/>
    </row>
    <row r="53" ht="15">
      <c r="AX53" s="93"/>
    </row>
    <row r="54" ht="15">
      <c r="AX54" s="93"/>
    </row>
    <row r="55" ht="15">
      <c r="AX55" s="93"/>
    </row>
    <row r="56" ht="15">
      <c r="AX56" s="93"/>
    </row>
    <row r="57" ht="15">
      <c r="AX57" s="93"/>
    </row>
    <row r="58" ht="15">
      <c r="AX58" s="93"/>
    </row>
    <row r="59" ht="15">
      <c r="AX59" s="93"/>
    </row>
    <row r="60" ht="15">
      <c r="AX60" s="93"/>
    </row>
    <row r="61" ht="15">
      <c r="AX61" s="93"/>
    </row>
    <row r="62" ht="15">
      <c r="AX62" s="93"/>
    </row>
    <row r="63" ht="15">
      <c r="AX63" s="93"/>
    </row>
    <row r="64" ht="15">
      <c r="AX64" s="93"/>
    </row>
    <row r="66" ht="15">
      <c r="AX66" s="93"/>
    </row>
    <row r="67" ht="15">
      <c r="AX67" s="93"/>
    </row>
  </sheetData>
  <sheetProtection/>
  <mergeCells count="79">
    <mergeCell ref="AH13:AI13"/>
    <mergeCell ref="AX26:AX29"/>
    <mergeCell ref="D13:E13"/>
    <mergeCell ref="F13:G13"/>
    <mergeCell ref="H13:I13"/>
    <mergeCell ref="J13:K13"/>
    <mergeCell ref="AD13:AE13"/>
    <mergeCell ref="AF13:AG13"/>
    <mergeCell ref="AJ10:AK10"/>
    <mergeCell ref="AR10:AS10"/>
    <mergeCell ref="AU10:AV10"/>
    <mergeCell ref="Z11:AA11"/>
    <mergeCell ref="AJ11:AK11"/>
    <mergeCell ref="AD10:AE10"/>
    <mergeCell ref="Z12:AA12"/>
    <mergeCell ref="D10:E10"/>
    <mergeCell ref="H10:I10"/>
    <mergeCell ref="V10:W10"/>
    <mergeCell ref="X10:Y10"/>
    <mergeCell ref="Z10:AA10"/>
    <mergeCell ref="AU9:AV9"/>
    <mergeCell ref="D9:E9"/>
    <mergeCell ref="V9:W9"/>
    <mergeCell ref="X9:Y9"/>
    <mergeCell ref="Z9:AA9"/>
    <mergeCell ref="AD9:AE9"/>
    <mergeCell ref="AF9:AG9"/>
    <mergeCell ref="AH9:AI9"/>
    <mergeCell ref="AJ9:AK9"/>
    <mergeCell ref="AL9:AM9"/>
    <mergeCell ref="AN9:AO9"/>
    <mergeCell ref="AR9:AS9"/>
    <mergeCell ref="AH8:AI8"/>
    <mergeCell ref="AJ8:AK8"/>
    <mergeCell ref="AL8:AM8"/>
    <mergeCell ref="AN8:AO8"/>
    <mergeCell ref="AR8:AS8"/>
    <mergeCell ref="A8:B8"/>
    <mergeCell ref="D8:E8"/>
    <mergeCell ref="F8:G8"/>
    <mergeCell ref="H8:I8"/>
    <mergeCell ref="J8:K8"/>
    <mergeCell ref="V8:AA8"/>
    <mergeCell ref="AF8:AG8"/>
    <mergeCell ref="V7:AA7"/>
    <mergeCell ref="AB7:AC7"/>
    <mergeCell ref="AD7:AE7"/>
    <mergeCell ref="AF7:AI7"/>
    <mergeCell ref="AU8:AV8"/>
    <mergeCell ref="AN7:AO7"/>
    <mergeCell ref="AU7:AV7"/>
    <mergeCell ref="AD8:AE8"/>
    <mergeCell ref="AJ7:AK7"/>
    <mergeCell ref="AL7:AM7"/>
    <mergeCell ref="D7:E7"/>
    <mergeCell ref="F7:G7"/>
    <mergeCell ref="H7:I7"/>
    <mergeCell ref="J7:K7"/>
    <mergeCell ref="P7:Q7"/>
    <mergeCell ref="R7:S7"/>
    <mergeCell ref="AU5:AV5"/>
    <mergeCell ref="D6:E6"/>
    <mergeCell ref="F6:G6"/>
    <mergeCell ref="H6:I6"/>
    <mergeCell ref="J6:K6"/>
    <mergeCell ref="V6:AA6"/>
    <mergeCell ref="AD6:AE6"/>
    <mergeCell ref="AF6:AM6"/>
    <mergeCell ref="AU6:AV6"/>
    <mergeCell ref="N3:U3"/>
    <mergeCell ref="V3:AQ3"/>
    <mergeCell ref="AR4:AS4"/>
    <mergeCell ref="A5:B5"/>
    <mergeCell ref="D5:E5"/>
    <mergeCell ref="F5:G5"/>
    <mergeCell ref="H5:I5"/>
    <mergeCell ref="J5:K5"/>
    <mergeCell ref="V5:AA5"/>
    <mergeCell ref="AD5:AE5"/>
  </mergeCells>
  <printOptions/>
  <pageMargins left="0.35" right="0.2" top="1.15" bottom="0.2" header="0.5" footer="0.5"/>
  <pageSetup fitToHeight="1" fitToWidth="1" horizontalDpi="300" verticalDpi="300" orientation="landscape" paperSize="9" scale="61"/>
</worksheet>
</file>

<file path=xl/worksheets/sheet14.xml><?xml version="1.0" encoding="utf-8"?>
<worksheet xmlns="http://schemas.openxmlformats.org/spreadsheetml/2006/main" xmlns:r="http://schemas.openxmlformats.org/officeDocument/2006/relationships">
  <sheetPr>
    <pageSetUpPr fitToPage="1"/>
  </sheetPr>
  <dimension ref="A1:BP48"/>
  <sheetViews>
    <sheetView showGridLines="0" zoomScale="70" zoomScaleNormal="70" zoomScalePageLayoutView="70" workbookViewId="0" topLeftCell="A1">
      <pane xSplit="2" ySplit="13" topLeftCell="AC14"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1.8515625" style="0" customWidth="1"/>
    <col min="2" max="2" width="20.28125" style="0" customWidth="1"/>
    <col min="3" max="3" width="6.00390625" style="0" hidden="1" customWidth="1"/>
    <col min="4" max="4" width="14.7109375" style="0" hidden="1" customWidth="1"/>
    <col min="5" max="5" width="3.00390625" style="0" hidden="1" customWidth="1"/>
    <col min="6" max="6" width="13.421875" style="0" hidden="1" customWidth="1"/>
    <col min="7" max="7" width="2.421875" style="0" hidden="1" customWidth="1"/>
    <col min="8" max="8" width="13.140625" style="0" hidden="1" customWidth="1"/>
    <col min="9" max="9" width="1.1484375" style="0" hidden="1" customWidth="1"/>
    <col min="10" max="10" width="13.140625" style="0" hidden="1" customWidth="1"/>
    <col min="11" max="11" width="1.7109375" style="0" hidden="1" customWidth="1"/>
    <col min="12" max="12" width="14.28125" style="0" hidden="1" customWidth="1"/>
    <col min="13" max="13" width="0.85546875" style="0" hidden="1" customWidth="1"/>
    <col min="14" max="14" width="12.8515625" style="0" hidden="1" customWidth="1"/>
    <col min="15" max="15" width="1.421875" style="0" hidden="1" customWidth="1"/>
    <col min="16" max="16" width="15.00390625" style="0" hidden="1" customWidth="1"/>
    <col min="17" max="17" width="1.421875" style="0" hidden="1" customWidth="1"/>
    <col min="18" max="18" width="14.140625" style="0" hidden="1" customWidth="1"/>
    <col min="19" max="19" width="0.85546875" style="0" hidden="1" customWidth="1"/>
    <col min="20" max="20" width="11.00390625" style="0" customWidth="1"/>
    <col min="21" max="21" width="2.28125" style="0" customWidth="1"/>
    <col min="22" max="22" width="8.8515625" style="0" customWidth="1"/>
    <col min="23" max="23" width="0.71875" style="0" customWidth="1"/>
    <col min="24" max="24" width="8.7109375" style="0" customWidth="1"/>
    <col min="25" max="25" width="1.28515625" style="0" customWidth="1"/>
    <col min="26" max="26" width="11.7109375" style="0" customWidth="1"/>
    <col min="27" max="27" width="1.28515625" style="0" customWidth="1"/>
    <col min="28" max="28" width="9.8515625" style="0" customWidth="1"/>
    <col min="29" max="29" width="2.421875" style="0" customWidth="1"/>
    <col min="30" max="30" width="11.7109375" style="0" customWidth="1"/>
    <col min="31" max="31" width="1.28515625" style="0" customWidth="1"/>
    <col min="32" max="32" width="10.8515625" style="3" customWidth="1"/>
    <col min="33" max="33" width="3.00390625" style="0" customWidth="1"/>
    <col min="34" max="34" width="9.421875" style="0" customWidth="1"/>
    <col min="35" max="35" width="3.140625" style="0" customWidth="1"/>
    <col min="36" max="36" width="9.28125" style="0" customWidth="1"/>
    <col min="37" max="37" width="2.00390625" style="0" customWidth="1"/>
    <col min="38" max="38" width="9.7109375" style="3" customWidth="1"/>
    <col min="39" max="39" width="1.7109375" style="0" customWidth="1"/>
    <col min="40" max="40" width="9.00390625" style="3" customWidth="1"/>
    <col min="41" max="41" width="1.7109375" style="0" customWidth="1"/>
    <col min="42" max="42" width="10.421875" style="0" customWidth="1"/>
    <col min="43" max="43" width="1.421875" style="0" customWidth="1"/>
    <col min="44" max="44" width="8.8515625" style="0" customWidth="1"/>
    <col min="45" max="45" width="3.421875" style="0" customWidth="1"/>
    <col min="46" max="46" width="9.28125" style="0" customWidth="1"/>
    <col min="47" max="47" width="3.28125" style="0" customWidth="1"/>
    <col min="48" max="48" width="9.7109375" style="0" customWidth="1"/>
    <col min="49" max="49" width="2.28125" style="0" customWidth="1"/>
    <col min="50" max="50" width="11.28125" style="0" customWidth="1"/>
    <col min="51" max="51" width="2.00390625" style="0" customWidth="1"/>
    <col min="52" max="52" width="9.8515625" style="0" customWidth="1"/>
    <col min="53" max="53" width="1.421875" style="0" customWidth="1"/>
    <col min="54" max="54" width="9.7109375" style="0" customWidth="1"/>
    <col min="55" max="55" width="0.9921875" style="0" customWidth="1"/>
    <col min="56" max="56" width="8.8515625" style="0" customWidth="1"/>
    <col min="57" max="57" width="0.9921875" style="0" customWidth="1"/>
    <col min="58" max="58" width="11.28125" style="0" customWidth="1"/>
    <col min="59" max="59" width="1.28515625" style="0" customWidth="1"/>
    <col min="60" max="60" width="12.8515625" style="0" customWidth="1"/>
    <col min="61" max="61" width="1.28515625" style="0" customWidth="1"/>
    <col min="62" max="62" width="2.140625" style="0" customWidth="1"/>
    <col min="63" max="63" width="9.8515625" style="3" customWidth="1"/>
    <col min="64" max="64" width="3.28125" style="0" customWidth="1"/>
    <col min="65" max="65" width="2.7109375" style="0" customWidth="1"/>
    <col min="66" max="66" width="6.28125" style="0" customWidth="1"/>
    <col min="67" max="69" width="8.8515625" style="0" customWidth="1"/>
    <col min="70" max="70" width="13.7109375" style="0" customWidth="1"/>
  </cols>
  <sheetData>
    <row r="1" spans="1:40" s="1" customFormat="1" ht="20.25">
      <c r="A1" s="1" t="s">
        <v>430</v>
      </c>
      <c r="Z1" s="2"/>
      <c r="AD1" s="2"/>
      <c r="AL1" s="2"/>
      <c r="AN1" s="2"/>
    </row>
    <row r="2" ht="13.5" thickBot="1"/>
    <row r="3" spans="1:64" ht="12.75">
      <c r="A3" s="4"/>
      <c r="B3" s="95"/>
      <c r="C3" s="5"/>
      <c r="D3" s="149"/>
      <c r="E3" s="5"/>
      <c r="F3" s="5"/>
      <c r="G3" s="5"/>
      <c r="H3" s="5"/>
      <c r="I3" s="5"/>
      <c r="J3" s="5"/>
      <c r="K3" s="5"/>
      <c r="L3" s="5"/>
      <c r="M3" s="5"/>
      <c r="N3" s="5"/>
      <c r="O3" s="5"/>
      <c r="P3" s="5"/>
      <c r="Q3" s="5"/>
      <c r="R3" s="5"/>
      <c r="S3" s="5"/>
      <c r="T3" s="770" t="s">
        <v>125</v>
      </c>
      <c r="U3" s="771"/>
      <c r="V3" s="771"/>
      <c r="W3" s="771"/>
      <c r="X3" s="771"/>
      <c r="Y3" s="771"/>
      <c r="Z3" s="771"/>
      <c r="AA3" s="771"/>
      <c r="AB3" s="771"/>
      <c r="AC3" s="771"/>
      <c r="AD3" s="771"/>
      <c r="AE3" s="772"/>
      <c r="AF3" s="768" t="s">
        <v>1</v>
      </c>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2"/>
      <c r="BH3" s="96"/>
      <c r="BI3" s="8"/>
      <c r="BK3" s="96"/>
      <c r="BL3" s="8"/>
    </row>
    <row r="4" spans="1:64" ht="12.75">
      <c r="A4" s="9"/>
      <c r="B4" s="54"/>
      <c r="C4" s="10"/>
      <c r="D4" s="13"/>
      <c r="E4" s="14"/>
      <c r="F4" s="14"/>
      <c r="G4" s="14"/>
      <c r="H4" s="14"/>
      <c r="I4" s="14"/>
      <c r="J4" s="14"/>
      <c r="K4" s="14"/>
      <c r="L4" s="14"/>
      <c r="M4" s="14"/>
      <c r="N4" s="14"/>
      <c r="O4" s="14"/>
      <c r="P4" s="14"/>
      <c r="Q4" s="14"/>
      <c r="R4" s="14"/>
      <c r="S4" s="14"/>
      <c r="T4" s="150"/>
      <c r="U4" s="11"/>
      <c r="V4" s="11"/>
      <c r="W4" s="11"/>
      <c r="X4" s="11"/>
      <c r="Y4" s="11"/>
      <c r="Z4" s="11"/>
      <c r="AA4" s="11"/>
      <c r="AB4" s="11"/>
      <c r="AC4" s="11"/>
      <c r="AD4" s="11"/>
      <c r="AE4" s="128"/>
      <c r="AF4" s="129"/>
      <c r="AG4" s="16"/>
      <c r="AH4" s="16"/>
      <c r="AI4" s="16"/>
      <c r="AJ4" s="16"/>
      <c r="AK4" s="16"/>
      <c r="AL4" s="15"/>
      <c r="AM4" s="16"/>
      <c r="AN4" s="15"/>
      <c r="AO4" s="16"/>
      <c r="AP4" s="14"/>
      <c r="AQ4" s="14"/>
      <c r="AR4" s="14"/>
      <c r="AS4" s="14"/>
      <c r="AT4" s="14"/>
      <c r="AU4" s="14"/>
      <c r="AV4" s="16"/>
      <c r="AW4" s="16"/>
      <c r="AX4" s="14"/>
      <c r="AY4" s="14"/>
      <c r="AZ4" s="14"/>
      <c r="BA4" s="14"/>
      <c r="BB4" s="14"/>
      <c r="BC4" s="14"/>
      <c r="BD4" s="14"/>
      <c r="BE4" s="14"/>
      <c r="BF4" s="14"/>
      <c r="BG4" s="62"/>
      <c r="BH4" s="728" t="s">
        <v>4</v>
      </c>
      <c r="BI4" s="733"/>
      <c r="BK4" s="130" t="s">
        <v>2</v>
      </c>
      <c r="BL4" s="24"/>
    </row>
    <row r="5" spans="1:64" ht="12.75">
      <c r="A5" s="728"/>
      <c r="B5" s="733"/>
      <c r="C5" s="25"/>
      <c r="D5" s="778" t="s">
        <v>157</v>
      </c>
      <c r="E5" s="779"/>
      <c r="F5" s="780" t="s">
        <v>158</v>
      </c>
      <c r="G5" s="779"/>
      <c r="H5" s="780" t="s">
        <v>158</v>
      </c>
      <c r="I5" s="779"/>
      <c r="J5" s="780" t="s">
        <v>158</v>
      </c>
      <c r="K5" s="779"/>
      <c r="L5" s="780" t="s">
        <v>158</v>
      </c>
      <c r="M5" s="779"/>
      <c r="N5" s="780" t="s">
        <v>158</v>
      </c>
      <c r="O5" s="783"/>
      <c r="P5" s="191"/>
      <c r="Q5" s="192"/>
      <c r="R5" s="191"/>
      <c r="S5" s="151"/>
      <c r="T5" s="22"/>
      <c r="U5" s="21"/>
      <c r="V5" s="98"/>
      <c r="W5" s="21"/>
      <c r="X5" s="98" t="s">
        <v>127</v>
      </c>
      <c r="Y5" s="21"/>
      <c r="Z5" s="131"/>
      <c r="AA5" s="21"/>
      <c r="AB5" s="98" t="s">
        <v>216</v>
      </c>
      <c r="AC5" s="21"/>
      <c r="AD5" s="131"/>
      <c r="AE5" s="21"/>
      <c r="AF5" s="775" t="s">
        <v>217</v>
      </c>
      <c r="AG5" s="756"/>
      <c r="AH5" s="756"/>
      <c r="AI5" s="756"/>
      <c r="AJ5" s="756"/>
      <c r="AK5" s="756"/>
      <c r="AL5" s="756"/>
      <c r="AM5" s="756"/>
      <c r="AN5" s="193"/>
      <c r="AO5" s="193"/>
      <c r="AP5" s="194"/>
      <c r="AQ5" s="195"/>
      <c r="AR5" s="195"/>
      <c r="AS5" s="195"/>
      <c r="AT5" s="196"/>
      <c r="AU5" s="197"/>
      <c r="AV5" s="198"/>
      <c r="AW5" s="199"/>
      <c r="AX5" s="784"/>
      <c r="AY5" s="785"/>
      <c r="AZ5" s="784"/>
      <c r="BA5" s="786"/>
      <c r="BB5" s="200"/>
      <c r="BC5" s="199"/>
      <c r="BD5" s="200"/>
      <c r="BE5" s="199"/>
      <c r="BF5" s="198" t="s">
        <v>12</v>
      </c>
      <c r="BG5" s="24"/>
      <c r="BH5" s="100"/>
      <c r="BI5" s="24"/>
      <c r="BK5" s="751" t="s">
        <v>5</v>
      </c>
      <c r="BL5" s="752"/>
    </row>
    <row r="6" spans="1:64" ht="12.75">
      <c r="A6" s="201"/>
      <c r="B6" s="202"/>
      <c r="C6" s="203"/>
      <c r="D6" s="787" t="s">
        <v>159</v>
      </c>
      <c r="E6" s="788"/>
      <c r="F6" s="787" t="s">
        <v>160</v>
      </c>
      <c r="G6" s="788"/>
      <c r="H6" s="787" t="s">
        <v>161</v>
      </c>
      <c r="I6" s="788"/>
      <c r="J6" s="787" t="s">
        <v>165</v>
      </c>
      <c r="K6" s="788"/>
      <c r="L6" s="787" t="s">
        <v>161</v>
      </c>
      <c r="M6" s="788"/>
      <c r="N6" s="787" t="s">
        <v>166</v>
      </c>
      <c r="O6" s="789"/>
      <c r="P6" s="787" t="s">
        <v>218</v>
      </c>
      <c r="Q6" s="788"/>
      <c r="R6" s="204" t="s">
        <v>4</v>
      </c>
      <c r="S6" s="203"/>
      <c r="T6" s="198"/>
      <c r="U6" s="199"/>
      <c r="V6" s="198"/>
      <c r="W6" s="199"/>
      <c r="X6" s="198" t="s">
        <v>129</v>
      </c>
      <c r="Y6" s="199"/>
      <c r="Z6" s="205"/>
      <c r="AA6" s="199"/>
      <c r="AB6" s="198" t="s">
        <v>219</v>
      </c>
      <c r="AC6" s="199"/>
      <c r="AD6" s="205"/>
      <c r="AE6" s="199"/>
      <c r="AF6" s="790" t="s">
        <v>220</v>
      </c>
      <c r="AG6" s="791"/>
      <c r="AH6" s="791"/>
      <c r="AI6" s="791"/>
      <c r="AJ6" s="791"/>
      <c r="AK6" s="791"/>
      <c r="AL6" s="791"/>
      <c r="AM6" s="791"/>
      <c r="AN6" s="206"/>
      <c r="AO6" s="206"/>
      <c r="AP6" s="787" t="s">
        <v>162</v>
      </c>
      <c r="AQ6" s="789"/>
      <c r="AR6" s="789"/>
      <c r="AS6" s="789"/>
      <c r="AT6" s="789"/>
      <c r="AU6" s="788"/>
      <c r="AV6" s="204"/>
      <c r="AW6" s="203"/>
      <c r="AX6" s="204"/>
      <c r="AY6" s="207"/>
      <c r="AZ6" s="204"/>
      <c r="BA6" s="203"/>
      <c r="BB6" s="198" t="s">
        <v>221</v>
      </c>
      <c r="BC6" s="199"/>
      <c r="BD6" s="198" t="s">
        <v>10</v>
      </c>
      <c r="BE6" s="199"/>
      <c r="BF6" s="205"/>
      <c r="BG6" s="24"/>
      <c r="BH6" s="20"/>
      <c r="BI6" s="24"/>
      <c r="BK6" s="751" t="s">
        <v>13</v>
      </c>
      <c r="BL6" s="752"/>
    </row>
    <row r="7" spans="1:64" ht="12.75">
      <c r="A7" s="201"/>
      <c r="B7" s="202"/>
      <c r="C7" s="203" t="s">
        <v>163</v>
      </c>
      <c r="D7" s="787" t="s">
        <v>164</v>
      </c>
      <c r="E7" s="788"/>
      <c r="F7" s="787" t="s">
        <v>90</v>
      </c>
      <c r="G7" s="788"/>
      <c r="H7" s="787" t="s">
        <v>165</v>
      </c>
      <c r="I7" s="788"/>
      <c r="J7" s="787" t="s">
        <v>222</v>
      </c>
      <c r="K7" s="788"/>
      <c r="L7" s="787" t="s">
        <v>166</v>
      </c>
      <c r="M7" s="788"/>
      <c r="N7" s="787" t="s">
        <v>222</v>
      </c>
      <c r="O7" s="789"/>
      <c r="P7" s="787" t="s">
        <v>223</v>
      </c>
      <c r="Q7" s="788"/>
      <c r="R7" s="204" t="s">
        <v>224</v>
      </c>
      <c r="S7" s="203"/>
      <c r="T7" s="208"/>
      <c r="U7" s="209"/>
      <c r="V7" s="787" t="s">
        <v>131</v>
      </c>
      <c r="W7" s="788"/>
      <c r="X7" s="787" t="s">
        <v>132</v>
      </c>
      <c r="Y7" s="788"/>
      <c r="Z7" s="208"/>
      <c r="AA7" s="199"/>
      <c r="AB7" s="787" t="s">
        <v>225</v>
      </c>
      <c r="AC7" s="788"/>
      <c r="AD7" s="787" t="s">
        <v>226</v>
      </c>
      <c r="AE7" s="792"/>
      <c r="AF7" s="790" t="s">
        <v>227</v>
      </c>
      <c r="AG7" s="791"/>
      <c r="AH7" s="791"/>
      <c r="AI7" s="791"/>
      <c r="AJ7" s="791"/>
      <c r="AK7" s="791"/>
      <c r="AL7" s="791"/>
      <c r="AM7" s="791"/>
      <c r="AN7" s="206"/>
      <c r="AO7" s="206"/>
      <c r="AP7" s="787"/>
      <c r="AQ7" s="789"/>
      <c r="AR7" s="789"/>
      <c r="AS7" s="789"/>
      <c r="AT7" s="789"/>
      <c r="AU7" s="788"/>
      <c r="AV7" s="198" t="s">
        <v>228</v>
      </c>
      <c r="AW7" s="199"/>
      <c r="AX7" s="787" t="s">
        <v>229</v>
      </c>
      <c r="AY7" s="788"/>
      <c r="AZ7" s="204" t="s">
        <v>89</v>
      </c>
      <c r="BA7" s="207"/>
      <c r="BB7" s="787" t="s">
        <v>230</v>
      </c>
      <c r="BC7" s="788"/>
      <c r="BD7" s="787" t="s">
        <v>209</v>
      </c>
      <c r="BE7" s="788"/>
      <c r="BF7" s="198"/>
      <c r="BG7" s="24"/>
      <c r="BH7" s="20"/>
      <c r="BI7" s="24"/>
      <c r="BK7" s="751" t="s">
        <v>19</v>
      </c>
      <c r="BL7" s="752"/>
    </row>
    <row r="8" spans="1:64" ht="12.75">
      <c r="A8" s="793" t="s">
        <v>135</v>
      </c>
      <c r="B8" s="792"/>
      <c r="C8" s="203" t="s">
        <v>167</v>
      </c>
      <c r="D8" s="787"/>
      <c r="E8" s="788"/>
      <c r="F8" s="787" t="s">
        <v>168</v>
      </c>
      <c r="G8" s="788"/>
      <c r="H8" s="787" t="s">
        <v>169</v>
      </c>
      <c r="I8" s="788"/>
      <c r="J8" s="203"/>
      <c r="K8" s="203"/>
      <c r="L8" s="787" t="s">
        <v>169</v>
      </c>
      <c r="M8" s="788"/>
      <c r="N8" s="787"/>
      <c r="O8" s="789"/>
      <c r="P8" s="204"/>
      <c r="Q8" s="203"/>
      <c r="R8" s="204" t="s">
        <v>137</v>
      </c>
      <c r="S8" s="203"/>
      <c r="T8" s="198" t="s">
        <v>31</v>
      </c>
      <c r="U8" s="199"/>
      <c r="V8" s="198" t="s">
        <v>136</v>
      </c>
      <c r="W8" s="199"/>
      <c r="X8" s="198" t="s">
        <v>137</v>
      </c>
      <c r="Y8" s="199"/>
      <c r="Z8" s="198" t="s">
        <v>4</v>
      </c>
      <c r="AA8" s="199"/>
      <c r="AB8" s="205"/>
      <c r="AC8" s="199"/>
      <c r="AD8" s="198" t="s">
        <v>4</v>
      </c>
      <c r="AE8" s="199"/>
      <c r="AF8" s="796"/>
      <c r="AG8" s="797"/>
      <c r="AH8" s="797"/>
      <c r="AI8" s="797"/>
      <c r="AJ8" s="797"/>
      <c r="AK8" s="797"/>
      <c r="AL8" s="797"/>
      <c r="AM8" s="797"/>
      <c r="AN8" s="210"/>
      <c r="AO8" s="210"/>
      <c r="AP8" s="798"/>
      <c r="AQ8" s="799"/>
      <c r="AR8" s="799"/>
      <c r="AS8" s="799"/>
      <c r="AT8" s="799"/>
      <c r="AU8" s="802"/>
      <c r="AV8" s="198" t="s">
        <v>22</v>
      </c>
      <c r="AW8" s="199"/>
      <c r="AX8" s="787" t="s">
        <v>231</v>
      </c>
      <c r="AY8" s="788"/>
      <c r="AZ8" s="204" t="s">
        <v>90</v>
      </c>
      <c r="BA8" s="207"/>
      <c r="BB8" s="787" t="s">
        <v>232</v>
      </c>
      <c r="BC8" s="788"/>
      <c r="BD8" s="787"/>
      <c r="BE8" s="788"/>
      <c r="BF8" s="208"/>
      <c r="BG8" s="54"/>
      <c r="BH8" s="728"/>
      <c r="BI8" s="733"/>
      <c r="BK8" s="751" t="s">
        <v>26</v>
      </c>
      <c r="BL8" s="752"/>
    </row>
    <row r="9" spans="1:64" ht="12.75">
      <c r="A9" s="201"/>
      <c r="B9" s="202"/>
      <c r="C9" s="203"/>
      <c r="D9" s="787"/>
      <c r="E9" s="789"/>
      <c r="F9" s="204"/>
      <c r="G9" s="207"/>
      <c r="H9" s="204"/>
      <c r="I9" s="207"/>
      <c r="J9" s="203"/>
      <c r="K9" s="203"/>
      <c r="L9" s="204"/>
      <c r="M9" s="207"/>
      <c r="N9" s="203"/>
      <c r="O9" s="203"/>
      <c r="P9" s="204"/>
      <c r="Q9" s="203"/>
      <c r="R9" s="204" t="s">
        <v>139</v>
      </c>
      <c r="S9" s="203"/>
      <c r="T9" s="198"/>
      <c r="U9" s="199"/>
      <c r="V9" s="198"/>
      <c r="W9" s="199"/>
      <c r="X9" s="198" t="s">
        <v>139</v>
      </c>
      <c r="Y9" s="199"/>
      <c r="Z9" s="205"/>
      <c r="AA9" s="199"/>
      <c r="AB9" s="198"/>
      <c r="AC9" s="199"/>
      <c r="AD9" s="205"/>
      <c r="AE9" s="199"/>
      <c r="AF9" s="790" t="s">
        <v>31</v>
      </c>
      <c r="AG9" s="791"/>
      <c r="AH9" s="800" t="s">
        <v>32</v>
      </c>
      <c r="AI9" s="801"/>
      <c r="AJ9" s="800" t="s">
        <v>2</v>
      </c>
      <c r="AK9" s="801"/>
      <c r="AL9" s="794" t="s">
        <v>173</v>
      </c>
      <c r="AM9" s="795"/>
      <c r="AN9" s="794" t="s">
        <v>233</v>
      </c>
      <c r="AO9" s="795"/>
      <c r="AP9" s="784" t="s">
        <v>157</v>
      </c>
      <c r="AQ9" s="786"/>
      <c r="AR9" s="784" t="s">
        <v>170</v>
      </c>
      <c r="AS9" s="785"/>
      <c r="AT9" s="787" t="s">
        <v>172</v>
      </c>
      <c r="AU9" s="788"/>
      <c r="AV9" s="198" t="s">
        <v>28</v>
      </c>
      <c r="AW9" s="199"/>
      <c r="AX9" s="787" t="s">
        <v>177</v>
      </c>
      <c r="AY9" s="788"/>
      <c r="AZ9" s="787" t="s">
        <v>92</v>
      </c>
      <c r="BA9" s="788"/>
      <c r="BB9" s="787" t="s">
        <v>234</v>
      </c>
      <c r="BC9" s="788"/>
      <c r="BD9" s="787"/>
      <c r="BE9" s="788"/>
      <c r="BF9" s="208"/>
      <c r="BG9" s="54"/>
      <c r="BH9" s="728"/>
      <c r="BI9" s="733"/>
      <c r="BK9" s="751" t="s">
        <v>33</v>
      </c>
      <c r="BL9" s="752"/>
    </row>
    <row r="10" spans="1:64" ht="12.75">
      <c r="A10" s="201"/>
      <c r="B10" s="202"/>
      <c r="C10" s="203"/>
      <c r="D10" s="787" t="s">
        <v>235</v>
      </c>
      <c r="E10" s="789"/>
      <c r="F10" s="787" t="s">
        <v>235</v>
      </c>
      <c r="G10" s="789"/>
      <c r="H10" s="787" t="s">
        <v>235</v>
      </c>
      <c r="I10" s="789"/>
      <c r="J10" s="787" t="s">
        <v>235</v>
      </c>
      <c r="K10" s="789"/>
      <c r="L10" s="787" t="s">
        <v>235</v>
      </c>
      <c r="M10" s="789"/>
      <c r="N10" s="787" t="s">
        <v>235</v>
      </c>
      <c r="O10" s="789"/>
      <c r="P10" s="787" t="s">
        <v>235</v>
      </c>
      <c r="Q10" s="789"/>
      <c r="R10" s="204" t="s">
        <v>5</v>
      </c>
      <c r="S10" s="203"/>
      <c r="T10" s="198"/>
      <c r="U10" s="199"/>
      <c r="V10" s="198"/>
      <c r="W10" s="199"/>
      <c r="X10" s="198" t="s">
        <v>142</v>
      </c>
      <c r="Y10" s="199"/>
      <c r="Z10" s="205"/>
      <c r="AA10" s="199"/>
      <c r="AB10" s="198"/>
      <c r="AC10" s="199"/>
      <c r="AD10" s="205"/>
      <c r="AE10" s="199"/>
      <c r="AF10" s="790" t="s">
        <v>38</v>
      </c>
      <c r="AG10" s="791"/>
      <c r="AH10" s="794" t="s">
        <v>39</v>
      </c>
      <c r="AI10" s="795"/>
      <c r="AJ10" s="794" t="s">
        <v>236</v>
      </c>
      <c r="AK10" s="795"/>
      <c r="AL10" s="794" t="s">
        <v>176</v>
      </c>
      <c r="AM10" s="795"/>
      <c r="AN10" s="794" t="s">
        <v>237</v>
      </c>
      <c r="AO10" s="795"/>
      <c r="AP10" s="787"/>
      <c r="AQ10" s="788"/>
      <c r="AR10" s="787"/>
      <c r="AS10" s="788"/>
      <c r="AT10" s="787" t="s">
        <v>175</v>
      </c>
      <c r="AU10" s="788"/>
      <c r="AV10" s="787" t="s">
        <v>35</v>
      </c>
      <c r="AW10" s="788"/>
      <c r="AX10" s="787" t="s">
        <v>179</v>
      </c>
      <c r="AY10" s="788"/>
      <c r="AZ10" s="787" t="s">
        <v>94</v>
      </c>
      <c r="BA10" s="788"/>
      <c r="BB10" s="787" t="s">
        <v>238</v>
      </c>
      <c r="BC10" s="788"/>
      <c r="BD10" s="204"/>
      <c r="BE10" s="203"/>
      <c r="BF10" s="208"/>
      <c r="BG10" s="54"/>
      <c r="BH10" s="728"/>
      <c r="BI10" s="733"/>
      <c r="BK10" s="751" t="s">
        <v>40</v>
      </c>
      <c r="BL10" s="752"/>
    </row>
    <row r="11" spans="1:64" ht="12.75">
      <c r="A11" s="201"/>
      <c r="B11" s="202"/>
      <c r="C11" s="203"/>
      <c r="D11" s="204"/>
      <c r="E11" s="203"/>
      <c r="F11" s="204"/>
      <c r="G11" s="203"/>
      <c r="H11" s="204"/>
      <c r="I11" s="207"/>
      <c r="J11" s="203"/>
      <c r="K11" s="203"/>
      <c r="L11" s="204"/>
      <c r="M11" s="207"/>
      <c r="N11" s="203"/>
      <c r="O11" s="203"/>
      <c r="P11" s="204"/>
      <c r="Q11" s="203"/>
      <c r="R11" s="204" t="s">
        <v>235</v>
      </c>
      <c r="S11" s="203"/>
      <c r="T11" s="198"/>
      <c r="U11" s="199"/>
      <c r="V11" s="198"/>
      <c r="W11" s="199"/>
      <c r="X11" s="198"/>
      <c r="Y11" s="199"/>
      <c r="Z11" s="205"/>
      <c r="AA11" s="199"/>
      <c r="AB11" s="198"/>
      <c r="AC11" s="199"/>
      <c r="AD11" s="205"/>
      <c r="AE11" s="199"/>
      <c r="AF11" s="211"/>
      <c r="AG11" s="206"/>
      <c r="AH11" s="212"/>
      <c r="AI11" s="213"/>
      <c r="AJ11" s="794" t="s">
        <v>239</v>
      </c>
      <c r="AK11" s="795"/>
      <c r="AL11" s="794" t="s">
        <v>178</v>
      </c>
      <c r="AM11" s="795"/>
      <c r="AN11" s="794" t="s">
        <v>219</v>
      </c>
      <c r="AO11" s="795"/>
      <c r="AP11" s="204"/>
      <c r="AQ11" s="203"/>
      <c r="AR11" s="204"/>
      <c r="AS11" s="207"/>
      <c r="AT11" s="204"/>
      <c r="AU11" s="203"/>
      <c r="AV11" s="198"/>
      <c r="AW11" s="199"/>
      <c r="AX11" s="787"/>
      <c r="AY11" s="788"/>
      <c r="AZ11" s="787"/>
      <c r="BA11" s="788"/>
      <c r="BB11" s="204"/>
      <c r="BC11" s="203"/>
      <c r="BD11" s="204"/>
      <c r="BE11" s="203"/>
      <c r="BF11" s="208"/>
      <c r="BG11" s="54"/>
      <c r="BH11" s="18"/>
      <c r="BI11" s="101"/>
      <c r="BK11" s="153"/>
      <c r="BL11" s="157"/>
    </row>
    <row r="12" spans="1:64" ht="12.75">
      <c r="A12" s="201"/>
      <c r="B12" s="202"/>
      <c r="C12" s="203"/>
      <c r="D12" s="204"/>
      <c r="E12" s="203"/>
      <c r="F12" s="204"/>
      <c r="G12" s="203"/>
      <c r="H12" s="204"/>
      <c r="I12" s="207"/>
      <c r="J12" s="203"/>
      <c r="K12" s="203"/>
      <c r="L12" s="204"/>
      <c r="M12" s="207"/>
      <c r="N12" s="203"/>
      <c r="O12" s="203"/>
      <c r="P12" s="204"/>
      <c r="Q12" s="203"/>
      <c r="R12" s="204"/>
      <c r="S12" s="203"/>
      <c r="T12" s="198"/>
      <c r="U12" s="199"/>
      <c r="V12" s="198"/>
      <c r="W12" s="199"/>
      <c r="X12" s="198"/>
      <c r="Y12" s="199"/>
      <c r="Z12" s="205"/>
      <c r="AA12" s="199"/>
      <c r="AB12" s="198"/>
      <c r="AC12" s="199"/>
      <c r="AD12" s="205"/>
      <c r="AE12" s="199"/>
      <c r="AF12" s="211"/>
      <c r="AG12" s="206"/>
      <c r="AH12" s="212"/>
      <c r="AI12" s="213"/>
      <c r="AJ12" s="212"/>
      <c r="AK12" s="213"/>
      <c r="AL12" s="794" t="s">
        <v>180</v>
      </c>
      <c r="AM12" s="795"/>
      <c r="AN12" s="806" t="s">
        <v>240</v>
      </c>
      <c r="AO12" s="795"/>
      <c r="AP12" s="204"/>
      <c r="AQ12" s="203"/>
      <c r="AR12" s="204"/>
      <c r="AS12" s="207"/>
      <c r="AT12" s="204"/>
      <c r="AU12" s="203"/>
      <c r="AV12" s="787"/>
      <c r="AW12" s="788"/>
      <c r="AX12" s="787"/>
      <c r="AY12" s="788"/>
      <c r="AZ12" s="787"/>
      <c r="BA12" s="788"/>
      <c r="BB12" s="204"/>
      <c r="BC12" s="203"/>
      <c r="BD12" s="204"/>
      <c r="BE12" s="203"/>
      <c r="BF12" s="208"/>
      <c r="BG12" s="54"/>
      <c r="BH12" s="18"/>
      <c r="BI12" s="101"/>
      <c r="BK12" s="153"/>
      <c r="BL12" s="157"/>
    </row>
    <row r="13" spans="1:64" ht="13.5" thickBot="1">
      <c r="A13" s="214"/>
      <c r="B13" s="215"/>
      <c r="C13" s="216"/>
      <c r="D13" s="803" t="s">
        <v>41</v>
      </c>
      <c r="E13" s="804"/>
      <c r="F13" s="803" t="s">
        <v>41</v>
      </c>
      <c r="G13" s="804"/>
      <c r="H13" s="803" t="s">
        <v>41</v>
      </c>
      <c r="I13" s="805"/>
      <c r="J13" s="803" t="s">
        <v>41</v>
      </c>
      <c r="K13" s="805"/>
      <c r="L13" s="803" t="s">
        <v>41</v>
      </c>
      <c r="M13" s="805"/>
      <c r="N13" s="803" t="s">
        <v>41</v>
      </c>
      <c r="O13" s="805"/>
      <c r="P13" s="803" t="s">
        <v>41</v>
      </c>
      <c r="Q13" s="805"/>
      <c r="R13" s="803" t="s">
        <v>41</v>
      </c>
      <c r="S13" s="805"/>
      <c r="T13" s="217" t="s">
        <v>41</v>
      </c>
      <c r="U13" s="218"/>
      <c r="V13" s="217" t="s">
        <v>41</v>
      </c>
      <c r="W13" s="218"/>
      <c r="X13" s="217" t="s">
        <v>41</v>
      </c>
      <c r="Y13" s="218"/>
      <c r="Z13" s="217" t="s">
        <v>41</v>
      </c>
      <c r="AA13" s="218"/>
      <c r="AB13" s="217" t="s">
        <v>41</v>
      </c>
      <c r="AC13" s="218"/>
      <c r="AD13" s="217" t="s">
        <v>41</v>
      </c>
      <c r="AE13" s="218"/>
      <c r="AF13" s="219" t="s">
        <v>41</v>
      </c>
      <c r="AG13" s="218"/>
      <c r="AH13" s="220" t="s">
        <v>41</v>
      </c>
      <c r="AI13" s="221"/>
      <c r="AJ13" s="220" t="s">
        <v>41</v>
      </c>
      <c r="AK13" s="221"/>
      <c r="AL13" s="220" t="s">
        <v>41</v>
      </c>
      <c r="AM13" s="221"/>
      <c r="AN13" s="220" t="s">
        <v>41</v>
      </c>
      <c r="AO13" s="221"/>
      <c r="AP13" s="803" t="s">
        <v>41</v>
      </c>
      <c r="AQ13" s="805"/>
      <c r="AR13" s="803" t="s">
        <v>41</v>
      </c>
      <c r="AS13" s="805"/>
      <c r="AT13" s="217" t="s">
        <v>41</v>
      </c>
      <c r="AU13" s="218"/>
      <c r="AV13" s="220" t="s">
        <v>41</v>
      </c>
      <c r="AW13" s="218"/>
      <c r="AX13" s="803" t="s">
        <v>41</v>
      </c>
      <c r="AY13" s="805"/>
      <c r="AZ13" s="803" t="s">
        <v>41</v>
      </c>
      <c r="BA13" s="805"/>
      <c r="BB13" s="217" t="s">
        <v>41</v>
      </c>
      <c r="BC13" s="218"/>
      <c r="BD13" s="217" t="s">
        <v>41</v>
      </c>
      <c r="BE13" s="218"/>
      <c r="BF13" s="217" t="s">
        <v>41</v>
      </c>
      <c r="BG13" s="36"/>
      <c r="BH13" s="32" t="s">
        <v>41</v>
      </c>
      <c r="BI13" s="36"/>
      <c r="BK13" s="37" t="s">
        <v>41</v>
      </c>
      <c r="BL13" s="36"/>
    </row>
    <row r="14" spans="1:68" ht="12.75">
      <c r="A14" s="222"/>
      <c r="B14" s="223" t="s">
        <v>181</v>
      </c>
      <c r="C14" s="159" t="s">
        <v>182</v>
      </c>
      <c r="D14" s="224">
        <f>'[4]Teaching input 08'!J12</f>
        <v>341530.74630000006</v>
      </c>
      <c r="E14" s="225"/>
      <c r="F14" s="224">
        <f>'[4]Inst factors 08'!AC15</f>
        <v>56772.36589353434</v>
      </c>
      <c r="G14" s="225"/>
      <c r="H14" s="224">
        <f>'[4]Teaching Output 08 '!AB15</f>
        <v>103030.18196507849</v>
      </c>
      <c r="I14" s="226"/>
      <c r="J14" s="224">
        <f>'[4]Teaching Output 08 '!AD15</f>
        <v>0</v>
      </c>
      <c r="K14" s="225"/>
      <c r="L14" s="224">
        <f>'[4]Research 08'!Y15</f>
        <v>11655.248232817796</v>
      </c>
      <c r="M14" s="226"/>
      <c r="N14" s="224">
        <f>'[4]Research 08'!AA15</f>
        <v>9207.090336369705</v>
      </c>
      <c r="O14" s="209"/>
      <c r="P14" s="227">
        <f aca="true" t="shared" si="0" ref="P14:P36">SUM(D14:N14)</f>
        <v>522195.63272780034</v>
      </c>
      <c r="Q14" s="209"/>
      <c r="R14" s="113">
        <f>D14+F14+H14+L14</f>
        <v>512988.54239143064</v>
      </c>
      <c r="S14" s="209"/>
      <c r="T14" s="113">
        <v>512988.54239143064</v>
      </c>
      <c r="U14" s="163"/>
      <c r="V14" s="162"/>
      <c r="W14" s="163"/>
      <c r="X14" s="162"/>
      <c r="Y14" s="163"/>
      <c r="Z14" s="162">
        <f aca="true" t="shared" si="1" ref="Z14:Z37">SUM(T14:Y14)</f>
        <v>512988.54239143064</v>
      </c>
      <c r="AA14" s="228"/>
      <c r="AB14" s="162">
        <v>16372.148897861502</v>
      </c>
      <c r="AC14" s="163"/>
      <c r="AD14" s="113">
        <f>SUM(Z14:AC14)</f>
        <v>529360.6912892922</v>
      </c>
      <c r="AE14" s="228"/>
      <c r="AF14" s="229">
        <v>63944</v>
      </c>
      <c r="AG14" s="230"/>
      <c r="AH14" s="231">
        <v>6688</v>
      </c>
      <c r="AI14" s="232"/>
      <c r="AJ14" s="231">
        <v>524</v>
      </c>
      <c r="AK14" s="232"/>
      <c r="AL14" s="162"/>
      <c r="AM14" s="232"/>
      <c r="AN14" s="162">
        <v>3566</v>
      </c>
      <c r="AO14" s="232"/>
      <c r="AP14" s="233">
        <v>0</v>
      </c>
      <c r="AQ14" s="233"/>
      <c r="AR14" s="234">
        <v>9207</v>
      </c>
      <c r="AS14" s="232"/>
      <c r="AT14" s="162">
        <v>10521</v>
      </c>
      <c r="AU14" s="232"/>
      <c r="AV14" s="162">
        <v>6922</v>
      </c>
      <c r="AW14" s="232"/>
      <c r="AX14" s="162">
        <v>75000</v>
      </c>
      <c r="AY14" s="232"/>
      <c r="AZ14" s="162"/>
      <c r="BA14" s="232"/>
      <c r="BB14" s="162"/>
      <c r="BC14" s="232"/>
      <c r="BD14" s="162"/>
      <c r="BE14" s="232"/>
      <c r="BF14" s="162">
        <f aca="true" t="shared" si="2" ref="BF14:BF38">SUM(AF14:BE14)</f>
        <v>176372</v>
      </c>
      <c r="BG14" s="110"/>
      <c r="BH14" s="46">
        <f>AD14+BF14</f>
        <v>705732.6912892922</v>
      </c>
      <c r="BI14" s="110"/>
      <c r="BK14" s="111">
        <v>21745</v>
      </c>
      <c r="BL14" s="104"/>
      <c r="BM14" s="49"/>
      <c r="BP14" s="167"/>
    </row>
    <row r="15" spans="1:68" ht="12.75">
      <c r="A15" s="235"/>
      <c r="B15" s="236" t="s">
        <v>43</v>
      </c>
      <c r="C15" s="168" t="s">
        <v>183</v>
      </c>
      <c r="D15" s="227">
        <f>'[4]Teaching input 08'!J13</f>
        <v>397336.42380000005</v>
      </c>
      <c r="E15" s="209"/>
      <c r="F15" s="227">
        <f>'[4]Inst factors 08'!AC16</f>
        <v>23583.39539492901</v>
      </c>
      <c r="G15" s="209"/>
      <c r="H15" s="227">
        <f>'[4]Teaching Output 08 '!AB16</f>
        <v>64613.75831028346</v>
      </c>
      <c r="I15" s="237"/>
      <c r="J15" s="227">
        <f>'[4]Teaching Output 08 '!AD16</f>
        <v>0</v>
      </c>
      <c r="K15" s="209"/>
      <c r="L15" s="227">
        <f>'[4]Research 08'!Y16</f>
        <v>149638.99287445177</v>
      </c>
      <c r="M15" s="237"/>
      <c r="N15" s="227">
        <f>'[4]Research 08'!AA16</f>
        <v>0</v>
      </c>
      <c r="O15" s="209"/>
      <c r="P15" s="227">
        <f t="shared" si="0"/>
        <v>635172.5703796643</v>
      </c>
      <c r="Q15" s="209"/>
      <c r="R15" s="238">
        <f>D15+F15+H15+L15-0.071</f>
        <v>635172.4993796643</v>
      </c>
      <c r="S15" s="209"/>
      <c r="T15" s="113">
        <v>635172.4993796643</v>
      </c>
      <c r="U15" s="137"/>
      <c r="V15" s="113"/>
      <c r="W15" s="137"/>
      <c r="X15" s="113"/>
      <c r="Y15" s="137"/>
      <c r="Z15" s="113">
        <f t="shared" si="1"/>
        <v>635172.4993796643</v>
      </c>
      <c r="AA15" s="239"/>
      <c r="AB15" s="113">
        <v>17301.943271595097</v>
      </c>
      <c r="AC15" s="137"/>
      <c r="AD15" s="113">
        <f>SUM(Z15:AC15)</f>
        <v>652474.4426512594</v>
      </c>
      <c r="AE15" s="239"/>
      <c r="AF15" s="240">
        <v>34397</v>
      </c>
      <c r="AG15" s="209"/>
      <c r="AH15" s="208">
        <v>470</v>
      </c>
      <c r="AI15" s="237"/>
      <c r="AJ15" s="208">
        <v>65</v>
      </c>
      <c r="AK15" s="237"/>
      <c r="AL15" s="113"/>
      <c r="AM15" s="237"/>
      <c r="AN15" s="113"/>
      <c r="AO15" s="237"/>
      <c r="AP15" s="241">
        <v>0</v>
      </c>
      <c r="AQ15" s="241"/>
      <c r="AR15" s="242">
        <v>0</v>
      </c>
      <c r="AS15" s="237"/>
      <c r="AT15" s="113">
        <v>4633</v>
      </c>
      <c r="AU15" s="237"/>
      <c r="AV15" s="113">
        <v>2813</v>
      </c>
      <c r="AW15" s="237"/>
      <c r="AX15" s="113">
        <v>32000</v>
      </c>
      <c r="AY15" s="237"/>
      <c r="AZ15" s="113"/>
      <c r="BA15" s="237"/>
      <c r="BB15" s="113">
        <v>23610</v>
      </c>
      <c r="BC15" s="237"/>
      <c r="BD15" s="113"/>
      <c r="BE15" s="237"/>
      <c r="BF15" s="113">
        <f t="shared" si="2"/>
        <v>97988</v>
      </c>
      <c r="BG15" s="53"/>
      <c r="BH15" s="46">
        <f>AD15+BF15</f>
        <v>750462.4426512594</v>
      </c>
      <c r="BI15" s="53"/>
      <c r="BJ15" s="10"/>
      <c r="BK15" s="46">
        <v>11594</v>
      </c>
      <c r="BL15" s="54"/>
      <c r="BM15" s="49"/>
      <c r="BP15" s="167"/>
    </row>
    <row r="16" spans="1:68" ht="12.75">
      <c r="A16" s="235"/>
      <c r="B16" s="236" t="s">
        <v>96</v>
      </c>
      <c r="C16" s="168" t="s">
        <v>184</v>
      </c>
      <c r="D16" s="227">
        <f>'[4]Teaching input 08'!J14</f>
        <v>117563.96060000002</v>
      </c>
      <c r="E16" s="209"/>
      <c r="F16" s="227">
        <f>'[4]Inst factors 08'!AC17</f>
        <v>27163.80654704835</v>
      </c>
      <c r="G16" s="209"/>
      <c r="H16" s="227">
        <f>'[4]Teaching Output 08 '!AB17</f>
        <v>35294.45262016467</v>
      </c>
      <c r="I16" s="237"/>
      <c r="J16" s="227">
        <f>'[4]Teaching Output 08 '!AD17</f>
        <v>0</v>
      </c>
      <c r="K16" s="209"/>
      <c r="L16" s="227">
        <f>'[4]Research 08'!Y17</f>
        <v>6826.746442541815</v>
      </c>
      <c r="M16" s="237"/>
      <c r="N16" s="227">
        <f>'[4]Research 08'!AA17</f>
        <v>1523.0169725944056</v>
      </c>
      <c r="O16" s="209"/>
      <c r="P16" s="227">
        <f t="shared" si="0"/>
        <v>188371.98318234927</v>
      </c>
      <c r="Q16" s="209"/>
      <c r="R16" s="227">
        <f aca="true" t="shared" si="3" ref="R16:R21">D16+F16+H16+L16</f>
        <v>186848.96620975487</v>
      </c>
      <c r="S16" s="209"/>
      <c r="T16" s="113">
        <v>186848.96620975487</v>
      </c>
      <c r="U16" s="137"/>
      <c r="V16" s="113"/>
      <c r="W16" s="137"/>
      <c r="X16" s="113">
        <v>4400</v>
      </c>
      <c r="Y16" s="137"/>
      <c r="Z16" s="113">
        <f t="shared" si="1"/>
        <v>191248.96620975487</v>
      </c>
      <c r="AA16" s="239"/>
      <c r="AB16" s="113">
        <v>5949.0465946513505</v>
      </c>
      <c r="AC16" s="137"/>
      <c r="AD16" s="113">
        <f aca="true" t="shared" si="4" ref="AD16:AD38">SUM(Z16:AC16)</f>
        <v>197198.01280440623</v>
      </c>
      <c r="AE16" s="239"/>
      <c r="AF16" s="240">
        <v>33627</v>
      </c>
      <c r="AG16" s="209"/>
      <c r="AH16" s="208">
        <v>2990</v>
      </c>
      <c r="AI16" s="237"/>
      <c r="AJ16" s="208">
        <v>131</v>
      </c>
      <c r="AK16" s="237"/>
      <c r="AL16" s="113"/>
      <c r="AM16" s="237"/>
      <c r="AN16" s="113"/>
      <c r="AO16" s="237"/>
      <c r="AP16" s="241">
        <v>0</v>
      </c>
      <c r="AQ16" s="241"/>
      <c r="AR16" s="242">
        <v>1523</v>
      </c>
      <c r="AS16" s="237"/>
      <c r="AT16" s="113">
        <v>2270</v>
      </c>
      <c r="AU16" s="237"/>
      <c r="AV16" s="113">
        <v>2181</v>
      </c>
      <c r="AW16" s="237"/>
      <c r="AX16" s="113">
        <v>30000</v>
      </c>
      <c r="AY16" s="237"/>
      <c r="AZ16" s="113"/>
      <c r="BA16" s="237"/>
      <c r="BB16" s="113"/>
      <c r="BC16" s="237"/>
      <c r="BD16" s="113"/>
      <c r="BE16" s="237"/>
      <c r="BF16" s="113">
        <f t="shared" si="2"/>
        <v>72722</v>
      </c>
      <c r="BG16" s="53"/>
      <c r="BH16" s="46">
        <f>AD16+BF16</f>
        <v>269920.01280440623</v>
      </c>
      <c r="BI16" s="53"/>
      <c r="BJ16" s="10"/>
      <c r="BK16" s="46">
        <v>11475</v>
      </c>
      <c r="BL16" s="54"/>
      <c r="BM16" s="49"/>
      <c r="BP16" s="167"/>
    </row>
    <row r="17" spans="1:68" ht="12.75">
      <c r="A17" s="235"/>
      <c r="B17" s="236" t="s">
        <v>185</v>
      </c>
      <c r="C17" s="168" t="s">
        <v>186</v>
      </c>
      <c r="D17" s="227">
        <f>'[4]Teaching input 08'!J15</f>
        <v>284236.9174</v>
      </c>
      <c r="E17" s="209"/>
      <c r="F17" s="227">
        <f>'[4]Inst factors 08'!AC18</f>
        <v>43381.33406515018</v>
      </c>
      <c r="G17" s="209"/>
      <c r="H17" s="227">
        <f>'[4]Teaching Output 08 '!AB18</f>
        <v>64998.3650172089</v>
      </c>
      <c r="I17" s="237"/>
      <c r="J17" s="227">
        <f>'[4]Teaching Output 08 '!AD18</f>
        <v>3977.0402321960287</v>
      </c>
      <c r="K17" s="209"/>
      <c r="L17" s="227">
        <f>'[4]Research 08'!Y18</f>
        <v>7122.062245133313</v>
      </c>
      <c r="M17" s="237"/>
      <c r="N17" s="227">
        <f>'[4]Research 08'!AA18</f>
        <v>9627.249469734064</v>
      </c>
      <c r="O17" s="209"/>
      <c r="P17" s="227">
        <f t="shared" si="0"/>
        <v>413342.96842942253</v>
      </c>
      <c r="Q17" s="209"/>
      <c r="R17" s="227">
        <f t="shared" si="3"/>
        <v>399738.6787274924</v>
      </c>
      <c r="S17" s="209"/>
      <c r="T17" s="113">
        <v>399738.6787274924</v>
      </c>
      <c r="U17" s="137"/>
      <c r="V17" s="113"/>
      <c r="W17" s="137"/>
      <c r="X17" s="113"/>
      <c r="Y17" s="137"/>
      <c r="Z17" s="113">
        <f t="shared" si="1"/>
        <v>399738.6787274924</v>
      </c>
      <c r="AA17" s="239"/>
      <c r="AB17" s="113">
        <v>13466.774770622382</v>
      </c>
      <c r="AC17" s="137"/>
      <c r="AD17" s="113">
        <f t="shared" si="4"/>
        <v>413205.4534981148</v>
      </c>
      <c r="AE17" s="239"/>
      <c r="AF17" s="240">
        <v>74999</v>
      </c>
      <c r="AG17" s="209"/>
      <c r="AH17" s="208">
        <v>2990</v>
      </c>
      <c r="AI17" s="237"/>
      <c r="AJ17" s="208">
        <v>195</v>
      </c>
      <c r="AK17" s="237"/>
      <c r="AL17" s="113"/>
      <c r="AM17" s="237"/>
      <c r="AN17" s="113"/>
      <c r="AO17" s="237"/>
      <c r="AP17" s="241">
        <v>13604</v>
      </c>
      <c r="AQ17" s="241"/>
      <c r="AR17" s="242">
        <v>0</v>
      </c>
      <c r="AS17" s="243" t="s">
        <v>241</v>
      </c>
      <c r="AT17" s="113">
        <v>2920</v>
      </c>
      <c r="AU17" s="237"/>
      <c r="AV17" s="113">
        <v>3980</v>
      </c>
      <c r="AW17" s="237"/>
      <c r="AX17" s="113">
        <v>25000</v>
      </c>
      <c r="AY17" s="237"/>
      <c r="AZ17" s="113"/>
      <c r="BA17" s="237"/>
      <c r="BB17" s="113"/>
      <c r="BC17" s="237"/>
      <c r="BD17" s="113"/>
      <c r="BE17" s="237"/>
      <c r="BF17" s="113">
        <f t="shared" si="2"/>
        <v>123688</v>
      </c>
      <c r="BG17" s="53"/>
      <c r="BH17" s="46">
        <f>AD17+BF17</f>
        <v>536893.4534981148</v>
      </c>
      <c r="BI17" s="53"/>
      <c r="BJ17" s="10"/>
      <c r="BK17" s="46">
        <v>25778</v>
      </c>
      <c r="BL17" s="54"/>
      <c r="BM17" s="49"/>
      <c r="BN17" s="172"/>
      <c r="BP17" s="167"/>
    </row>
    <row r="18" spans="1:68" ht="12.75">
      <c r="A18" s="235"/>
      <c r="B18" s="236" t="s">
        <v>97</v>
      </c>
      <c r="C18" s="168" t="s">
        <v>187</v>
      </c>
      <c r="D18" s="227">
        <f>'[4]Teaching input 08'!J16</f>
        <v>92265.3868</v>
      </c>
      <c r="E18" s="209"/>
      <c r="F18" s="227">
        <f>'[4]Inst factors 08'!AC19</f>
        <v>22198.549143140048</v>
      </c>
      <c r="G18" s="209"/>
      <c r="H18" s="227">
        <f>'[4]Teaching Output 08 '!AB19</f>
        <v>28748.782813161954</v>
      </c>
      <c r="I18" s="237"/>
      <c r="J18" s="227">
        <f>'[4]Teaching Output 08 '!AD19</f>
        <v>0</v>
      </c>
      <c r="K18" s="209"/>
      <c r="L18" s="227">
        <f>'[4]Research 08'!Y19</f>
        <v>10863.023804308863</v>
      </c>
      <c r="M18" s="237"/>
      <c r="N18" s="227">
        <f>'[4]Research 08'!AA19</f>
        <v>9744.146651650715</v>
      </c>
      <c r="O18" s="209"/>
      <c r="P18" s="227">
        <f t="shared" si="0"/>
        <v>163819.8892122616</v>
      </c>
      <c r="Q18" s="209"/>
      <c r="R18" s="227">
        <f t="shared" si="3"/>
        <v>154075.74256061087</v>
      </c>
      <c r="S18" s="209"/>
      <c r="T18" s="113">
        <v>154075.74256061087</v>
      </c>
      <c r="U18" s="137"/>
      <c r="V18" s="113"/>
      <c r="W18" s="137"/>
      <c r="X18" s="113"/>
      <c r="Y18" s="137"/>
      <c r="Z18" s="113">
        <f t="shared" si="1"/>
        <v>154075.74256061087</v>
      </c>
      <c r="AA18" s="239"/>
      <c r="AB18" s="113">
        <v>4705.049360991369</v>
      </c>
      <c r="AC18" s="137"/>
      <c r="AD18" s="113">
        <f t="shared" si="4"/>
        <v>158780.79192160224</v>
      </c>
      <c r="AE18" s="239"/>
      <c r="AF18" s="240">
        <v>19773</v>
      </c>
      <c r="AG18" s="209"/>
      <c r="AH18" s="208">
        <v>1197</v>
      </c>
      <c r="AI18" s="237"/>
      <c r="AJ18" s="208">
        <v>326</v>
      </c>
      <c r="AK18" s="237"/>
      <c r="AL18" s="113"/>
      <c r="AM18" s="237"/>
      <c r="AN18" s="113">
        <v>1857</v>
      </c>
      <c r="AO18" s="237"/>
      <c r="AP18" s="241">
        <v>0</v>
      </c>
      <c r="AQ18" s="241"/>
      <c r="AR18" s="242">
        <v>9744</v>
      </c>
      <c r="AS18" s="243"/>
      <c r="AT18" s="113">
        <v>6203</v>
      </c>
      <c r="AU18" s="237"/>
      <c r="AV18" s="113">
        <v>58</v>
      </c>
      <c r="AW18" s="237"/>
      <c r="AX18" s="113">
        <v>30000</v>
      </c>
      <c r="AY18" s="237"/>
      <c r="AZ18" s="113"/>
      <c r="BA18" s="237"/>
      <c r="BB18" s="113"/>
      <c r="BC18" s="237"/>
      <c r="BD18" s="113"/>
      <c r="BE18" s="237"/>
      <c r="BF18" s="113">
        <f t="shared" si="2"/>
        <v>69158</v>
      </c>
      <c r="BG18" s="53"/>
      <c r="BH18" s="46">
        <f aca="true" t="shared" si="5" ref="BH18:BH37">AD18+BF18</f>
        <v>227938.79192160224</v>
      </c>
      <c r="BI18" s="53"/>
      <c r="BJ18" s="10"/>
      <c r="BK18" s="46">
        <v>6600</v>
      </c>
      <c r="BL18" s="54"/>
      <c r="BM18" s="49"/>
      <c r="BP18" s="167"/>
    </row>
    <row r="19" spans="1:68" ht="12.75">
      <c r="A19" s="235"/>
      <c r="B19" s="236" t="s">
        <v>188</v>
      </c>
      <c r="C19" s="173" t="s">
        <v>189</v>
      </c>
      <c r="D19" s="227">
        <f>'[4]Teaching input 08'!J17</f>
        <v>331113.6865</v>
      </c>
      <c r="E19" s="209"/>
      <c r="F19" s="227">
        <f>'[4]Inst factors 08'!AC20</f>
        <v>28075.47070824873</v>
      </c>
      <c r="G19" s="209"/>
      <c r="H19" s="227">
        <f>'[4]Teaching Output 08 '!AB20</f>
        <v>59498.64913870513</v>
      </c>
      <c r="I19" s="237"/>
      <c r="J19" s="227">
        <f>'[4]Teaching Output 08 '!AD20</f>
        <v>5912.094975670236</v>
      </c>
      <c r="K19" s="209"/>
      <c r="L19" s="227">
        <f>'[4]Research 08'!Y20</f>
        <v>73964.23004247512</v>
      </c>
      <c r="M19" s="237"/>
      <c r="N19" s="227">
        <f>'[4]Research 08'!AA20</f>
        <v>0</v>
      </c>
      <c r="O19" s="209"/>
      <c r="P19" s="227">
        <f t="shared" si="0"/>
        <v>498564.13136509917</v>
      </c>
      <c r="Q19" s="209"/>
      <c r="R19" s="227">
        <f t="shared" si="3"/>
        <v>492652.03638942895</v>
      </c>
      <c r="S19" s="209"/>
      <c r="T19" s="113">
        <v>492652.03638942895</v>
      </c>
      <c r="U19" s="137"/>
      <c r="V19" s="113"/>
      <c r="W19" s="137"/>
      <c r="X19" s="113">
        <v>4800</v>
      </c>
      <c r="Y19" s="137"/>
      <c r="Z19" s="113">
        <f t="shared" si="1"/>
        <v>497452.03638942895</v>
      </c>
      <c r="AA19" s="239"/>
      <c r="AB19" s="113">
        <v>14764.499409117017</v>
      </c>
      <c r="AC19" s="137"/>
      <c r="AD19" s="113">
        <f t="shared" si="4"/>
        <v>512216.535798546</v>
      </c>
      <c r="AE19" s="239"/>
      <c r="AF19" s="240">
        <v>35528</v>
      </c>
      <c r="AG19" s="209"/>
      <c r="AH19" s="208">
        <v>2301</v>
      </c>
      <c r="AI19" s="237"/>
      <c r="AJ19" s="208">
        <v>2285</v>
      </c>
      <c r="AK19" s="237"/>
      <c r="AL19" s="113"/>
      <c r="AM19" s="237"/>
      <c r="AN19" s="113"/>
      <c r="AO19" s="237"/>
      <c r="AP19" s="241">
        <v>5912</v>
      </c>
      <c r="AQ19" s="241"/>
      <c r="AR19" s="242">
        <v>0</v>
      </c>
      <c r="AS19" s="243"/>
      <c r="AT19" s="113">
        <v>7887</v>
      </c>
      <c r="AU19" s="237"/>
      <c r="AV19" s="113">
        <v>2575</v>
      </c>
      <c r="AW19" s="237"/>
      <c r="AX19" s="113">
        <v>0</v>
      </c>
      <c r="AY19" s="237"/>
      <c r="AZ19" s="113"/>
      <c r="BA19" s="237"/>
      <c r="BB19" s="113">
        <v>15700</v>
      </c>
      <c r="BC19" s="237"/>
      <c r="BD19" s="113"/>
      <c r="BE19" s="237"/>
      <c r="BF19" s="113">
        <f t="shared" si="2"/>
        <v>72188</v>
      </c>
      <c r="BG19" s="53"/>
      <c r="BH19" s="46">
        <f t="shared" si="5"/>
        <v>584404.5357985459</v>
      </c>
      <c r="BI19" s="53"/>
      <c r="BJ19" s="10"/>
      <c r="BK19" s="46">
        <v>11881</v>
      </c>
      <c r="BL19" s="54"/>
      <c r="BM19" s="49"/>
      <c r="BP19" s="167"/>
    </row>
    <row r="20" spans="1:68" ht="12.75">
      <c r="A20" s="235"/>
      <c r="B20" s="236" t="s">
        <v>144</v>
      </c>
      <c r="C20" s="173" t="s">
        <v>190</v>
      </c>
      <c r="D20" s="227">
        <f>'[4]Teaching input 08'!J18</f>
        <v>505971.476</v>
      </c>
      <c r="E20" s="209"/>
      <c r="F20" s="227">
        <f>'[4]Inst factors 08'!AC21</f>
        <v>46349.441336842705</v>
      </c>
      <c r="G20" s="209"/>
      <c r="H20" s="227">
        <f>'[4]Teaching Output 08 '!AB21</f>
        <v>121963.61856503757</v>
      </c>
      <c r="I20" s="237"/>
      <c r="J20" s="227">
        <f>'[4]Teaching Output 08 '!AD21</f>
        <v>5049.4214276394205</v>
      </c>
      <c r="K20" s="209"/>
      <c r="L20" s="227">
        <f>'[4]Research 08'!Y21</f>
        <v>75779.44963145819</v>
      </c>
      <c r="M20" s="237"/>
      <c r="N20" s="227">
        <f>'[4]Research 08'!AA21</f>
        <v>4574.320872705691</v>
      </c>
      <c r="O20" s="209"/>
      <c r="P20" s="227">
        <f t="shared" si="0"/>
        <v>759687.7278336836</v>
      </c>
      <c r="Q20" s="209"/>
      <c r="R20" s="227">
        <f t="shared" si="3"/>
        <v>750063.9855333385</v>
      </c>
      <c r="S20" s="209"/>
      <c r="T20" s="113">
        <v>750063.9855333385</v>
      </c>
      <c r="U20" s="137"/>
      <c r="V20" s="113"/>
      <c r="W20" s="137"/>
      <c r="X20" s="113">
        <v>10400</v>
      </c>
      <c r="Y20" s="137"/>
      <c r="Z20" s="113">
        <f t="shared" si="1"/>
        <v>760463.9855333385</v>
      </c>
      <c r="AA20" s="244"/>
      <c r="AB20" s="113">
        <v>22703.19605704265</v>
      </c>
      <c r="AC20" s="137"/>
      <c r="AD20" s="113">
        <f t="shared" si="4"/>
        <v>783167.1815903812</v>
      </c>
      <c r="AE20" s="244"/>
      <c r="AF20" s="240">
        <v>96703</v>
      </c>
      <c r="AG20" s="209"/>
      <c r="AH20" s="208">
        <v>1487</v>
      </c>
      <c r="AI20" s="237"/>
      <c r="AJ20" s="208">
        <v>1175</v>
      </c>
      <c r="AK20" s="237"/>
      <c r="AL20" s="113"/>
      <c r="AM20" s="237"/>
      <c r="AN20" s="113"/>
      <c r="AO20" s="237"/>
      <c r="AP20" s="241">
        <v>5049</v>
      </c>
      <c r="AQ20" s="241"/>
      <c r="AR20" s="242">
        <v>4574</v>
      </c>
      <c r="AS20" s="243"/>
      <c r="AT20" s="113">
        <v>16063</v>
      </c>
      <c r="AU20" s="237"/>
      <c r="AV20" s="113">
        <v>4776</v>
      </c>
      <c r="AW20" s="237"/>
      <c r="AX20" s="113">
        <v>70000</v>
      </c>
      <c r="AY20" s="237"/>
      <c r="AZ20" s="113"/>
      <c r="BA20" s="237"/>
      <c r="BB20" s="113"/>
      <c r="BC20" s="237"/>
      <c r="BD20" s="113"/>
      <c r="BE20" s="237"/>
      <c r="BF20" s="113">
        <f t="shared" si="2"/>
        <v>199827</v>
      </c>
      <c r="BG20" s="53"/>
      <c r="BH20" s="46">
        <f t="shared" si="5"/>
        <v>982994.1815903812</v>
      </c>
      <c r="BI20" s="53"/>
      <c r="BJ20" s="10"/>
      <c r="BK20" s="46">
        <v>33283</v>
      </c>
      <c r="BL20" s="54"/>
      <c r="BM20" s="49"/>
      <c r="BP20" s="167"/>
    </row>
    <row r="21" spans="1:68" ht="12.75">
      <c r="A21" s="235"/>
      <c r="B21" s="236" t="s">
        <v>145</v>
      </c>
      <c r="C21" s="168" t="s">
        <v>191</v>
      </c>
      <c r="D21" s="227">
        <f>'[4]Teaching input 08'!J19</f>
        <v>585587.5759</v>
      </c>
      <c r="E21" s="209"/>
      <c r="F21" s="227">
        <f>'[4]Inst factors 08'!AC22</f>
        <v>25185.22407424989</v>
      </c>
      <c r="G21" s="209"/>
      <c r="H21" s="227">
        <f>'[4]Teaching Output 08 '!AB22</f>
        <v>103469.30433542261</v>
      </c>
      <c r="I21" s="237"/>
      <c r="J21" s="227">
        <f>'[4]Teaching Output 08 '!AD22</f>
        <v>0</v>
      </c>
      <c r="K21" s="209"/>
      <c r="L21" s="227">
        <f>'[4]Research 08'!Y22</f>
        <v>155274.83855498614</v>
      </c>
      <c r="M21" s="237"/>
      <c r="N21" s="227">
        <f>'[4]Research 08'!AA22</f>
        <v>10664.616141882121</v>
      </c>
      <c r="O21" s="209"/>
      <c r="P21" s="227">
        <f t="shared" si="0"/>
        <v>880181.5590065408</v>
      </c>
      <c r="Q21" s="209"/>
      <c r="R21" s="227">
        <f t="shared" si="3"/>
        <v>869516.9428646587</v>
      </c>
      <c r="S21" s="209"/>
      <c r="T21" s="113">
        <v>869516.9428646587</v>
      </c>
      <c r="U21" s="137"/>
      <c r="V21" s="113"/>
      <c r="W21" s="137"/>
      <c r="X21" s="113"/>
      <c r="Y21" s="137"/>
      <c r="Z21" s="113">
        <f t="shared" si="1"/>
        <v>869516.9428646587</v>
      </c>
      <c r="AA21" s="239"/>
      <c r="AB21" s="113">
        <v>25105.86542871698</v>
      </c>
      <c r="AC21" s="137"/>
      <c r="AD21" s="113">
        <f t="shared" si="4"/>
        <v>894622.8082933757</v>
      </c>
      <c r="AE21" s="239"/>
      <c r="AF21" s="240">
        <v>80848</v>
      </c>
      <c r="AG21" s="209"/>
      <c r="AH21" s="208">
        <v>13006</v>
      </c>
      <c r="AI21" s="237"/>
      <c r="AJ21" s="208">
        <v>2024</v>
      </c>
      <c r="AK21" s="237"/>
      <c r="AL21" s="113"/>
      <c r="AM21" s="237"/>
      <c r="AN21" s="113">
        <v>2674</v>
      </c>
      <c r="AO21" s="237"/>
      <c r="AP21" s="241">
        <v>0</v>
      </c>
      <c r="AQ21" s="241"/>
      <c r="AR21" s="242">
        <v>10665</v>
      </c>
      <c r="AS21" s="243"/>
      <c r="AT21" s="113">
        <v>7731</v>
      </c>
      <c r="AU21" s="237"/>
      <c r="AV21" s="113">
        <v>6500</v>
      </c>
      <c r="AW21" s="237"/>
      <c r="AX21" s="113">
        <v>30000</v>
      </c>
      <c r="AY21" s="237"/>
      <c r="AZ21" s="113"/>
      <c r="BA21" s="237"/>
      <c r="BB21" s="113">
        <v>30130</v>
      </c>
      <c r="BC21" s="237"/>
      <c r="BD21" s="113"/>
      <c r="BE21" s="237"/>
      <c r="BF21" s="113">
        <f t="shared" si="2"/>
        <v>183578</v>
      </c>
      <c r="BG21" s="53"/>
      <c r="BH21" s="46">
        <f t="shared" si="5"/>
        <v>1078200.8082933757</v>
      </c>
      <c r="BI21" s="53"/>
      <c r="BJ21" s="10"/>
      <c r="BK21" s="46">
        <v>27751</v>
      </c>
      <c r="BL21" s="54"/>
      <c r="BM21" s="49"/>
      <c r="BP21" s="167"/>
    </row>
    <row r="22" spans="1:68" ht="12.75">
      <c r="A22" s="235"/>
      <c r="B22" s="236" t="s">
        <v>146</v>
      </c>
      <c r="C22" s="168" t="s">
        <v>192</v>
      </c>
      <c r="D22" s="227">
        <f>'[4]Teaching input 08'!J20</f>
        <v>253729.8137</v>
      </c>
      <c r="E22" s="209"/>
      <c r="F22" s="227">
        <f>'[4]Inst factors 08'!AC23</f>
        <v>58747.19286367377</v>
      </c>
      <c r="G22" s="209"/>
      <c r="H22" s="227">
        <f>'[4]Teaching Output 08 '!AB23</f>
        <v>47639.61479396932</v>
      </c>
      <c r="I22" s="237"/>
      <c r="J22" s="227">
        <f>'[4]Teaching Output 08 '!AD23</f>
        <v>4012.57500732914</v>
      </c>
      <c r="K22" s="209"/>
      <c r="L22" s="227">
        <f>'[4]Research 08'!Y23</f>
        <v>24108.025968442573</v>
      </c>
      <c r="M22" s="237"/>
      <c r="N22" s="227">
        <f>'[4]Research 08'!AA23</f>
        <v>34726.12841822363</v>
      </c>
      <c r="O22" s="209"/>
      <c r="P22" s="227">
        <f t="shared" si="0"/>
        <v>422963.3507516384</v>
      </c>
      <c r="Q22" s="209"/>
      <c r="R22" s="238">
        <f>D22+F22+H22+L22-0.65</f>
        <v>384223.99732608563</v>
      </c>
      <c r="S22" s="209"/>
      <c r="T22" s="113">
        <v>378887.99732608563</v>
      </c>
      <c r="U22" s="137"/>
      <c r="V22" s="113"/>
      <c r="W22" s="137"/>
      <c r="X22" s="113"/>
      <c r="Y22" s="137"/>
      <c r="Z22" s="113">
        <f t="shared" si="1"/>
        <v>378887.99732608563</v>
      </c>
      <c r="AA22" s="239"/>
      <c r="AB22" s="113">
        <v>12844.500072179655</v>
      </c>
      <c r="AC22" s="137"/>
      <c r="AD22" s="113">
        <f t="shared" si="4"/>
        <v>391732.4973982653</v>
      </c>
      <c r="AE22" s="239"/>
      <c r="AF22" s="240">
        <v>57638</v>
      </c>
      <c r="AG22" s="209"/>
      <c r="AH22" s="208">
        <v>6358</v>
      </c>
      <c r="AI22" s="237"/>
      <c r="AJ22" s="208">
        <v>195</v>
      </c>
      <c r="AK22" s="237"/>
      <c r="AL22" s="113"/>
      <c r="AM22" s="237"/>
      <c r="AN22" s="113">
        <v>1226</v>
      </c>
      <c r="AO22" s="237"/>
      <c r="AP22" s="241">
        <v>38739</v>
      </c>
      <c r="AQ22" s="241"/>
      <c r="AR22" s="242">
        <v>0</v>
      </c>
      <c r="AS22" s="243" t="s">
        <v>241</v>
      </c>
      <c r="AT22" s="113">
        <v>4430</v>
      </c>
      <c r="AU22" s="237"/>
      <c r="AV22" s="113">
        <v>2081</v>
      </c>
      <c r="AW22" s="237"/>
      <c r="AX22" s="113">
        <v>130000</v>
      </c>
      <c r="AY22" s="237"/>
      <c r="AZ22" s="113"/>
      <c r="BA22" s="237"/>
      <c r="BB22" s="113">
        <v>24510</v>
      </c>
      <c r="BC22" s="237"/>
      <c r="BD22" s="113"/>
      <c r="BE22" s="237"/>
      <c r="BF22" s="113">
        <f t="shared" si="2"/>
        <v>265177</v>
      </c>
      <c r="BG22" s="53"/>
      <c r="BH22" s="46">
        <f t="shared" si="5"/>
        <v>656909.4973982653</v>
      </c>
      <c r="BI22" s="53"/>
      <c r="BJ22" s="10"/>
      <c r="BK22" s="46">
        <v>19635</v>
      </c>
      <c r="BL22" s="54"/>
      <c r="BM22" s="49"/>
      <c r="BP22" s="167"/>
    </row>
    <row r="23" spans="1:68" ht="12.75">
      <c r="A23" s="235"/>
      <c r="B23" s="236" t="s">
        <v>242</v>
      </c>
      <c r="C23" s="168" t="s">
        <v>193</v>
      </c>
      <c r="D23" s="227">
        <f>'[4]Teaching input 08'!J21</f>
        <v>91521.3111</v>
      </c>
      <c r="E23" s="209"/>
      <c r="F23" s="227">
        <f>'[4]Inst factors 08'!AC24</f>
        <v>21825.52392839284</v>
      </c>
      <c r="G23" s="209"/>
      <c r="H23" s="227">
        <f>'[4]Teaching Output 08 '!AB24</f>
        <v>26720.88716813501</v>
      </c>
      <c r="I23" s="237"/>
      <c r="J23" s="227">
        <f>'[4]Teaching Output 08 '!AD24</f>
        <v>3947.698667035022</v>
      </c>
      <c r="K23" s="209"/>
      <c r="L23" s="227">
        <f>'[4]Research 08'!Y24</f>
        <v>574.7163822888459</v>
      </c>
      <c r="M23" s="237"/>
      <c r="N23" s="227">
        <f>'[4]Research 08'!AA24</f>
        <v>3114.0642723698143</v>
      </c>
      <c r="O23" s="209"/>
      <c r="P23" s="227">
        <f t="shared" si="0"/>
        <v>147704.20151822153</v>
      </c>
      <c r="Q23" s="209"/>
      <c r="R23" s="227">
        <f>D23+F23+H23+L23</f>
        <v>140642.43857881668</v>
      </c>
      <c r="S23" s="209"/>
      <c r="T23" s="113">
        <v>140642.43857881668</v>
      </c>
      <c r="U23" s="137"/>
      <c r="V23" s="113"/>
      <c r="W23" s="137"/>
      <c r="X23" s="113"/>
      <c r="Y23" s="137"/>
      <c r="Z23" s="113">
        <f t="shared" si="1"/>
        <v>140642.43857881668</v>
      </c>
      <c r="AA23" s="239"/>
      <c r="AB23" s="113">
        <v>4659.130837381408</v>
      </c>
      <c r="AC23" s="137"/>
      <c r="AD23" s="113">
        <f t="shared" si="4"/>
        <v>145301.5694161981</v>
      </c>
      <c r="AE23" s="239"/>
      <c r="AF23" s="240">
        <v>33641</v>
      </c>
      <c r="AG23" s="209"/>
      <c r="AH23" s="208">
        <v>0</v>
      </c>
      <c r="AI23" s="237"/>
      <c r="AJ23" s="208">
        <v>653</v>
      </c>
      <c r="AK23" s="237"/>
      <c r="AL23" s="113"/>
      <c r="AM23" s="237"/>
      <c r="AN23" s="113">
        <v>4866</v>
      </c>
      <c r="AO23" s="237"/>
      <c r="AP23" s="241">
        <v>7062</v>
      </c>
      <c r="AQ23" s="241"/>
      <c r="AR23" s="242">
        <v>0</v>
      </c>
      <c r="AS23" s="243" t="s">
        <v>241</v>
      </c>
      <c r="AT23" s="113">
        <v>2493</v>
      </c>
      <c r="AU23" s="237"/>
      <c r="AV23" s="113">
        <v>421</v>
      </c>
      <c r="AW23" s="237"/>
      <c r="AX23" s="113">
        <v>10000</v>
      </c>
      <c r="AY23" s="237"/>
      <c r="AZ23" s="113"/>
      <c r="BA23" s="237"/>
      <c r="BB23" s="113"/>
      <c r="BC23" s="237"/>
      <c r="BD23" s="113"/>
      <c r="BE23" s="237"/>
      <c r="BF23" s="113">
        <f t="shared" si="2"/>
        <v>59136</v>
      </c>
      <c r="BG23" s="53"/>
      <c r="BH23" s="46">
        <f t="shared" si="5"/>
        <v>204437.5694161981</v>
      </c>
      <c r="BI23" s="53"/>
      <c r="BJ23" s="10"/>
      <c r="BK23" s="46">
        <v>11497</v>
      </c>
      <c r="BL23" s="54"/>
      <c r="BM23" s="49"/>
      <c r="BP23" s="167"/>
    </row>
    <row r="24" spans="1:68" ht="12.75">
      <c r="A24" s="235"/>
      <c r="B24" s="236" t="s">
        <v>147</v>
      </c>
      <c r="C24" s="173" t="s">
        <v>194</v>
      </c>
      <c r="D24" s="227">
        <f>'[4]Teaching input 08'!J22</f>
        <v>270843.5548</v>
      </c>
      <c r="E24" s="209"/>
      <c r="F24" s="227">
        <f>'[4]Inst factors 08'!AC25</f>
        <v>44654.13894558254</v>
      </c>
      <c r="G24" s="209"/>
      <c r="H24" s="227">
        <f>'[4]Teaching Output 08 '!AB25</f>
        <v>62622.480177301746</v>
      </c>
      <c r="I24" s="237"/>
      <c r="J24" s="227">
        <f>'[4]Teaching Output 08 '!AD25</f>
        <v>0</v>
      </c>
      <c r="K24" s="209"/>
      <c r="L24" s="227">
        <f>'[4]Research 08'!Y25</f>
        <v>39940.93179307047</v>
      </c>
      <c r="M24" s="237"/>
      <c r="N24" s="227">
        <f>'[4]Research 08'!AA25</f>
        <v>1259.5671351519225</v>
      </c>
      <c r="O24" s="209"/>
      <c r="P24" s="227">
        <f t="shared" si="0"/>
        <v>419320.6728511067</v>
      </c>
      <c r="Q24" s="209"/>
      <c r="R24" s="227">
        <f>D24+F24+H24+L24</f>
        <v>418061.10571595473</v>
      </c>
      <c r="S24" s="209"/>
      <c r="T24" s="113">
        <v>418061.10571595473</v>
      </c>
      <c r="U24" s="137"/>
      <c r="V24" s="113"/>
      <c r="W24" s="137"/>
      <c r="X24" s="113">
        <v>9400</v>
      </c>
      <c r="Y24" s="137"/>
      <c r="Z24" s="113">
        <f t="shared" si="1"/>
        <v>427461.10571595473</v>
      </c>
      <c r="AA24" s="239"/>
      <c r="AB24" s="113">
        <v>12968.558263532854</v>
      </c>
      <c r="AC24" s="137"/>
      <c r="AD24" s="113">
        <f t="shared" si="4"/>
        <v>440429.6639794876</v>
      </c>
      <c r="AE24" s="239"/>
      <c r="AF24" s="240">
        <v>42122</v>
      </c>
      <c r="AG24" s="209"/>
      <c r="AH24" s="208">
        <v>286</v>
      </c>
      <c r="AI24" s="237"/>
      <c r="AJ24" s="208">
        <v>65</v>
      </c>
      <c r="AK24" s="237"/>
      <c r="AL24" s="113"/>
      <c r="AM24" s="237"/>
      <c r="AN24" s="113">
        <v>1968</v>
      </c>
      <c r="AO24" s="237"/>
      <c r="AP24" s="241">
        <v>0</v>
      </c>
      <c r="AQ24" s="241"/>
      <c r="AR24" s="242">
        <v>1260</v>
      </c>
      <c r="AS24" s="243"/>
      <c r="AT24" s="113">
        <v>8963</v>
      </c>
      <c r="AU24" s="237"/>
      <c r="AV24" s="113">
        <v>3229</v>
      </c>
      <c r="AW24" s="237"/>
      <c r="AX24" s="113">
        <v>80000</v>
      </c>
      <c r="AY24" s="237"/>
      <c r="AZ24" s="113"/>
      <c r="BA24" s="237"/>
      <c r="BB24" s="113">
        <v>260</v>
      </c>
      <c r="BC24" s="237"/>
      <c r="BD24" s="113"/>
      <c r="BE24" s="237"/>
      <c r="BF24" s="113">
        <f t="shared" si="2"/>
        <v>138153</v>
      </c>
      <c r="BG24" s="53"/>
      <c r="BH24" s="46">
        <f t="shared" si="5"/>
        <v>578582.6639794876</v>
      </c>
      <c r="BI24" s="53"/>
      <c r="BJ24" s="10"/>
      <c r="BK24" s="46">
        <v>14424</v>
      </c>
      <c r="BL24" s="54"/>
      <c r="BM24" s="49"/>
      <c r="BP24" s="167"/>
    </row>
    <row r="25" spans="1:68" ht="12.75">
      <c r="A25" s="235"/>
      <c r="B25" s="236" t="s">
        <v>50</v>
      </c>
      <c r="C25" s="168" t="s">
        <v>195</v>
      </c>
      <c r="D25" s="227">
        <f>'[4]Teaching input 08'!J23</f>
        <v>396592.3481</v>
      </c>
      <c r="E25" s="244"/>
      <c r="F25" s="227">
        <f>'[4]Inst factors 08'!AC26</f>
        <v>30490.002261062822</v>
      </c>
      <c r="G25" s="209"/>
      <c r="H25" s="227">
        <f>'[4]Teaching Output 08 '!AB26</f>
        <v>104395.15815876421</v>
      </c>
      <c r="I25" s="237"/>
      <c r="J25" s="227">
        <f>'[4]Teaching Output 08 '!AD26</f>
        <v>0</v>
      </c>
      <c r="K25" s="209"/>
      <c r="L25" s="227">
        <f>'[4]Research 08'!Y26</f>
        <v>94994.25190318857</v>
      </c>
      <c r="M25" s="237"/>
      <c r="N25" s="227">
        <f>'[4]Research 08'!AA26</f>
        <v>2724.6625122802398</v>
      </c>
      <c r="O25" s="209"/>
      <c r="P25" s="227">
        <f t="shared" si="0"/>
        <v>629196.4229352959</v>
      </c>
      <c r="Q25" s="209"/>
      <c r="R25" s="227">
        <f>D25+F25+H25+L25</f>
        <v>626471.7604230156</v>
      </c>
      <c r="S25" s="209"/>
      <c r="T25" s="113">
        <v>626471.7604230156</v>
      </c>
      <c r="U25" s="137"/>
      <c r="V25" s="113"/>
      <c r="W25" s="137"/>
      <c r="X25" s="113"/>
      <c r="Y25" s="137"/>
      <c r="Z25" s="113">
        <f t="shared" si="1"/>
        <v>626471.7604230156</v>
      </c>
      <c r="AA25" s="239"/>
      <c r="AB25" s="113">
        <v>17555.254614477017</v>
      </c>
      <c r="AC25" s="137"/>
      <c r="AD25" s="113">
        <f t="shared" si="4"/>
        <v>644027.0150374926</v>
      </c>
      <c r="AE25" s="239"/>
      <c r="AF25" s="240">
        <v>37859</v>
      </c>
      <c r="AG25" s="209"/>
      <c r="AH25" s="208">
        <v>6458</v>
      </c>
      <c r="AI25" s="237"/>
      <c r="AJ25" s="208">
        <v>522</v>
      </c>
      <c r="AK25" s="237"/>
      <c r="AL25" s="113"/>
      <c r="AM25" s="237"/>
      <c r="AN25" s="113">
        <v>1374</v>
      </c>
      <c r="AO25" s="237"/>
      <c r="AP25" s="241">
        <v>0</v>
      </c>
      <c r="AQ25" s="241"/>
      <c r="AR25" s="242">
        <v>2725</v>
      </c>
      <c r="AS25" s="243"/>
      <c r="AT25" s="113">
        <v>7452</v>
      </c>
      <c r="AU25" s="237"/>
      <c r="AV25" s="113">
        <v>2520</v>
      </c>
      <c r="AW25" s="237"/>
      <c r="AX25" s="113">
        <v>0</v>
      </c>
      <c r="AY25" s="237"/>
      <c r="AZ25" s="113"/>
      <c r="BA25" s="237"/>
      <c r="BB25" s="113">
        <v>740</v>
      </c>
      <c r="BC25" s="237"/>
      <c r="BD25" s="113"/>
      <c r="BE25" s="237"/>
      <c r="BF25" s="113">
        <f t="shared" si="2"/>
        <v>59650</v>
      </c>
      <c r="BG25" s="53"/>
      <c r="BH25" s="46">
        <f t="shared" si="5"/>
        <v>703677.0150374926</v>
      </c>
      <c r="BI25" s="53"/>
      <c r="BJ25" s="10"/>
      <c r="BK25" s="46">
        <v>12865</v>
      </c>
      <c r="BL25" s="54"/>
      <c r="BM25" s="49"/>
      <c r="BP25" s="167"/>
    </row>
    <row r="26" spans="1:68" ht="12.75">
      <c r="A26" s="235"/>
      <c r="B26" s="236" t="s">
        <v>74</v>
      </c>
      <c r="C26" s="173" t="s">
        <v>196</v>
      </c>
      <c r="D26" s="227">
        <f>'[4]Teaching input 08'!J24</f>
        <v>681573.3412</v>
      </c>
      <c r="E26" s="209"/>
      <c r="F26" s="227">
        <f>'[4]Inst factors 08'!AC27</f>
        <v>0</v>
      </c>
      <c r="G26" s="209"/>
      <c r="H26" s="227">
        <f>'[4]Teaching Output 08 '!AB27</f>
        <v>126123.07875539966</v>
      </c>
      <c r="I26" s="237"/>
      <c r="J26" s="227">
        <f>'[4]Teaching Output 08 '!AD27</f>
        <v>0</v>
      </c>
      <c r="K26" s="209"/>
      <c r="L26" s="227">
        <f>'[4]Research 08'!Y27</f>
        <v>189726.2563002435</v>
      </c>
      <c r="M26" s="237"/>
      <c r="N26" s="227">
        <f>'[4]Research 08'!AA27</f>
        <v>0</v>
      </c>
      <c r="O26" s="209"/>
      <c r="P26" s="227">
        <f t="shared" si="0"/>
        <v>997422.6762556431</v>
      </c>
      <c r="Q26" s="209"/>
      <c r="R26" s="227">
        <f>D26+F26+H26+L26</f>
        <v>997422.6762556431</v>
      </c>
      <c r="S26" s="209"/>
      <c r="T26" s="113">
        <v>997422.6762556431</v>
      </c>
      <c r="U26" s="137"/>
      <c r="V26" s="113">
        <v>58737</v>
      </c>
      <c r="W26" s="137"/>
      <c r="X26" s="113">
        <v>11000</v>
      </c>
      <c r="Y26" s="137"/>
      <c r="Z26" s="113">
        <f t="shared" si="1"/>
        <v>1067159.6762556431</v>
      </c>
      <c r="AA26" s="239"/>
      <c r="AB26" s="113">
        <v>28016.12741217294</v>
      </c>
      <c r="AC26" s="137"/>
      <c r="AD26" s="113">
        <f t="shared" si="4"/>
        <v>1095175.803667816</v>
      </c>
      <c r="AE26" s="239"/>
      <c r="AF26" s="240">
        <v>52053</v>
      </c>
      <c r="AG26" s="209"/>
      <c r="AH26" s="208">
        <v>5382</v>
      </c>
      <c r="AI26" s="237"/>
      <c r="AJ26" s="208">
        <v>587</v>
      </c>
      <c r="AK26" s="237"/>
      <c r="AL26" s="113"/>
      <c r="AM26" s="237"/>
      <c r="AN26" s="113">
        <v>2229</v>
      </c>
      <c r="AO26" s="237"/>
      <c r="AP26" s="241">
        <v>0</v>
      </c>
      <c r="AQ26" s="241"/>
      <c r="AR26" s="242">
        <v>0</v>
      </c>
      <c r="AS26" s="243"/>
      <c r="AT26" s="113">
        <v>3276</v>
      </c>
      <c r="AU26" s="237"/>
      <c r="AV26" s="113">
        <v>495</v>
      </c>
      <c r="AW26" s="237"/>
      <c r="AX26" s="113">
        <v>61000</v>
      </c>
      <c r="AY26" s="237"/>
      <c r="AZ26" s="113"/>
      <c r="BA26" s="237"/>
      <c r="BB26" s="113">
        <v>29540</v>
      </c>
      <c r="BC26" s="237"/>
      <c r="BD26" s="113"/>
      <c r="BE26" s="237"/>
      <c r="BF26" s="113">
        <f t="shared" si="2"/>
        <v>154562</v>
      </c>
      <c r="BG26" s="53"/>
      <c r="BH26" s="46">
        <f t="shared" si="5"/>
        <v>1249737.803667816</v>
      </c>
      <c r="BI26" s="53"/>
      <c r="BJ26" s="10"/>
      <c r="BK26" s="46">
        <v>17898</v>
      </c>
      <c r="BL26" s="54"/>
      <c r="BM26" s="49"/>
      <c r="BP26" s="167"/>
    </row>
    <row r="27" spans="1:68" ht="12.75">
      <c r="A27" s="235"/>
      <c r="B27" s="236" t="s">
        <v>104</v>
      </c>
      <c r="C27" s="168" t="s">
        <v>197</v>
      </c>
      <c r="D27" s="227">
        <f>'[4]Teaching input 08'!J25</f>
        <v>90033.1597</v>
      </c>
      <c r="E27" s="209"/>
      <c r="F27" s="227">
        <f>'[4]Inst factors 08'!AC28</f>
        <v>13645.78285575361</v>
      </c>
      <c r="G27" s="209"/>
      <c r="H27" s="227">
        <f>'[4]Teaching Output 08 '!AB28</f>
        <v>20949.610710557125</v>
      </c>
      <c r="I27" s="237"/>
      <c r="J27" s="227">
        <f>'[4]Teaching Output 08 '!AD28</f>
        <v>0</v>
      </c>
      <c r="K27" s="209"/>
      <c r="L27" s="227">
        <f>'[4]Research 08'!Y28</f>
        <v>48132.05492716601</v>
      </c>
      <c r="M27" s="237"/>
      <c r="N27" s="227">
        <f>'[4]Research 08'!AA28</f>
        <v>0</v>
      </c>
      <c r="O27" s="209"/>
      <c r="P27" s="227">
        <f t="shared" si="0"/>
        <v>172760.60819347674</v>
      </c>
      <c r="Q27" s="209"/>
      <c r="R27" s="238">
        <f>D27+F27+H27+L27-0.61</f>
        <v>172759.99819347676</v>
      </c>
      <c r="S27" s="209"/>
      <c r="T27" s="113">
        <v>172759.99819347676</v>
      </c>
      <c r="U27" s="137"/>
      <c r="V27" s="113"/>
      <c r="W27" s="137"/>
      <c r="X27" s="113"/>
      <c r="Y27" s="137"/>
      <c r="Z27" s="113">
        <f t="shared" si="1"/>
        <v>172759.99819347676</v>
      </c>
      <c r="AA27" s="239"/>
      <c r="AB27" s="113">
        <v>4261.731333985678</v>
      </c>
      <c r="AC27" s="137"/>
      <c r="AD27" s="113">
        <f t="shared" si="4"/>
        <v>177021.72952746245</v>
      </c>
      <c r="AE27" s="239"/>
      <c r="AF27" s="240">
        <v>6854</v>
      </c>
      <c r="AG27" s="209"/>
      <c r="AH27" s="208">
        <v>70</v>
      </c>
      <c r="AI27" s="237"/>
      <c r="AJ27" s="208">
        <v>0</v>
      </c>
      <c r="AK27" s="237"/>
      <c r="AL27" s="113"/>
      <c r="AM27" s="237"/>
      <c r="AN27" s="113"/>
      <c r="AO27" s="237"/>
      <c r="AP27" s="241">
        <v>0</v>
      </c>
      <c r="AQ27" s="241"/>
      <c r="AR27" s="242">
        <v>0</v>
      </c>
      <c r="AS27" s="243"/>
      <c r="AT27" s="113">
        <v>1359</v>
      </c>
      <c r="AU27" s="237"/>
      <c r="AV27" s="113">
        <v>609</v>
      </c>
      <c r="AW27" s="237"/>
      <c r="AX27" s="113">
        <v>20000</v>
      </c>
      <c r="AY27" s="237"/>
      <c r="AZ27" s="113"/>
      <c r="BA27" s="237"/>
      <c r="BB27" s="113">
        <v>260</v>
      </c>
      <c r="BC27" s="237"/>
      <c r="BD27" s="113"/>
      <c r="BE27" s="237"/>
      <c r="BF27" s="113">
        <f t="shared" si="2"/>
        <v>29152</v>
      </c>
      <c r="BG27" s="53"/>
      <c r="BH27" s="46">
        <f t="shared" si="5"/>
        <v>206173.72952746245</v>
      </c>
      <c r="BI27" s="53"/>
      <c r="BJ27" s="10"/>
      <c r="BK27" s="46">
        <v>2198</v>
      </c>
      <c r="BL27" s="54"/>
      <c r="BM27" s="49"/>
      <c r="BP27" s="167"/>
    </row>
    <row r="28" spans="1:68" ht="12.75">
      <c r="A28" s="235"/>
      <c r="B28" s="236" t="s">
        <v>148</v>
      </c>
      <c r="C28" s="168" t="s">
        <v>198</v>
      </c>
      <c r="D28" s="227">
        <f>'[4]Teaching input 08'!J26</f>
        <v>681573.3412</v>
      </c>
      <c r="E28" s="209"/>
      <c r="F28" s="227">
        <f>'[4]Inst factors 08'!AC29</f>
        <v>21331.302132973244</v>
      </c>
      <c r="G28" s="209"/>
      <c r="H28" s="227">
        <f>'[4]Teaching Output 08 '!AB29</f>
        <v>157404.90621529348</v>
      </c>
      <c r="I28" s="237"/>
      <c r="J28" s="227">
        <f>'[4]Teaching Output 08 '!AD29</f>
        <v>199440.16802114627</v>
      </c>
      <c r="K28" s="209"/>
      <c r="L28" s="227">
        <f>'[4]Research 08'!Y29</f>
        <v>83362.16916147227</v>
      </c>
      <c r="M28" s="237"/>
      <c r="N28" s="227">
        <f>'[4]Research 08'!AA29</f>
        <v>28132.93572340003</v>
      </c>
      <c r="O28" s="209"/>
      <c r="P28" s="227">
        <f t="shared" si="0"/>
        <v>1171244.822454285</v>
      </c>
      <c r="Q28" s="209"/>
      <c r="R28" s="227">
        <f aca="true" t="shared" si="6" ref="R28:R36">D28+F28+H28+L28</f>
        <v>943671.7187097389</v>
      </c>
      <c r="S28" s="209"/>
      <c r="T28" s="113">
        <v>943671.7187097389</v>
      </c>
      <c r="U28" s="137"/>
      <c r="V28" s="113"/>
      <c r="W28" s="137"/>
      <c r="X28" s="113"/>
      <c r="Y28" s="137"/>
      <c r="Z28" s="113">
        <f t="shared" si="1"/>
        <v>943671.7187097389</v>
      </c>
      <c r="AA28" s="239"/>
      <c r="AB28" s="113">
        <v>28892.952314644543</v>
      </c>
      <c r="AC28" s="137"/>
      <c r="AD28" s="113">
        <f t="shared" si="4"/>
        <v>972564.6710243835</v>
      </c>
      <c r="AE28" s="239"/>
      <c r="AF28" s="240">
        <v>50904</v>
      </c>
      <c r="AG28" s="209"/>
      <c r="AH28" s="208">
        <v>782</v>
      </c>
      <c r="AI28" s="237"/>
      <c r="AJ28" s="208">
        <v>8551</v>
      </c>
      <c r="AK28" s="237"/>
      <c r="AL28" s="113"/>
      <c r="AM28" s="237"/>
      <c r="AN28" s="113"/>
      <c r="AO28" s="237"/>
      <c r="AP28" s="241">
        <v>199440</v>
      </c>
      <c r="AQ28" s="241"/>
      <c r="AR28" s="242">
        <v>28133</v>
      </c>
      <c r="AS28" s="243"/>
      <c r="AT28" s="113">
        <v>0</v>
      </c>
      <c r="AU28" s="237"/>
      <c r="AV28" s="113">
        <v>8494</v>
      </c>
      <c r="AW28" s="237"/>
      <c r="AX28" s="113">
        <v>0</v>
      </c>
      <c r="AY28" s="237"/>
      <c r="AZ28" s="113"/>
      <c r="BA28" s="237"/>
      <c r="BB28" s="113"/>
      <c r="BC28" s="237"/>
      <c r="BD28" s="113"/>
      <c r="BE28" s="237"/>
      <c r="BF28" s="113">
        <f t="shared" si="2"/>
        <v>296304</v>
      </c>
      <c r="BG28" s="53"/>
      <c r="BH28" s="46">
        <f t="shared" si="5"/>
        <v>1268868.6710243835</v>
      </c>
      <c r="BI28" s="53"/>
      <c r="BJ28" s="10"/>
      <c r="BK28" s="46">
        <v>18752</v>
      </c>
      <c r="BL28" s="54"/>
      <c r="BM28" s="49"/>
      <c r="BP28" s="167"/>
    </row>
    <row r="29" spans="1:68" ht="12.75">
      <c r="A29" s="235"/>
      <c r="B29" s="236" t="s">
        <v>105</v>
      </c>
      <c r="C29" s="173" t="s">
        <v>199</v>
      </c>
      <c r="D29" s="227">
        <f>'[4]Teaching input 08'!J27</f>
        <v>384687.1369</v>
      </c>
      <c r="E29" s="209"/>
      <c r="F29" s="227">
        <f>'[4]Inst factors 08'!AC30</f>
        <v>20793.986970909962</v>
      </c>
      <c r="G29" s="209"/>
      <c r="H29" s="227">
        <f>'[4]Teaching Output 08 '!AB30</f>
        <v>63935.10954238228</v>
      </c>
      <c r="I29" s="237"/>
      <c r="J29" s="227">
        <f>'[4]Teaching Output 08 '!AD30</f>
        <v>0</v>
      </c>
      <c r="K29" s="209"/>
      <c r="L29" s="227">
        <f>'[4]Research 08'!Y30</f>
        <v>152378.97533149007</v>
      </c>
      <c r="M29" s="237"/>
      <c r="N29" s="227">
        <f>'[4]Research 08'!AA30</f>
        <v>0</v>
      </c>
      <c r="O29" s="209"/>
      <c r="P29" s="227">
        <f t="shared" si="0"/>
        <v>621795.2087447824</v>
      </c>
      <c r="Q29" s="209"/>
      <c r="R29" s="227">
        <f t="shared" si="6"/>
        <v>621795.2087447824</v>
      </c>
      <c r="S29" s="209"/>
      <c r="T29" s="113">
        <v>621795.2087447824</v>
      </c>
      <c r="U29" s="137"/>
      <c r="V29" s="113"/>
      <c r="W29" s="137"/>
      <c r="X29" s="113"/>
      <c r="Y29" s="137"/>
      <c r="Z29" s="113">
        <f t="shared" si="1"/>
        <v>621795.2087447824</v>
      </c>
      <c r="AA29" s="239"/>
      <c r="AB29" s="113">
        <v>16667.238449433848</v>
      </c>
      <c r="AC29" s="137"/>
      <c r="AD29" s="113">
        <f t="shared" si="4"/>
        <v>638462.4471942162</v>
      </c>
      <c r="AE29" s="239"/>
      <c r="AF29" s="240">
        <v>9698</v>
      </c>
      <c r="AG29" s="209"/>
      <c r="AH29" s="208">
        <v>172</v>
      </c>
      <c r="AI29" s="237"/>
      <c r="AJ29" s="208">
        <v>0</v>
      </c>
      <c r="AK29" s="237"/>
      <c r="AL29" s="113"/>
      <c r="AM29" s="237"/>
      <c r="AN29" s="113"/>
      <c r="AO29" s="237"/>
      <c r="AP29" s="241">
        <v>0</v>
      </c>
      <c r="AQ29" s="241"/>
      <c r="AR29" s="242">
        <v>0</v>
      </c>
      <c r="AS29" s="243"/>
      <c r="AT29" s="113">
        <v>1545</v>
      </c>
      <c r="AU29" s="237"/>
      <c r="AV29" s="113">
        <v>3331</v>
      </c>
      <c r="AW29" s="237"/>
      <c r="AX29" s="113">
        <v>14000</v>
      </c>
      <c r="AY29" s="237"/>
      <c r="AZ29" s="113"/>
      <c r="BA29" s="237"/>
      <c r="BB29" s="113">
        <v>22670</v>
      </c>
      <c r="BC29" s="237"/>
      <c r="BD29" s="113"/>
      <c r="BE29" s="237"/>
      <c r="BF29" s="113">
        <f t="shared" si="2"/>
        <v>51416</v>
      </c>
      <c r="BG29" s="53"/>
      <c r="BH29" s="46">
        <f t="shared" si="5"/>
        <v>689878.4471942162</v>
      </c>
      <c r="BI29" s="53"/>
      <c r="BJ29" s="10"/>
      <c r="BK29" s="46">
        <v>3595</v>
      </c>
      <c r="BL29" s="54"/>
      <c r="BM29" s="49"/>
      <c r="BP29" s="167"/>
    </row>
    <row r="30" spans="1:68" ht="12.75">
      <c r="A30" s="235"/>
      <c r="B30" s="236" t="s">
        <v>200</v>
      </c>
      <c r="C30" s="173" t="s">
        <v>201</v>
      </c>
      <c r="D30" s="227">
        <f>'[4]Teaching input 08'!J28</f>
        <v>610886.1497</v>
      </c>
      <c r="E30" s="209"/>
      <c r="F30" s="227">
        <f>'[4]Inst factors 08'!AC31</f>
        <v>76975.32409103861</v>
      </c>
      <c r="G30" s="209"/>
      <c r="H30" s="227">
        <f>'[4]Teaching Output 08 '!AB31</f>
        <v>132355.07468597897</v>
      </c>
      <c r="I30" s="237"/>
      <c r="J30" s="227">
        <f>'[4]Teaching Output 08 '!AD31</f>
        <v>15641.127299107207</v>
      </c>
      <c r="K30" s="209"/>
      <c r="L30" s="227">
        <f>'[4]Research 08'!Y31</f>
        <v>23997.503587233175</v>
      </c>
      <c r="M30" s="237"/>
      <c r="N30" s="227">
        <f>'[4]Research 08'!AA31</f>
        <v>7478.06603498776</v>
      </c>
      <c r="O30" s="209"/>
      <c r="P30" s="227">
        <f t="shared" si="0"/>
        <v>867333.2453983458</v>
      </c>
      <c r="Q30" s="209"/>
      <c r="R30" s="227">
        <f t="shared" si="6"/>
        <v>844214.0520642507</v>
      </c>
      <c r="S30" s="209"/>
      <c r="T30" s="113">
        <v>842170.0520642507</v>
      </c>
      <c r="U30" s="137"/>
      <c r="V30" s="113"/>
      <c r="W30" s="137"/>
      <c r="X30" s="113"/>
      <c r="Y30" s="137"/>
      <c r="Z30" s="113">
        <f t="shared" si="1"/>
        <v>842170.0520642507</v>
      </c>
      <c r="AA30" s="239"/>
      <c r="AB30" s="113">
        <v>28274.601611802</v>
      </c>
      <c r="AC30" s="137"/>
      <c r="AD30" s="113">
        <f t="shared" si="4"/>
        <v>870444.6536760527</v>
      </c>
      <c r="AE30" s="239"/>
      <c r="AF30" s="240">
        <v>135857</v>
      </c>
      <c r="AG30" s="209"/>
      <c r="AH30" s="208">
        <v>3947</v>
      </c>
      <c r="AI30" s="237"/>
      <c r="AJ30" s="208">
        <v>1632</v>
      </c>
      <c r="AK30" s="237"/>
      <c r="AL30" s="113"/>
      <c r="AM30" s="237"/>
      <c r="AN30" s="113">
        <v>3306</v>
      </c>
      <c r="AO30" s="237"/>
      <c r="AP30" s="241">
        <v>15641</v>
      </c>
      <c r="AQ30" s="241"/>
      <c r="AR30" s="242">
        <v>7478</v>
      </c>
      <c r="AS30" s="243"/>
      <c r="AT30" s="113">
        <v>9738</v>
      </c>
      <c r="AU30" s="237"/>
      <c r="AV30" s="113">
        <v>4214</v>
      </c>
      <c r="AW30" s="237"/>
      <c r="AX30" s="113">
        <v>74000</v>
      </c>
      <c r="AY30" s="237"/>
      <c r="AZ30" s="113"/>
      <c r="BA30" s="237"/>
      <c r="BB30" s="113"/>
      <c r="BC30" s="237"/>
      <c r="BD30" s="113"/>
      <c r="BE30" s="237"/>
      <c r="BF30" s="113">
        <f t="shared" si="2"/>
        <v>255813</v>
      </c>
      <c r="BG30" s="53"/>
      <c r="BH30" s="46">
        <f t="shared" si="5"/>
        <v>1126257.6536760526</v>
      </c>
      <c r="BI30" s="53"/>
      <c r="BJ30" s="10"/>
      <c r="BK30" s="46">
        <v>45749</v>
      </c>
      <c r="BL30" s="54"/>
      <c r="BM30" s="49"/>
      <c r="BP30" s="167"/>
    </row>
    <row r="31" spans="1:68" ht="12.75">
      <c r="A31" s="235"/>
      <c r="B31" s="236" t="s">
        <v>109</v>
      </c>
      <c r="C31" s="168" t="s">
        <v>202</v>
      </c>
      <c r="D31" s="227">
        <f>'[4]Teaching input 08'!J29</f>
        <v>188251.1521</v>
      </c>
      <c r="E31" s="209"/>
      <c r="F31" s="227">
        <f>'[4]Inst factors 08'!AC32</f>
        <v>37510.72159458275</v>
      </c>
      <c r="G31" s="209"/>
      <c r="H31" s="227">
        <f>'[4]Teaching Output 08 '!AB32</f>
        <v>36993.022279920035</v>
      </c>
      <c r="I31" s="237"/>
      <c r="J31" s="227">
        <f>'[4]Teaching Output 08 '!AD32</f>
        <v>13089.575407077518</v>
      </c>
      <c r="K31" s="209"/>
      <c r="L31" s="227">
        <f>'[4]Research 08'!Y32</f>
        <v>3641.049326562257</v>
      </c>
      <c r="M31" s="237"/>
      <c r="N31" s="227">
        <f>'[4]Research 08'!AA32</f>
        <v>5117.605316531439</v>
      </c>
      <c r="O31" s="209"/>
      <c r="P31" s="227">
        <f t="shared" si="0"/>
        <v>284603.126024674</v>
      </c>
      <c r="Q31" s="209"/>
      <c r="R31" s="227">
        <f t="shared" si="6"/>
        <v>266395.94530106505</v>
      </c>
      <c r="S31" s="209"/>
      <c r="T31" s="113">
        <v>266395.94530106505</v>
      </c>
      <c r="U31" s="137"/>
      <c r="V31" s="113"/>
      <c r="W31" s="137"/>
      <c r="X31" s="113"/>
      <c r="Y31" s="137"/>
      <c r="Z31" s="113">
        <f t="shared" si="1"/>
        <v>266395.94530106505</v>
      </c>
      <c r="AA31" s="239"/>
      <c r="AB31" s="113">
        <v>9279.960109798852</v>
      </c>
      <c r="AC31" s="137"/>
      <c r="AD31" s="113">
        <f t="shared" si="4"/>
        <v>275675.9054108639</v>
      </c>
      <c r="AE31" s="239"/>
      <c r="AF31" s="240">
        <v>57607</v>
      </c>
      <c r="AG31" s="209"/>
      <c r="AH31" s="208">
        <v>0</v>
      </c>
      <c r="AI31" s="237"/>
      <c r="AJ31" s="208">
        <v>66</v>
      </c>
      <c r="AK31" s="237"/>
      <c r="AL31" s="113"/>
      <c r="AM31" s="237"/>
      <c r="AN31" s="113">
        <v>2786</v>
      </c>
      <c r="AO31" s="237"/>
      <c r="AP31" s="241">
        <v>18207</v>
      </c>
      <c r="AQ31" s="241"/>
      <c r="AR31" s="242">
        <v>0</v>
      </c>
      <c r="AS31" s="243" t="s">
        <v>241</v>
      </c>
      <c r="AT31" s="113">
        <v>3953</v>
      </c>
      <c r="AU31" s="237"/>
      <c r="AV31" s="113">
        <v>1881</v>
      </c>
      <c r="AW31" s="237"/>
      <c r="AX31" s="113">
        <v>0</v>
      </c>
      <c r="AY31" s="237"/>
      <c r="AZ31" s="113"/>
      <c r="BA31" s="237"/>
      <c r="BB31" s="113"/>
      <c r="BC31" s="237"/>
      <c r="BD31" s="113"/>
      <c r="BE31" s="237"/>
      <c r="BF31" s="113">
        <f t="shared" si="2"/>
        <v>84500</v>
      </c>
      <c r="BG31" s="53"/>
      <c r="BH31" s="46">
        <f t="shared" si="5"/>
        <v>360175.9054108639</v>
      </c>
      <c r="BI31" s="53"/>
      <c r="BJ31" s="10"/>
      <c r="BK31" s="46">
        <v>19334</v>
      </c>
      <c r="BL31" s="54"/>
      <c r="BM31" s="49"/>
      <c r="BP31" s="167"/>
    </row>
    <row r="32" spans="1:68" ht="12.75">
      <c r="A32" s="235"/>
      <c r="B32" s="236" t="s">
        <v>59</v>
      </c>
      <c r="C32" s="168" t="s">
        <v>203</v>
      </c>
      <c r="D32" s="227">
        <f>'[4]Teaching input 08'!J30</f>
        <v>103426.5223</v>
      </c>
      <c r="E32" s="209"/>
      <c r="F32" s="227">
        <f>'[4]Inst factors 08'!AC33</f>
        <v>23568.411295393667</v>
      </c>
      <c r="G32" s="209"/>
      <c r="H32" s="227">
        <f>'[4]Teaching Output 08 '!AB33</f>
        <v>21126.83750356879</v>
      </c>
      <c r="I32" s="237"/>
      <c r="J32" s="227">
        <f>'[4]Teaching Output 08 '!AD33</f>
        <v>11414.091790635923</v>
      </c>
      <c r="K32" s="209"/>
      <c r="L32" s="227">
        <f>'[4]Research 08'!Y33</f>
        <v>5732.132779043981</v>
      </c>
      <c r="M32" s="237"/>
      <c r="N32" s="227">
        <f>'[4]Research 08'!AA33</f>
        <v>13242.917633360987</v>
      </c>
      <c r="O32" s="209"/>
      <c r="P32" s="227">
        <f t="shared" si="0"/>
        <v>178510.91330200335</v>
      </c>
      <c r="Q32" s="209"/>
      <c r="R32" s="227">
        <f t="shared" si="6"/>
        <v>153853.90387800644</v>
      </c>
      <c r="S32" s="209"/>
      <c r="T32" s="113">
        <v>148925.90387800644</v>
      </c>
      <c r="U32" s="137"/>
      <c r="V32" s="113"/>
      <c r="W32" s="137"/>
      <c r="X32" s="113"/>
      <c r="Y32" s="137"/>
      <c r="Z32" s="113">
        <f t="shared" si="1"/>
        <v>148925.90387800644</v>
      </c>
      <c r="AA32" s="239"/>
      <c r="AB32" s="113">
        <v>5220.137034768445</v>
      </c>
      <c r="AC32" s="137"/>
      <c r="AD32" s="113">
        <f t="shared" si="4"/>
        <v>154146.0409127749</v>
      </c>
      <c r="AE32" s="239"/>
      <c r="AF32" s="240">
        <v>37406</v>
      </c>
      <c r="AG32" s="209"/>
      <c r="AH32" s="208">
        <v>5811</v>
      </c>
      <c r="AI32" s="237"/>
      <c r="AJ32" s="208">
        <v>4895</v>
      </c>
      <c r="AK32" s="237"/>
      <c r="AL32" s="113"/>
      <c r="AM32" s="237"/>
      <c r="AN32" s="113">
        <v>3380</v>
      </c>
      <c r="AO32" s="237"/>
      <c r="AP32" s="241">
        <v>24657</v>
      </c>
      <c r="AQ32" s="241"/>
      <c r="AR32" s="242">
        <v>0</v>
      </c>
      <c r="AS32" s="243" t="s">
        <v>241</v>
      </c>
      <c r="AT32" s="113">
        <v>4596</v>
      </c>
      <c r="AU32" s="237"/>
      <c r="AV32" s="113">
        <v>3200</v>
      </c>
      <c r="AW32" s="237"/>
      <c r="AX32" s="113">
        <v>74000</v>
      </c>
      <c r="AY32" s="237"/>
      <c r="AZ32" s="113"/>
      <c r="BA32" s="237"/>
      <c r="BB32" s="113"/>
      <c r="BC32" s="237"/>
      <c r="BD32" s="113"/>
      <c r="BE32" s="237"/>
      <c r="BF32" s="113">
        <f t="shared" si="2"/>
        <v>157945</v>
      </c>
      <c r="BG32" s="53"/>
      <c r="BH32" s="46">
        <f t="shared" si="5"/>
        <v>312091.04091277486</v>
      </c>
      <c r="BI32" s="245"/>
      <c r="BJ32" s="209"/>
      <c r="BK32" s="240">
        <v>12752</v>
      </c>
      <c r="BL32" s="236"/>
      <c r="BM32" s="49"/>
      <c r="BP32" s="167"/>
    </row>
    <row r="33" spans="1:68" ht="12.75">
      <c r="A33" s="235"/>
      <c r="B33" s="236" t="s">
        <v>150</v>
      </c>
      <c r="C33" s="168" t="s">
        <v>204</v>
      </c>
      <c r="D33" s="227">
        <f>'[4]Teaching input 08'!J31</f>
        <v>238104.224</v>
      </c>
      <c r="E33" s="209"/>
      <c r="F33" s="227">
        <f>'[4]Inst factors 08'!AC34</f>
        <v>54619.98992164004</v>
      </c>
      <c r="G33" s="209"/>
      <c r="H33" s="227">
        <f>'[4]Teaching Output 08 '!AB34</f>
        <v>44772.57660484298</v>
      </c>
      <c r="I33" s="237"/>
      <c r="J33" s="227">
        <f>'[4]Teaching Output 08 '!AD34</f>
        <v>21485.78030586558</v>
      </c>
      <c r="K33" s="209"/>
      <c r="L33" s="227">
        <f>'[4]Research 08'!Y34</f>
        <v>2171.1016564773245</v>
      </c>
      <c r="M33" s="237"/>
      <c r="N33" s="227">
        <f>'[4]Research 08'!AA34</f>
        <v>17044.711023113392</v>
      </c>
      <c r="O33" s="209"/>
      <c r="P33" s="227">
        <f t="shared" si="0"/>
        <v>378198.38351193926</v>
      </c>
      <c r="Q33" s="209"/>
      <c r="R33" s="227">
        <f t="shared" si="6"/>
        <v>339667.8921829603</v>
      </c>
      <c r="S33" s="209"/>
      <c r="T33" s="113">
        <v>338164.8921829603</v>
      </c>
      <c r="U33" s="137"/>
      <c r="V33" s="113"/>
      <c r="W33" s="137"/>
      <c r="X33" s="113"/>
      <c r="Y33" s="137"/>
      <c r="Z33" s="113">
        <f t="shared" si="1"/>
        <v>338164.8921829603</v>
      </c>
      <c r="AA33" s="239"/>
      <c r="AB33" s="113">
        <v>12032.452530226446</v>
      </c>
      <c r="AC33" s="137"/>
      <c r="AD33" s="113">
        <f t="shared" si="4"/>
        <v>350197.3447131867</v>
      </c>
      <c r="AE33" s="239"/>
      <c r="AF33" s="240">
        <v>69534</v>
      </c>
      <c r="AG33" s="209"/>
      <c r="AH33" s="208">
        <v>5997</v>
      </c>
      <c r="AI33" s="237"/>
      <c r="AJ33" s="208">
        <v>913</v>
      </c>
      <c r="AK33" s="237"/>
      <c r="AL33" s="113"/>
      <c r="AM33" s="237"/>
      <c r="AN33" s="113">
        <v>4531</v>
      </c>
      <c r="AO33" s="237"/>
      <c r="AP33" s="241">
        <v>38530</v>
      </c>
      <c r="AQ33" s="241"/>
      <c r="AR33" s="242">
        <v>0</v>
      </c>
      <c r="AS33" s="243" t="s">
        <v>241</v>
      </c>
      <c r="AT33" s="113">
        <v>7226</v>
      </c>
      <c r="AU33" s="237"/>
      <c r="AV33" s="113">
        <v>3479</v>
      </c>
      <c r="AW33" s="237"/>
      <c r="AX33" s="113">
        <v>140000</v>
      </c>
      <c r="AY33" s="237"/>
      <c r="AZ33" s="113"/>
      <c r="BA33" s="237"/>
      <c r="BB33" s="113">
        <v>8200</v>
      </c>
      <c r="BC33" s="237"/>
      <c r="BD33" s="113"/>
      <c r="BE33" s="237"/>
      <c r="BF33" s="113">
        <f t="shared" si="2"/>
        <v>278410</v>
      </c>
      <c r="BG33" s="53"/>
      <c r="BH33" s="46">
        <f t="shared" si="5"/>
        <v>628607.3447131867</v>
      </c>
      <c r="BI33" s="245"/>
      <c r="BJ33" s="209"/>
      <c r="BK33" s="240">
        <v>23783</v>
      </c>
      <c r="BL33" s="236"/>
      <c r="BM33" s="49"/>
      <c r="BN33" s="807"/>
      <c r="BP33" s="167"/>
    </row>
    <row r="34" spans="1:68" ht="12.75">
      <c r="A34" s="235"/>
      <c r="B34" s="236" t="s">
        <v>110</v>
      </c>
      <c r="C34" s="173" t="s">
        <v>205</v>
      </c>
      <c r="D34" s="227">
        <f>'[4]Teaching input 08'!J32</f>
        <v>221734.5586</v>
      </c>
      <c r="E34" s="209"/>
      <c r="F34" s="227">
        <f>'[4]Inst factors 08'!AC35</f>
        <v>45122.64415851576</v>
      </c>
      <c r="G34" s="209"/>
      <c r="H34" s="227">
        <f>'[4]Teaching Output 08 '!AB35</f>
        <v>34915.43294402091</v>
      </c>
      <c r="I34" s="237"/>
      <c r="J34" s="227">
        <f>'[4]Teaching Output 08 '!AD35</f>
        <v>9102.553362351891</v>
      </c>
      <c r="K34" s="209"/>
      <c r="L34" s="227">
        <f>'[4]Research 08'!Y35</f>
        <v>39162.05846821163</v>
      </c>
      <c r="M34" s="237"/>
      <c r="N34" s="227">
        <f>'[4]Research 08'!AA35</f>
        <v>7285.952223723099</v>
      </c>
      <c r="O34" s="209"/>
      <c r="P34" s="227">
        <f t="shared" si="0"/>
        <v>357323.19975682325</v>
      </c>
      <c r="Q34" s="209"/>
      <c r="R34" s="227">
        <f t="shared" si="6"/>
        <v>340934.69417074823</v>
      </c>
      <c r="S34" s="209"/>
      <c r="T34" s="113">
        <v>340934.69417074823</v>
      </c>
      <c r="U34" s="137"/>
      <c r="V34" s="113"/>
      <c r="W34" s="137"/>
      <c r="X34" s="113"/>
      <c r="Y34" s="137"/>
      <c r="Z34" s="113">
        <f t="shared" si="1"/>
        <v>340934.69417074823</v>
      </c>
      <c r="AA34" s="239"/>
      <c r="AB34" s="113">
        <v>10969.186940580188</v>
      </c>
      <c r="AC34" s="137"/>
      <c r="AD34" s="113">
        <f t="shared" si="4"/>
        <v>351903.88111132843</v>
      </c>
      <c r="AE34" s="239"/>
      <c r="AF34" s="240">
        <v>38027</v>
      </c>
      <c r="AG34" s="209"/>
      <c r="AH34" s="208">
        <v>1345</v>
      </c>
      <c r="AI34" s="237"/>
      <c r="AJ34" s="208">
        <v>131</v>
      </c>
      <c r="AK34" s="237"/>
      <c r="AL34" s="113"/>
      <c r="AM34" s="237"/>
      <c r="AN34" s="113">
        <v>2191</v>
      </c>
      <c r="AO34" s="237"/>
      <c r="AP34" s="241">
        <v>9103</v>
      </c>
      <c r="AQ34" s="241"/>
      <c r="AR34" s="242">
        <v>7286</v>
      </c>
      <c r="AS34" s="243"/>
      <c r="AT34" s="113">
        <v>6452</v>
      </c>
      <c r="AU34" s="237"/>
      <c r="AV34" s="113">
        <v>0</v>
      </c>
      <c r="AW34" s="237"/>
      <c r="AX34" s="113">
        <v>80000</v>
      </c>
      <c r="AY34" s="237"/>
      <c r="AZ34" s="113"/>
      <c r="BA34" s="237"/>
      <c r="BB34" s="113">
        <v>9980</v>
      </c>
      <c r="BC34" s="237"/>
      <c r="BD34" s="113"/>
      <c r="BE34" s="237"/>
      <c r="BF34" s="113">
        <f t="shared" si="2"/>
        <v>154515</v>
      </c>
      <c r="BG34" s="53"/>
      <c r="BH34" s="46">
        <f t="shared" si="5"/>
        <v>506418.88111132843</v>
      </c>
      <c r="BI34" s="245"/>
      <c r="BJ34" s="209"/>
      <c r="BK34" s="240">
        <v>13076</v>
      </c>
      <c r="BL34" s="236"/>
      <c r="BM34" s="49"/>
      <c r="BN34" s="807"/>
      <c r="BP34" s="167"/>
    </row>
    <row r="35" spans="1:68" ht="12.75">
      <c r="A35" s="235"/>
      <c r="B35" s="236" t="s">
        <v>206</v>
      </c>
      <c r="C35" s="168" t="s">
        <v>207</v>
      </c>
      <c r="D35" s="227">
        <f>'[4]Teaching input 08'!J33</f>
        <v>461326.934</v>
      </c>
      <c r="E35" s="209"/>
      <c r="F35" s="227">
        <f>'[4]Inst factors 08'!AC36</f>
        <v>27870.425135660404</v>
      </c>
      <c r="G35" s="209"/>
      <c r="H35" s="227">
        <f>'[4]Teaching Output 08 '!AB36</f>
        <v>59297.62833269109</v>
      </c>
      <c r="I35" s="237"/>
      <c r="J35" s="227">
        <f>'[4]Teaching Output 08 '!AD36</f>
        <v>9341.224796768478</v>
      </c>
      <c r="K35" s="209"/>
      <c r="L35" s="227">
        <f>'[4]Research 08'!Y36</f>
        <v>130413.75728993522</v>
      </c>
      <c r="M35" s="237"/>
      <c r="N35" s="227">
        <f>'[4]Research 08'!AA36</f>
        <v>5031.848777338484</v>
      </c>
      <c r="O35" s="209"/>
      <c r="P35" s="227">
        <f t="shared" si="0"/>
        <v>693281.8183323938</v>
      </c>
      <c r="Q35" s="209"/>
      <c r="R35" s="227">
        <f t="shared" si="6"/>
        <v>678908.7447582867</v>
      </c>
      <c r="S35" s="209"/>
      <c r="T35" s="113">
        <v>678908.7447582867</v>
      </c>
      <c r="U35" s="137"/>
      <c r="V35" s="113"/>
      <c r="W35" s="137"/>
      <c r="X35" s="113"/>
      <c r="Y35" s="137"/>
      <c r="Z35" s="113">
        <f t="shared" si="1"/>
        <v>678908.7447582867</v>
      </c>
      <c r="AA35" s="239"/>
      <c r="AB35" s="113">
        <v>20108.500082812814</v>
      </c>
      <c r="AC35" s="137"/>
      <c r="AD35" s="113">
        <f t="shared" si="4"/>
        <v>699017.2448410996</v>
      </c>
      <c r="AE35" s="239"/>
      <c r="AF35" s="240">
        <v>44772</v>
      </c>
      <c r="AG35" s="209"/>
      <c r="AH35" s="208">
        <v>2751</v>
      </c>
      <c r="AI35" s="237"/>
      <c r="AJ35" s="208">
        <v>0</v>
      </c>
      <c r="AK35" s="237"/>
      <c r="AL35" s="113"/>
      <c r="AM35" s="237"/>
      <c r="AN35" s="113"/>
      <c r="AO35" s="237"/>
      <c r="AP35" s="241">
        <v>9341</v>
      </c>
      <c r="AQ35" s="241"/>
      <c r="AR35" s="242">
        <v>5032</v>
      </c>
      <c r="AS35" s="243"/>
      <c r="AT35" s="113">
        <v>1580</v>
      </c>
      <c r="AU35" s="237"/>
      <c r="AV35" s="113">
        <v>4721</v>
      </c>
      <c r="AW35" s="237"/>
      <c r="AX35" s="113">
        <v>70000</v>
      </c>
      <c r="AY35" s="237"/>
      <c r="AZ35" s="113"/>
      <c r="BA35" s="237"/>
      <c r="BB35" s="113">
        <v>34400</v>
      </c>
      <c r="BC35" s="237"/>
      <c r="BD35" s="113"/>
      <c r="BE35" s="237"/>
      <c r="BF35" s="113">
        <f t="shared" si="2"/>
        <v>172597</v>
      </c>
      <c r="BG35" s="53"/>
      <c r="BH35" s="46">
        <f t="shared" si="5"/>
        <v>871614.2448410996</v>
      </c>
      <c r="BI35" s="245"/>
      <c r="BJ35" s="246"/>
      <c r="BK35" s="240">
        <v>16602</v>
      </c>
      <c r="BL35" s="236"/>
      <c r="BM35" s="49"/>
      <c r="BN35" s="807"/>
      <c r="BP35" s="167"/>
    </row>
    <row r="36" spans="1:68" ht="12.75">
      <c r="A36" s="235"/>
      <c r="B36" s="236" t="s">
        <v>63</v>
      </c>
      <c r="C36" s="173" t="s">
        <v>208</v>
      </c>
      <c r="D36" s="227">
        <f>'[4]Teaching input 08'!J34</f>
        <v>110867.2793</v>
      </c>
      <c r="E36" s="209"/>
      <c r="F36" s="227">
        <f>'[4]Inst factors 08'!AC37</f>
        <v>25028.96668167672</v>
      </c>
      <c r="G36" s="209"/>
      <c r="H36" s="227">
        <f>'[4]Teaching Output 08 '!AB37</f>
        <v>29496.85535174347</v>
      </c>
      <c r="I36" s="237"/>
      <c r="J36" s="227">
        <f>'[4]Teaching Output 08 '!AD37</f>
        <v>6459.262717545513</v>
      </c>
      <c r="K36" s="209"/>
      <c r="L36" s="227">
        <f>'[4]Research 08'!Y37</f>
        <v>18321.958267368405</v>
      </c>
      <c r="M36" s="237"/>
      <c r="N36" s="227">
        <f>'[4]Research 08'!AA37</f>
        <v>3606.565514215379</v>
      </c>
      <c r="O36" s="209"/>
      <c r="P36" s="227">
        <f t="shared" si="0"/>
        <v>193780.8878325495</v>
      </c>
      <c r="Q36" s="209"/>
      <c r="R36" s="227">
        <f t="shared" si="6"/>
        <v>183715.05960078858</v>
      </c>
      <c r="S36" s="209"/>
      <c r="T36" s="113">
        <v>183715.05960078858</v>
      </c>
      <c r="U36" s="137"/>
      <c r="V36" s="113"/>
      <c r="W36" s="137"/>
      <c r="X36" s="113"/>
      <c r="Y36" s="137"/>
      <c r="Z36" s="113">
        <f t="shared" si="1"/>
        <v>183715.05960078858</v>
      </c>
      <c r="AA36" s="239"/>
      <c r="AB36" s="113">
        <v>5586.026201604978</v>
      </c>
      <c r="AC36" s="137"/>
      <c r="AD36" s="113">
        <f t="shared" si="4"/>
        <v>189301.08580239356</v>
      </c>
      <c r="AE36" s="239"/>
      <c r="AF36" s="240">
        <v>29136</v>
      </c>
      <c r="AG36" s="209"/>
      <c r="AH36" s="208">
        <v>8447</v>
      </c>
      <c r="AI36" s="237"/>
      <c r="AJ36" s="208">
        <v>65</v>
      </c>
      <c r="AK36" s="237"/>
      <c r="AL36" s="113"/>
      <c r="AM36" s="237"/>
      <c r="AN36" s="113">
        <v>3046</v>
      </c>
      <c r="AO36" s="237"/>
      <c r="AP36" s="241">
        <v>6459</v>
      </c>
      <c r="AQ36" s="241"/>
      <c r="AR36" s="242">
        <v>3607</v>
      </c>
      <c r="AS36" s="237"/>
      <c r="AT36" s="113">
        <v>2434</v>
      </c>
      <c r="AU36" s="237"/>
      <c r="AV36" s="113">
        <v>1520</v>
      </c>
      <c r="AW36" s="237"/>
      <c r="AX36" s="113">
        <v>50000</v>
      </c>
      <c r="AY36" s="237"/>
      <c r="AZ36" s="113"/>
      <c r="BA36" s="237"/>
      <c r="BB36" s="113"/>
      <c r="BC36" s="237"/>
      <c r="BD36" s="113"/>
      <c r="BE36" s="237"/>
      <c r="BF36" s="113">
        <f t="shared" si="2"/>
        <v>104714</v>
      </c>
      <c r="BG36" s="53"/>
      <c r="BH36" s="46">
        <f t="shared" si="5"/>
        <v>294015.08580239356</v>
      </c>
      <c r="BI36" s="245"/>
      <c r="BJ36" s="209"/>
      <c r="BK36" s="240">
        <v>9883</v>
      </c>
      <c r="BL36" s="236"/>
      <c r="BM36" s="49"/>
      <c r="BN36" s="807"/>
      <c r="BP36" s="167"/>
    </row>
    <row r="37" spans="1:68" s="44" customFormat="1" ht="13.5" thickBot="1">
      <c r="A37" s="247" t="s">
        <v>77</v>
      </c>
      <c r="B37" s="248"/>
      <c r="C37" s="249"/>
      <c r="D37" s="250"/>
      <c r="E37" s="216"/>
      <c r="F37" s="250"/>
      <c r="G37" s="216"/>
      <c r="H37" s="250"/>
      <c r="I37" s="251"/>
      <c r="J37" s="250"/>
      <c r="K37" s="216"/>
      <c r="L37" s="250"/>
      <c r="M37" s="251"/>
      <c r="N37" s="250"/>
      <c r="O37" s="216"/>
      <c r="P37" s="250"/>
      <c r="Q37" s="216"/>
      <c r="R37" s="252"/>
      <c r="S37" s="216"/>
      <c r="T37" s="175">
        <v>13811</v>
      </c>
      <c r="U37" s="253" t="s">
        <v>114</v>
      </c>
      <c r="V37" s="175"/>
      <c r="W37" s="176"/>
      <c r="X37" s="175"/>
      <c r="Y37" s="253"/>
      <c r="Z37" s="175">
        <f t="shared" si="1"/>
        <v>13811</v>
      </c>
      <c r="AA37" s="249"/>
      <c r="AB37" s="175"/>
      <c r="AC37" s="253"/>
      <c r="AD37" s="254">
        <f t="shared" si="4"/>
        <v>13811</v>
      </c>
      <c r="AE37" s="249"/>
      <c r="AF37" s="255">
        <v>20513</v>
      </c>
      <c r="AG37" s="256" t="s">
        <v>78</v>
      </c>
      <c r="AH37" s="175"/>
      <c r="AI37" s="257"/>
      <c r="AJ37" s="175"/>
      <c r="AK37" s="257"/>
      <c r="AL37" s="175">
        <v>16000</v>
      </c>
      <c r="AM37" s="258"/>
      <c r="AN37" s="175"/>
      <c r="AO37" s="258"/>
      <c r="AP37" s="249"/>
      <c r="AQ37" s="249"/>
      <c r="AR37" s="259"/>
      <c r="AS37" s="258"/>
      <c r="AT37" s="175">
        <f>1862+5413</f>
        <v>7275</v>
      </c>
      <c r="AU37" s="257" t="s">
        <v>151</v>
      </c>
      <c r="AV37" s="175"/>
      <c r="AW37" s="258"/>
      <c r="AX37" s="175"/>
      <c r="AY37" s="249"/>
      <c r="AZ37" s="175">
        <v>235000</v>
      </c>
      <c r="BA37" s="258"/>
      <c r="BB37" s="175"/>
      <c r="BC37" s="251"/>
      <c r="BD37" s="175">
        <v>33195</v>
      </c>
      <c r="BE37" s="251"/>
      <c r="BF37" s="175">
        <f t="shared" si="2"/>
        <v>311983</v>
      </c>
      <c r="BG37" s="147"/>
      <c r="BH37" s="122">
        <f t="shared" si="5"/>
        <v>325794</v>
      </c>
      <c r="BI37" s="260"/>
      <c r="BJ37" s="261"/>
      <c r="BK37" s="255">
        <v>40646</v>
      </c>
      <c r="BL37" s="262" t="s">
        <v>108</v>
      </c>
      <c r="BM37" s="49"/>
      <c r="BP37" s="167"/>
    </row>
    <row r="38" spans="1:68" ht="13.5" thickBot="1">
      <c r="A38" s="247" t="s">
        <v>4</v>
      </c>
      <c r="B38" s="215"/>
      <c r="C38" s="216"/>
      <c r="D38" s="263">
        <f>'[4]Teaching input 08'!J35</f>
        <v>7440757</v>
      </c>
      <c r="E38" s="264"/>
      <c r="F38" s="263">
        <f>'[4]Inst factors 08'!AC38</f>
        <v>774894</v>
      </c>
      <c r="G38" s="264"/>
      <c r="H38" s="263">
        <f>'[4]Teaching Output 08 '!AB38</f>
        <v>1550365.3859896318</v>
      </c>
      <c r="I38" s="265"/>
      <c r="J38" s="263">
        <f>SUM(J14:J37)</f>
        <v>308872.6140103682</v>
      </c>
      <c r="K38" s="264"/>
      <c r="L38" s="263">
        <f>'[4]Research 08'!Y38</f>
        <v>1347781.534970367</v>
      </c>
      <c r="M38" s="266"/>
      <c r="N38" s="263">
        <f>SUM(N14:N37)</f>
        <v>174105.46502963288</v>
      </c>
      <c r="O38" s="267"/>
      <c r="P38" s="263">
        <f>SUM(P14:P37)</f>
        <v>11596776.000000004</v>
      </c>
      <c r="Q38" s="267"/>
      <c r="R38" s="263">
        <f>SUM(R14:R37)+1</f>
        <v>11113797.589960003</v>
      </c>
      <c r="S38" s="267"/>
      <c r="T38" s="185">
        <v>11113797.589960003</v>
      </c>
      <c r="U38" s="266"/>
      <c r="V38" s="175">
        <f>SUM(V26:V37)</f>
        <v>58737</v>
      </c>
      <c r="W38" s="176"/>
      <c r="X38" s="175">
        <f>SUM(X14:X37)</f>
        <v>40000</v>
      </c>
      <c r="Y38" s="176"/>
      <c r="Z38" s="175">
        <f>SUM(Z14:Z37)</f>
        <v>11212533.589960003</v>
      </c>
      <c r="AA38" s="253"/>
      <c r="AB38" s="175">
        <f>SUM(AB14:AB37)</f>
        <v>337704.8816</v>
      </c>
      <c r="AC38" s="176"/>
      <c r="AD38" s="185">
        <f t="shared" si="4"/>
        <v>11550238.471560003</v>
      </c>
      <c r="AE38" s="253"/>
      <c r="AF38" s="268">
        <f>SUM(AF14:AF37)</f>
        <v>1163440</v>
      </c>
      <c r="AG38" s="267"/>
      <c r="AH38" s="175">
        <f>SUM(AH14:AH37)</f>
        <v>78935</v>
      </c>
      <c r="AI38" s="269"/>
      <c r="AJ38" s="175">
        <f>SUM(AJ14:AJ37)</f>
        <v>25000</v>
      </c>
      <c r="AK38" s="269"/>
      <c r="AL38" s="175">
        <v>16000</v>
      </c>
      <c r="AM38" s="251"/>
      <c r="AN38" s="175">
        <f>SUM(AN14:AN37)</f>
        <v>39000</v>
      </c>
      <c r="AO38" s="251"/>
      <c r="AP38" s="175">
        <f>SUM(AP14:AP37)</f>
        <v>391744</v>
      </c>
      <c r="AQ38" s="270"/>
      <c r="AR38" s="175">
        <f>SUM(AR14:AR37)</f>
        <v>91234</v>
      </c>
      <c r="AS38" s="271"/>
      <c r="AT38" s="175">
        <f>SUM(AT14:AT37)</f>
        <v>131000</v>
      </c>
      <c r="AU38" s="272"/>
      <c r="AV38" s="175">
        <f>SUM(AV14:AV37)</f>
        <v>70000</v>
      </c>
      <c r="AW38" s="216"/>
      <c r="AX38" s="175">
        <f>SUM(AX14:AX37)</f>
        <v>1095000</v>
      </c>
      <c r="AY38" s="270"/>
      <c r="AZ38" s="175">
        <v>235000</v>
      </c>
      <c r="BA38" s="270"/>
      <c r="BB38" s="175">
        <f>SUM(BB14:BB37)</f>
        <v>200000</v>
      </c>
      <c r="BC38" s="273"/>
      <c r="BD38" s="274">
        <v>33195</v>
      </c>
      <c r="BE38" s="273"/>
      <c r="BF38" s="175">
        <f t="shared" si="2"/>
        <v>3569548</v>
      </c>
      <c r="BG38" s="124"/>
      <c r="BH38" s="255">
        <f>SUM(BH14:BH37)+2</f>
        <v>15119788.47156</v>
      </c>
      <c r="BI38" s="275"/>
      <c r="BJ38" s="276"/>
      <c r="BK38" s="255">
        <f>SUM(BK14:BK37)</f>
        <v>432796</v>
      </c>
      <c r="BL38" s="215"/>
      <c r="BM38" s="55"/>
      <c r="BP38" s="167"/>
    </row>
    <row r="39" spans="1:64" ht="15">
      <c r="A39" s="277" t="s">
        <v>243</v>
      </c>
      <c r="B39" s="277"/>
      <c r="C39" s="277"/>
      <c r="D39" s="137"/>
      <c r="E39" s="209"/>
      <c r="F39" s="137"/>
      <c r="G39" s="209"/>
      <c r="H39" s="137"/>
      <c r="I39" s="209"/>
      <c r="J39" s="209"/>
      <c r="K39" s="209"/>
      <c r="L39" s="137"/>
      <c r="M39" s="209"/>
      <c r="N39" s="209"/>
      <c r="O39" s="209"/>
      <c r="P39" s="209"/>
      <c r="Q39" s="209"/>
      <c r="R39" s="209"/>
      <c r="S39" s="209"/>
      <c r="T39" s="277"/>
      <c r="U39" s="277"/>
      <c r="V39" s="277"/>
      <c r="W39" s="277"/>
      <c r="X39" s="277"/>
      <c r="Y39" s="277"/>
      <c r="Z39" s="277"/>
      <c r="AA39" s="277"/>
      <c r="AB39" s="277"/>
      <c r="AC39" s="277"/>
      <c r="AD39" s="277"/>
      <c r="AE39" s="277"/>
      <c r="AF39" s="276"/>
      <c r="AG39" s="276"/>
      <c r="AH39" s="276"/>
      <c r="AI39" s="276"/>
      <c r="AJ39" s="276"/>
      <c r="AK39" s="276"/>
      <c r="AL39" s="278"/>
      <c r="AM39" s="276"/>
      <c r="AN39" s="278"/>
      <c r="AO39" s="276"/>
      <c r="AP39" s="276"/>
      <c r="AQ39" s="276"/>
      <c r="AR39" s="276"/>
      <c r="AS39" s="276"/>
      <c r="AT39" s="279"/>
      <c r="AU39" s="276"/>
      <c r="AV39" s="278"/>
      <c r="AW39" s="276"/>
      <c r="AX39" s="276"/>
      <c r="AY39" s="276"/>
      <c r="AZ39" s="276"/>
      <c r="BA39" s="276"/>
      <c r="BB39" s="276"/>
      <c r="BC39" s="276"/>
      <c r="BD39" s="276"/>
      <c r="BE39" s="276"/>
      <c r="BF39" s="276"/>
      <c r="BH39" s="276"/>
      <c r="BI39" s="276"/>
      <c r="BJ39" s="276"/>
      <c r="BK39" s="276"/>
      <c r="BL39" s="276"/>
    </row>
    <row r="40" spans="1:64" ht="15">
      <c r="A40" s="189" t="s">
        <v>212</v>
      </c>
      <c r="B40" s="277"/>
      <c r="C40" s="277"/>
      <c r="D40" s="280"/>
      <c r="E40" s="209"/>
      <c r="F40" s="137"/>
      <c r="G40" s="209"/>
      <c r="H40" s="137"/>
      <c r="I40" s="209"/>
      <c r="J40" s="209"/>
      <c r="K40" s="209"/>
      <c r="L40" s="137"/>
      <c r="M40" s="209"/>
      <c r="N40" s="209"/>
      <c r="O40" s="209"/>
      <c r="P40" s="209"/>
      <c r="Q40" s="209"/>
      <c r="R40" s="209"/>
      <c r="S40" s="209"/>
      <c r="T40" s="276"/>
      <c r="U40" s="276"/>
      <c r="V40" s="276"/>
      <c r="W40" s="276"/>
      <c r="X40" s="276"/>
      <c r="Y40" s="276"/>
      <c r="Z40" s="276"/>
      <c r="AA40" s="276"/>
      <c r="AB40" s="276"/>
      <c r="AC40" s="276"/>
      <c r="AD40" s="276"/>
      <c r="AE40" s="276"/>
      <c r="AF40" s="278"/>
      <c r="AG40" s="276"/>
      <c r="AH40" s="276"/>
      <c r="AI40" s="276"/>
      <c r="AJ40" s="276"/>
      <c r="AK40" s="276"/>
      <c r="AL40" s="278"/>
      <c r="AM40" s="276"/>
      <c r="AN40" s="278"/>
      <c r="AO40" s="276"/>
      <c r="AP40" s="276"/>
      <c r="AQ40" s="276"/>
      <c r="AR40" s="276"/>
      <c r="AS40" s="276"/>
      <c r="AT40" s="279"/>
      <c r="AU40" s="276"/>
      <c r="AV40" s="279"/>
      <c r="AW40" s="276"/>
      <c r="AX40" s="279"/>
      <c r="AY40" s="276"/>
      <c r="AZ40" s="276"/>
      <c r="BA40" s="276"/>
      <c r="BB40" s="279"/>
      <c r="BC40" s="276"/>
      <c r="BD40" s="276"/>
      <c r="BE40" s="276"/>
      <c r="BF40" s="276"/>
      <c r="BH40" s="276"/>
      <c r="BI40" s="276"/>
      <c r="BJ40" s="276"/>
      <c r="BK40" s="278"/>
      <c r="BL40" s="276"/>
    </row>
    <row r="41" spans="1:62" s="189" customFormat="1" ht="15">
      <c r="A41" s="189" t="s">
        <v>244</v>
      </c>
      <c r="C41" s="281"/>
      <c r="D41" s="282"/>
      <c r="E41" s="283"/>
      <c r="F41" s="284"/>
      <c r="G41" s="283"/>
      <c r="H41" s="284"/>
      <c r="I41" s="283"/>
      <c r="J41" s="283"/>
      <c r="K41" s="283"/>
      <c r="L41" s="284"/>
      <c r="M41" s="283"/>
      <c r="N41" s="283"/>
      <c r="O41" s="283"/>
      <c r="P41" s="283"/>
      <c r="Q41" s="283"/>
      <c r="R41" s="283"/>
      <c r="S41" s="283"/>
      <c r="T41" s="281"/>
      <c r="U41" s="281"/>
      <c r="V41" s="285"/>
      <c r="W41" s="281"/>
      <c r="X41" s="286"/>
      <c r="Y41" s="281"/>
      <c r="Z41" s="286"/>
      <c r="AA41" s="281"/>
      <c r="AB41" s="286"/>
      <c r="AC41" s="281"/>
      <c r="AD41" s="286"/>
      <c r="AE41" s="281"/>
      <c r="AF41" s="285"/>
      <c r="AG41" s="281"/>
      <c r="AH41" s="281"/>
      <c r="AI41" s="281"/>
      <c r="AJ41" s="281"/>
      <c r="AK41" s="281"/>
      <c r="AL41" s="281"/>
      <c r="AM41" s="281"/>
      <c r="AN41" s="281"/>
      <c r="AO41" s="281"/>
      <c r="AP41" s="286"/>
      <c r="AQ41" s="281"/>
      <c r="AR41" s="286"/>
      <c r="AS41" s="281"/>
      <c r="AT41" s="286"/>
      <c r="AU41" s="281"/>
      <c r="AV41" s="281"/>
      <c r="AW41" s="281"/>
      <c r="AX41" s="286"/>
      <c r="AY41" s="281"/>
      <c r="AZ41" s="281"/>
      <c r="BA41" s="281"/>
      <c r="BB41" s="281"/>
      <c r="BD41" s="281"/>
      <c r="BE41" s="281"/>
      <c r="BF41" s="281"/>
      <c r="BG41" s="285"/>
      <c r="BH41" s="281"/>
      <c r="BI41" s="93"/>
      <c r="BJ41" s="93"/>
    </row>
    <row r="42" spans="1:58" ht="15">
      <c r="A42" s="277" t="s">
        <v>245</v>
      </c>
      <c r="B42" s="277"/>
      <c r="C42" s="277"/>
      <c r="D42" s="209"/>
      <c r="E42" s="209"/>
      <c r="F42" s="209"/>
      <c r="G42" s="209"/>
      <c r="H42" s="209"/>
      <c r="I42" s="209"/>
      <c r="J42" s="209"/>
      <c r="K42" s="209"/>
      <c r="L42" s="209"/>
      <c r="M42" s="287"/>
      <c r="N42" s="287"/>
      <c r="O42" s="287"/>
      <c r="P42" s="287"/>
      <c r="Q42" s="287"/>
      <c r="R42" s="287"/>
      <c r="S42" s="287"/>
      <c r="T42" s="276"/>
      <c r="U42" s="276"/>
      <c r="V42" s="276"/>
      <c r="W42" s="276"/>
      <c r="X42" s="276"/>
      <c r="Y42" s="276"/>
      <c r="Z42" s="276"/>
      <c r="AA42" s="276"/>
      <c r="AB42" s="276"/>
      <c r="AC42" s="276"/>
      <c r="AD42" s="276"/>
      <c r="AE42" s="276"/>
      <c r="AF42" s="278"/>
      <c r="AG42" s="276"/>
      <c r="AH42" s="276"/>
      <c r="AI42" s="276"/>
      <c r="AJ42" s="276"/>
      <c r="AK42" s="276"/>
      <c r="AL42" s="278"/>
      <c r="AM42" s="276"/>
      <c r="AN42" s="278"/>
      <c r="AO42" s="276"/>
      <c r="AP42" s="276"/>
      <c r="AQ42" s="276"/>
      <c r="AR42" s="276"/>
      <c r="AS42" s="276"/>
      <c r="AT42" s="276"/>
      <c r="AU42" s="276"/>
      <c r="AV42" s="276"/>
      <c r="AW42" s="276"/>
      <c r="AX42" s="276"/>
      <c r="AY42" s="276"/>
      <c r="AZ42" s="276"/>
      <c r="BA42" s="276"/>
      <c r="BB42" s="276"/>
      <c r="BC42" s="276"/>
      <c r="BD42" s="276"/>
      <c r="BE42" s="276"/>
      <c r="BF42" s="276"/>
    </row>
    <row r="43" spans="1:58" ht="15">
      <c r="A43" s="93" t="s">
        <v>246</v>
      </c>
      <c r="B43" s="93"/>
      <c r="C43" s="93"/>
      <c r="D43" s="10"/>
      <c r="E43" s="10"/>
      <c r="F43" s="10"/>
      <c r="G43" s="10"/>
      <c r="H43" s="10"/>
      <c r="I43" s="10"/>
      <c r="J43" s="10"/>
      <c r="K43" s="10"/>
      <c r="L43" s="10"/>
      <c r="M43" s="42"/>
      <c r="N43" s="42"/>
      <c r="O43" s="42"/>
      <c r="P43" s="42"/>
      <c r="Q43" s="42"/>
      <c r="R43" s="42"/>
      <c r="S43" s="42"/>
      <c r="AP43" s="276"/>
      <c r="AQ43" s="276"/>
      <c r="AR43" s="276"/>
      <c r="AS43" s="276"/>
      <c r="AT43" s="276"/>
      <c r="AU43" s="276"/>
      <c r="AV43" s="276"/>
      <c r="AW43" s="276"/>
      <c r="AX43" s="276"/>
      <c r="AY43" s="276"/>
      <c r="AZ43" s="276"/>
      <c r="BA43" s="276"/>
      <c r="BB43" s="276"/>
      <c r="BC43" s="276"/>
      <c r="BD43" s="276"/>
      <c r="BE43" s="276"/>
      <c r="BF43" s="276"/>
    </row>
    <row r="44" spans="1:19" ht="15">
      <c r="A44" s="93" t="s">
        <v>247</v>
      </c>
      <c r="B44" s="93"/>
      <c r="C44" s="93"/>
      <c r="D44" s="49"/>
      <c r="E44" s="10"/>
      <c r="F44" s="49"/>
      <c r="G44" s="10"/>
      <c r="H44" s="49"/>
      <c r="I44" s="10"/>
      <c r="J44" s="10"/>
      <c r="K44" s="10"/>
      <c r="L44" s="49"/>
      <c r="M44" s="10"/>
      <c r="N44" s="10"/>
      <c r="O44" s="10"/>
      <c r="P44" s="10"/>
      <c r="Q44" s="10"/>
      <c r="R44" s="10"/>
      <c r="S44" s="10"/>
    </row>
    <row r="45" spans="1:19" ht="15">
      <c r="A45" s="93" t="s">
        <v>248</v>
      </c>
      <c r="B45" s="93"/>
      <c r="C45" s="93"/>
      <c r="D45" s="190"/>
      <c r="E45" s="190"/>
      <c r="F45" s="190"/>
      <c r="G45" s="190"/>
      <c r="H45" s="190"/>
      <c r="I45" s="190"/>
      <c r="J45" s="190"/>
      <c r="K45" s="190"/>
      <c r="L45" s="190"/>
      <c r="M45" s="190"/>
      <c r="N45" s="190"/>
      <c r="O45" s="190"/>
      <c r="P45" s="190"/>
      <c r="Q45" s="190"/>
      <c r="R45" s="190"/>
      <c r="S45" s="190"/>
    </row>
    <row r="46" spans="1:19" ht="15">
      <c r="A46" s="93" t="s">
        <v>249</v>
      </c>
      <c r="B46" s="93"/>
      <c r="C46" s="93"/>
      <c r="D46" s="190"/>
      <c r="E46" s="190"/>
      <c r="F46" s="190"/>
      <c r="G46" s="190"/>
      <c r="H46" s="190"/>
      <c r="I46" s="190"/>
      <c r="J46" s="190"/>
      <c r="K46" s="190"/>
      <c r="L46" s="190"/>
      <c r="M46" s="190"/>
      <c r="N46" s="190"/>
      <c r="O46" s="190"/>
      <c r="P46" s="190"/>
      <c r="Q46" s="190"/>
      <c r="R46" s="190"/>
      <c r="S46" s="190"/>
    </row>
    <row r="47" spans="1:26" ht="15">
      <c r="A47" s="93"/>
      <c r="B47" s="93"/>
      <c r="C47" s="93"/>
      <c r="D47" s="190"/>
      <c r="E47" s="190"/>
      <c r="F47" s="190"/>
      <c r="G47" s="190"/>
      <c r="H47" s="190"/>
      <c r="I47" s="190"/>
      <c r="J47" s="190"/>
      <c r="K47" s="190"/>
      <c r="L47" s="190"/>
      <c r="M47" s="190"/>
      <c r="N47" s="190"/>
      <c r="O47" s="190"/>
      <c r="P47" s="190"/>
      <c r="Q47" s="190"/>
      <c r="R47" s="190"/>
      <c r="S47" s="190"/>
      <c r="Z47" s="55"/>
    </row>
    <row r="48" spans="20:30" ht="12.75">
      <c r="T48" s="55"/>
      <c r="U48" s="55"/>
      <c r="V48" s="55"/>
      <c r="W48" s="55"/>
      <c r="X48" s="55"/>
      <c r="Y48" s="55"/>
      <c r="Z48" s="55"/>
      <c r="AB48" s="55"/>
      <c r="AC48" s="55"/>
      <c r="AD48" s="55"/>
    </row>
  </sheetData>
  <sheetProtection/>
  <mergeCells count="116">
    <mergeCell ref="AX12:AY12"/>
    <mergeCell ref="BN33:BN36"/>
    <mergeCell ref="N13:O13"/>
    <mergeCell ref="P13:Q13"/>
    <mergeCell ref="R13:S13"/>
    <mergeCell ref="AP13:AQ13"/>
    <mergeCell ref="AR13:AS13"/>
    <mergeCell ref="AX13:AY13"/>
    <mergeCell ref="AZ12:BA12"/>
    <mergeCell ref="D13:E13"/>
    <mergeCell ref="F13:G13"/>
    <mergeCell ref="H13:I13"/>
    <mergeCell ref="J13:K13"/>
    <mergeCell ref="L13:M13"/>
    <mergeCell ref="AZ13:BA13"/>
    <mergeCell ref="AL12:AM12"/>
    <mergeCell ref="AN12:AO12"/>
    <mergeCell ref="AV12:AW12"/>
    <mergeCell ref="AJ11:AK11"/>
    <mergeCell ref="AL11:AM11"/>
    <mergeCell ref="AN11:AO11"/>
    <mergeCell ref="AX11:AY11"/>
    <mergeCell ref="AZ11:BA11"/>
    <mergeCell ref="AT10:AU10"/>
    <mergeCell ref="AV10:AW10"/>
    <mergeCell ref="AX10:AY10"/>
    <mergeCell ref="AZ10:BA10"/>
    <mergeCell ref="D10:E10"/>
    <mergeCell ref="F10:G10"/>
    <mergeCell ref="H10:I10"/>
    <mergeCell ref="J10:K10"/>
    <mergeCell ref="BB10:BC10"/>
    <mergeCell ref="BH10:BI10"/>
    <mergeCell ref="AH10:AI10"/>
    <mergeCell ref="AJ10:AK10"/>
    <mergeCell ref="AL10:AM10"/>
    <mergeCell ref="AN10:AO10"/>
    <mergeCell ref="BH9:BI9"/>
    <mergeCell ref="BK9:BL9"/>
    <mergeCell ref="L10:M10"/>
    <mergeCell ref="N10:O10"/>
    <mergeCell ref="P10:Q10"/>
    <mergeCell ref="AF10:AG10"/>
    <mergeCell ref="AP10:AQ10"/>
    <mergeCell ref="AR10:AS10"/>
    <mergeCell ref="BK10:BL10"/>
    <mergeCell ref="BH8:BI8"/>
    <mergeCell ref="BK8:BL8"/>
    <mergeCell ref="AR8:AS8"/>
    <mergeCell ref="AT8:AU8"/>
    <mergeCell ref="AX8:AY8"/>
    <mergeCell ref="BB8:BC8"/>
    <mergeCell ref="D9:E9"/>
    <mergeCell ref="AF9:AG9"/>
    <mergeCell ref="AH9:AI9"/>
    <mergeCell ref="AJ9:AK9"/>
    <mergeCell ref="AR9:AS9"/>
    <mergeCell ref="BD8:BE8"/>
    <mergeCell ref="AZ9:BA9"/>
    <mergeCell ref="BB9:BC9"/>
    <mergeCell ref="AL9:AM9"/>
    <mergeCell ref="AN9:AO9"/>
    <mergeCell ref="AP9:AQ9"/>
    <mergeCell ref="AF8:AM8"/>
    <mergeCell ref="AP8:AQ8"/>
    <mergeCell ref="N7:O7"/>
    <mergeCell ref="BD9:BE9"/>
    <mergeCell ref="A8:B8"/>
    <mergeCell ref="D8:E8"/>
    <mergeCell ref="F8:G8"/>
    <mergeCell ref="H8:I8"/>
    <mergeCell ref="L8:M8"/>
    <mergeCell ref="N8:O8"/>
    <mergeCell ref="AT9:AU9"/>
    <mergeCell ref="AX9:AY9"/>
    <mergeCell ref="AD7:AE7"/>
    <mergeCell ref="AF7:AM7"/>
    <mergeCell ref="AP7:AS7"/>
    <mergeCell ref="AT7:AU7"/>
    <mergeCell ref="AX7:AY7"/>
    <mergeCell ref="D7:E7"/>
    <mergeCell ref="F7:G7"/>
    <mergeCell ref="H7:I7"/>
    <mergeCell ref="J7:K7"/>
    <mergeCell ref="L7:M7"/>
    <mergeCell ref="P6:Q6"/>
    <mergeCell ref="AF6:AM6"/>
    <mergeCell ref="AP6:AU6"/>
    <mergeCell ref="BB7:BC7"/>
    <mergeCell ref="BD7:BE7"/>
    <mergeCell ref="BK7:BL7"/>
    <mergeCell ref="P7:Q7"/>
    <mergeCell ref="V7:W7"/>
    <mergeCell ref="X7:Y7"/>
    <mergeCell ref="AB7:AC7"/>
    <mergeCell ref="D6:E6"/>
    <mergeCell ref="F6:G6"/>
    <mergeCell ref="H6:I6"/>
    <mergeCell ref="J6:K6"/>
    <mergeCell ref="L6:M6"/>
    <mergeCell ref="N6:O6"/>
    <mergeCell ref="BK6:BL6"/>
    <mergeCell ref="T3:AE3"/>
    <mergeCell ref="AF3:BG3"/>
    <mergeCell ref="BH4:BI4"/>
    <mergeCell ref="AX5:AY5"/>
    <mergeCell ref="AZ5:BA5"/>
    <mergeCell ref="BK5:BL5"/>
    <mergeCell ref="J5:K5"/>
    <mergeCell ref="L5:M5"/>
    <mergeCell ref="N5:O5"/>
    <mergeCell ref="AF5:AM5"/>
    <mergeCell ref="A5:B5"/>
    <mergeCell ref="D5:E5"/>
    <mergeCell ref="F5:G5"/>
    <mergeCell ref="H5:I5"/>
  </mergeCells>
  <printOptions/>
  <pageMargins left="0.2" right="0.2" top="1.36" bottom="0.2" header="0.5" footer="0.5"/>
  <pageSetup fitToHeight="1" fitToWidth="1" horizontalDpi="300" verticalDpi="300" orientation="landscape" paperSize="9" scale="48"/>
</worksheet>
</file>

<file path=xl/worksheets/sheet15.xml><?xml version="1.0" encoding="utf-8"?>
<worksheet xmlns="http://schemas.openxmlformats.org/spreadsheetml/2006/main" xmlns:r="http://schemas.openxmlformats.org/officeDocument/2006/relationships">
  <sheetPr>
    <pageSetUpPr fitToPage="1"/>
  </sheetPr>
  <dimension ref="A1:BF54"/>
  <sheetViews>
    <sheetView zoomScale="70" zoomScaleNormal="70" zoomScalePageLayoutView="70" workbookViewId="0" topLeftCell="A1">
      <pane xSplit="2" ySplit="13" topLeftCell="AD14"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1.8515625" style="291" customWidth="1"/>
    <col min="2" max="2" width="20.28125" style="291" customWidth="1"/>
    <col min="3" max="3" width="14.7109375" style="291" hidden="1" customWidth="1"/>
    <col min="4" max="4" width="3.00390625" style="291" hidden="1" customWidth="1"/>
    <col min="5" max="5" width="13.421875" style="291" hidden="1" customWidth="1"/>
    <col min="6" max="6" width="2.421875" style="291" hidden="1" customWidth="1"/>
    <col min="7" max="7" width="14.7109375" style="291" hidden="1" customWidth="1"/>
    <col min="8" max="8" width="1.1484375" style="291" hidden="1" customWidth="1"/>
    <col min="9" max="9" width="13.140625" style="291" hidden="1" customWidth="1"/>
    <col min="10" max="10" width="1.7109375" style="291" hidden="1" customWidth="1"/>
    <col min="11" max="11" width="14.28125" style="291" hidden="1" customWidth="1"/>
    <col min="12" max="12" width="0.85546875" style="291" hidden="1" customWidth="1"/>
    <col min="13" max="13" width="12.8515625" style="291" hidden="1" customWidth="1"/>
    <col min="14" max="14" width="1.421875" style="291" hidden="1" customWidth="1"/>
    <col min="15" max="15" width="15.00390625" style="291" hidden="1" customWidth="1"/>
    <col min="16" max="16" width="1.421875" style="291" hidden="1" customWidth="1"/>
    <col min="17" max="17" width="16.421875" style="291" hidden="1" customWidth="1"/>
    <col min="18" max="18" width="0.85546875" style="291" hidden="1" customWidth="1"/>
    <col min="19" max="19" width="12.00390625" style="291" customWidth="1"/>
    <col min="20" max="20" width="3.421875" style="291" customWidth="1"/>
    <col min="21" max="21" width="8.8515625" style="291" customWidth="1"/>
    <col min="22" max="22" width="0.71875" style="291" customWidth="1"/>
    <col min="23" max="23" width="12.421875" style="291" customWidth="1"/>
    <col min="24" max="24" width="1.28515625" style="291" customWidth="1"/>
    <col min="25" max="25" width="10.8515625" style="292" customWidth="1"/>
    <col min="26" max="26" width="3.00390625" style="291" customWidth="1"/>
    <col min="27" max="27" width="9.421875" style="291" customWidth="1"/>
    <col min="28" max="28" width="3.140625" style="291" customWidth="1"/>
    <col min="29" max="29" width="10.140625" style="291" customWidth="1"/>
    <col min="30" max="30" width="3.140625" style="291" customWidth="1"/>
    <col min="31" max="31" width="9.7109375" style="292" customWidth="1"/>
    <col min="32" max="32" width="1.7109375" style="291" customWidth="1"/>
    <col min="33" max="33" width="10.421875" style="291" customWidth="1"/>
    <col min="34" max="34" width="1.421875" style="291" customWidth="1"/>
    <col min="35" max="35" width="9.8515625" style="291" customWidth="1"/>
    <col min="36" max="36" width="3.421875" style="291" customWidth="1"/>
    <col min="37" max="37" width="9.7109375" style="291" customWidth="1"/>
    <col min="38" max="38" width="3.28125" style="291" customWidth="1"/>
    <col min="39" max="39" width="9.7109375" style="291" customWidth="1"/>
    <col min="40" max="40" width="2.28125" style="291" customWidth="1"/>
    <col min="41" max="41" width="10.8515625" style="291" customWidth="1"/>
    <col min="42" max="42" width="2.00390625" style="291" customWidth="1"/>
    <col min="43" max="43" width="9.7109375" style="291" customWidth="1"/>
    <col min="44" max="44" width="0.9921875" style="291" customWidth="1"/>
    <col min="45" max="45" width="8.8515625" style="291" customWidth="1"/>
    <col min="46" max="46" width="0.9921875" style="291" customWidth="1"/>
    <col min="47" max="47" width="11.421875" style="291" customWidth="1"/>
    <col min="48" max="48" width="1.28515625" style="291" customWidth="1"/>
    <col min="49" max="49" width="14.00390625" style="291" customWidth="1"/>
    <col min="50" max="50" width="1.28515625" style="291" customWidth="1"/>
    <col min="51" max="51" width="2.140625" style="291" customWidth="1"/>
    <col min="52" max="52" width="9.421875" style="292" customWidth="1"/>
    <col min="53" max="53" width="3.28125" style="291" customWidth="1"/>
    <col min="54" max="54" width="2.7109375" style="0" customWidth="1"/>
    <col min="55" max="55" width="6.28125" style="0" customWidth="1"/>
    <col min="56" max="59" width="8.8515625" style="291" customWidth="1"/>
    <col min="60" max="60" width="13.7109375" style="291" customWidth="1"/>
    <col min="61" max="16384" width="8.8515625" style="291" customWidth="1"/>
  </cols>
  <sheetData>
    <row r="1" spans="1:55" s="289" customFormat="1" ht="23.25">
      <c r="A1" s="288" t="s">
        <v>431</v>
      </c>
      <c r="W1" s="290"/>
      <c r="AE1" s="290"/>
      <c r="BB1" s="1"/>
      <c r="BC1" s="1"/>
    </row>
    <row r="2" ht="13.5" thickBot="1"/>
    <row r="3" spans="1:53" ht="12.75">
      <c r="A3" s="293"/>
      <c r="B3" s="294"/>
      <c r="C3" s="295"/>
      <c r="D3" s="296"/>
      <c r="E3" s="296"/>
      <c r="F3" s="296"/>
      <c r="G3" s="296"/>
      <c r="H3" s="296"/>
      <c r="I3" s="296"/>
      <c r="J3" s="296"/>
      <c r="K3" s="296"/>
      <c r="L3" s="296"/>
      <c r="M3" s="296"/>
      <c r="N3" s="296"/>
      <c r="O3" s="296"/>
      <c r="P3" s="296"/>
      <c r="Q3" s="296"/>
      <c r="R3" s="296"/>
      <c r="S3" s="821" t="s">
        <v>125</v>
      </c>
      <c r="T3" s="822"/>
      <c r="U3" s="822"/>
      <c r="V3" s="822"/>
      <c r="W3" s="822"/>
      <c r="X3" s="823"/>
      <c r="Y3" s="824" t="s">
        <v>1</v>
      </c>
      <c r="Z3" s="822"/>
      <c r="AA3" s="822"/>
      <c r="AB3" s="822"/>
      <c r="AC3" s="822"/>
      <c r="AD3" s="822"/>
      <c r="AE3" s="822"/>
      <c r="AF3" s="822"/>
      <c r="AG3" s="822"/>
      <c r="AH3" s="822"/>
      <c r="AI3" s="822"/>
      <c r="AJ3" s="822"/>
      <c r="AK3" s="822"/>
      <c r="AL3" s="822"/>
      <c r="AM3" s="822"/>
      <c r="AN3" s="822"/>
      <c r="AO3" s="822"/>
      <c r="AP3" s="822"/>
      <c r="AQ3" s="822"/>
      <c r="AR3" s="822"/>
      <c r="AS3" s="822"/>
      <c r="AT3" s="822"/>
      <c r="AU3" s="822"/>
      <c r="AV3" s="823"/>
      <c r="AW3" s="297"/>
      <c r="AX3" s="298"/>
      <c r="AZ3" s="297"/>
      <c r="BA3" s="298"/>
    </row>
    <row r="4" spans="1:53" ht="12.75">
      <c r="A4" s="299"/>
      <c r="B4" s="300"/>
      <c r="C4" s="301"/>
      <c r="D4" s="302"/>
      <c r="E4" s="302"/>
      <c r="F4" s="302"/>
      <c r="G4" s="302"/>
      <c r="H4" s="302"/>
      <c r="I4" s="302"/>
      <c r="J4" s="302"/>
      <c r="K4" s="302"/>
      <c r="L4" s="302"/>
      <c r="M4" s="302"/>
      <c r="N4" s="302"/>
      <c r="O4" s="302"/>
      <c r="P4" s="302"/>
      <c r="Q4" s="302"/>
      <c r="R4" s="302"/>
      <c r="S4" s="303"/>
      <c r="T4" s="304"/>
      <c r="U4" s="304"/>
      <c r="V4" s="304"/>
      <c r="W4" s="304"/>
      <c r="X4" s="305"/>
      <c r="Y4" s="306"/>
      <c r="Z4" s="307"/>
      <c r="AA4" s="307"/>
      <c r="AB4" s="307"/>
      <c r="AC4" s="307"/>
      <c r="AD4" s="307"/>
      <c r="AE4" s="308"/>
      <c r="AF4" s="307"/>
      <c r="AG4" s="302"/>
      <c r="AH4" s="302"/>
      <c r="AI4" s="302"/>
      <c r="AJ4" s="302"/>
      <c r="AK4" s="302"/>
      <c r="AL4" s="302"/>
      <c r="AM4" s="307"/>
      <c r="AN4" s="307"/>
      <c r="AO4" s="302"/>
      <c r="AP4" s="302"/>
      <c r="AQ4" s="302"/>
      <c r="AR4" s="302"/>
      <c r="AS4" s="302"/>
      <c r="AT4" s="302"/>
      <c r="AU4" s="302"/>
      <c r="AV4" s="309"/>
      <c r="AW4" s="814" t="s">
        <v>4</v>
      </c>
      <c r="AX4" s="815"/>
      <c r="AZ4" s="310" t="s">
        <v>2</v>
      </c>
      <c r="BA4" s="311"/>
    </row>
    <row r="5" spans="1:53" ht="12.75">
      <c r="A5" s="814"/>
      <c r="B5" s="815"/>
      <c r="C5" s="816" t="s">
        <v>157</v>
      </c>
      <c r="D5" s="809"/>
      <c r="E5" s="808" t="s">
        <v>158</v>
      </c>
      <c r="F5" s="809"/>
      <c r="G5" s="808" t="s">
        <v>158</v>
      </c>
      <c r="H5" s="809"/>
      <c r="I5" s="808" t="s">
        <v>158</v>
      </c>
      <c r="J5" s="809"/>
      <c r="K5" s="808" t="s">
        <v>158</v>
      </c>
      <c r="L5" s="809"/>
      <c r="M5" s="808" t="s">
        <v>158</v>
      </c>
      <c r="N5" s="810"/>
      <c r="O5" s="312"/>
      <c r="P5" s="313"/>
      <c r="Q5" s="312"/>
      <c r="R5" s="314"/>
      <c r="S5" s="315"/>
      <c r="T5" s="316"/>
      <c r="U5" s="317"/>
      <c r="V5" s="316"/>
      <c r="W5" s="318"/>
      <c r="X5" s="316"/>
      <c r="Y5" s="811" t="s">
        <v>217</v>
      </c>
      <c r="Z5" s="812"/>
      <c r="AA5" s="812"/>
      <c r="AB5" s="812"/>
      <c r="AC5" s="812"/>
      <c r="AD5" s="812"/>
      <c r="AE5" s="812"/>
      <c r="AF5" s="813"/>
      <c r="AG5" s="319"/>
      <c r="AH5" s="320"/>
      <c r="AI5" s="320"/>
      <c r="AJ5" s="320"/>
      <c r="AK5" s="321"/>
      <c r="AL5" s="322"/>
      <c r="AM5" s="323"/>
      <c r="AN5" s="324"/>
      <c r="AO5" s="825"/>
      <c r="AP5" s="826"/>
      <c r="AQ5" s="325"/>
      <c r="AR5" s="324"/>
      <c r="AS5" s="325"/>
      <c r="AT5" s="324"/>
      <c r="AU5" s="323" t="s">
        <v>12</v>
      </c>
      <c r="AV5" s="311"/>
      <c r="AW5" s="326"/>
      <c r="AX5" s="311"/>
      <c r="AZ5" s="819" t="s">
        <v>5</v>
      </c>
      <c r="BA5" s="820"/>
    </row>
    <row r="6" spans="1:53" ht="12.75">
      <c r="A6" s="327"/>
      <c r="B6" s="328"/>
      <c r="C6" s="817" t="s">
        <v>159</v>
      </c>
      <c r="D6" s="818"/>
      <c r="E6" s="817" t="s">
        <v>160</v>
      </c>
      <c r="F6" s="818"/>
      <c r="G6" s="817" t="s">
        <v>161</v>
      </c>
      <c r="H6" s="818"/>
      <c r="I6" s="817" t="s">
        <v>165</v>
      </c>
      <c r="J6" s="818"/>
      <c r="K6" s="817" t="s">
        <v>161</v>
      </c>
      <c r="L6" s="818"/>
      <c r="M6" s="817" t="s">
        <v>166</v>
      </c>
      <c r="N6" s="827"/>
      <c r="O6" s="817" t="s">
        <v>218</v>
      </c>
      <c r="P6" s="818"/>
      <c r="Q6" s="329" t="s">
        <v>4</v>
      </c>
      <c r="R6" s="330"/>
      <c r="S6" s="323"/>
      <c r="T6" s="324"/>
      <c r="U6" s="323"/>
      <c r="V6" s="324"/>
      <c r="W6" s="331"/>
      <c r="X6" s="324"/>
      <c r="Y6" s="828" t="s">
        <v>220</v>
      </c>
      <c r="Z6" s="829"/>
      <c r="AA6" s="829"/>
      <c r="AB6" s="829"/>
      <c r="AC6" s="829"/>
      <c r="AD6" s="829"/>
      <c r="AE6" s="829"/>
      <c r="AF6" s="830"/>
      <c r="AG6" s="817" t="s">
        <v>162</v>
      </c>
      <c r="AH6" s="827"/>
      <c r="AI6" s="827"/>
      <c r="AJ6" s="827"/>
      <c r="AK6" s="827"/>
      <c r="AL6" s="818"/>
      <c r="AM6" s="329"/>
      <c r="AN6" s="330"/>
      <c r="AO6" s="817"/>
      <c r="AP6" s="818"/>
      <c r="AQ6" s="323" t="s">
        <v>221</v>
      </c>
      <c r="AR6" s="324"/>
      <c r="AS6" s="323" t="s">
        <v>10</v>
      </c>
      <c r="AT6" s="324"/>
      <c r="AU6" s="331"/>
      <c r="AV6" s="311"/>
      <c r="AW6" s="332"/>
      <c r="AX6" s="311"/>
      <c r="AZ6" s="819" t="s">
        <v>13</v>
      </c>
      <c r="BA6" s="820"/>
    </row>
    <row r="7" spans="1:53" ht="12.75">
      <c r="A7" s="327"/>
      <c r="B7" s="328"/>
      <c r="C7" s="817" t="s">
        <v>164</v>
      </c>
      <c r="D7" s="818"/>
      <c r="E7" s="817" t="s">
        <v>90</v>
      </c>
      <c r="F7" s="818"/>
      <c r="G7" s="817" t="s">
        <v>165</v>
      </c>
      <c r="H7" s="818"/>
      <c r="I7" s="817" t="s">
        <v>222</v>
      </c>
      <c r="J7" s="818"/>
      <c r="K7" s="817" t="s">
        <v>166</v>
      </c>
      <c r="L7" s="818"/>
      <c r="M7" s="817" t="s">
        <v>222</v>
      </c>
      <c r="N7" s="827"/>
      <c r="O7" s="817" t="s">
        <v>223</v>
      </c>
      <c r="P7" s="818"/>
      <c r="Q7" s="329" t="s">
        <v>224</v>
      </c>
      <c r="R7" s="330"/>
      <c r="S7" s="333"/>
      <c r="T7" s="334"/>
      <c r="U7" s="817" t="s">
        <v>131</v>
      </c>
      <c r="V7" s="818"/>
      <c r="W7" s="333"/>
      <c r="X7" s="324"/>
      <c r="Y7" s="828" t="s">
        <v>250</v>
      </c>
      <c r="Z7" s="829"/>
      <c r="AA7" s="829"/>
      <c r="AB7" s="829"/>
      <c r="AC7" s="829"/>
      <c r="AD7" s="829"/>
      <c r="AE7" s="829"/>
      <c r="AF7" s="830"/>
      <c r="AG7" s="817"/>
      <c r="AH7" s="827"/>
      <c r="AI7" s="827"/>
      <c r="AJ7" s="827"/>
      <c r="AK7" s="827"/>
      <c r="AL7" s="818"/>
      <c r="AM7" s="323" t="s">
        <v>228</v>
      </c>
      <c r="AN7" s="324"/>
      <c r="AO7" s="817" t="s">
        <v>251</v>
      </c>
      <c r="AP7" s="818"/>
      <c r="AQ7" s="817" t="s">
        <v>230</v>
      </c>
      <c r="AR7" s="818"/>
      <c r="AS7" s="817" t="s">
        <v>209</v>
      </c>
      <c r="AT7" s="818"/>
      <c r="AU7" s="323"/>
      <c r="AV7" s="311"/>
      <c r="AW7" s="332"/>
      <c r="AX7" s="311"/>
      <c r="AZ7" s="819" t="s">
        <v>19</v>
      </c>
      <c r="BA7" s="820"/>
    </row>
    <row r="8" spans="1:53" ht="12.75">
      <c r="A8" s="831" t="s">
        <v>135</v>
      </c>
      <c r="B8" s="832"/>
      <c r="C8" s="817"/>
      <c r="D8" s="818"/>
      <c r="E8" s="817" t="s">
        <v>168</v>
      </c>
      <c r="F8" s="818"/>
      <c r="G8" s="817" t="s">
        <v>169</v>
      </c>
      <c r="H8" s="818"/>
      <c r="I8" s="330"/>
      <c r="J8" s="330"/>
      <c r="K8" s="817" t="s">
        <v>169</v>
      </c>
      <c r="L8" s="818"/>
      <c r="M8" s="817"/>
      <c r="N8" s="827"/>
      <c r="O8" s="329"/>
      <c r="P8" s="330"/>
      <c r="Q8" s="329" t="s">
        <v>137</v>
      </c>
      <c r="R8" s="330"/>
      <c r="S8" s="323" t="s">
        <v>31</v>
      </c>
      <c r="T8" s="324"/>
      <c r="U8" s="323" t="s">
        <v>136</v>
      </c>
      <c r="V8" s="324"/>
      <c r="W8" s="323" t="s">
        <v>4</v>
      </c>
      <c r="X8" s="324"/>
      <c r="Y8" s="833"/>
      <c r="Z8" s="834"/>
      <c r="AA8" s="834"/>
      <c r="AB8" s="834"/>
      <c r="AC8" s="834"/>
      <c r="AD8" s="834"/>
      <c r="AE8" s="834"/>
      <c r="AF8" s="835"/>
      <c r="AG8" s="836"/>
      <c r="AH8" s="837"/>
      <c r="AI8" s="837"/>
      <c r="AJ8" s="837"/>
      <c r="AK8" s="837"/>
      <c r="AL8" s="838"/>
      <c r="AM8" s="323" t="s">
        <v>22</v>
      </c>
      <c r="AN8" s="324"/>
      <c r="AO8" s="817" t="s">
        <v>252</v>
      </c>
      <c r="AP8" s="818"/>
      <c r="AQ8" s="817" t="s">
        <v>232</v>
      </c>
      <c r="AR8" s="818"/>
      <c r="AS8" s="817"/>
      <c r="AT8" s="818"/>
      <c r="AU8" s="333"/>
      <c r="AV8" s="300"/>
      <c r="AW8" s="814"/>
      <c r="AX8" s="815"/>
      <c r="AZ8" s="819" t="s">
        <v>26</v>
      </c>
      <c r="BA8" s="820"/>
    </row>
    <row r="9" spans="1:53" ht="12.75">
      <c r="A9" s="327"/>
      <c r="B9" s="328"/>
      <c r="C9" s="817"/>
      <c r="D9" s="827"/>
      <c r="E9" s="329"/>
      <c r="F9" s="335"/>
      <c r="G9" s="329"/>
      <c r="H9" s="335"/>
      <c r="I9" s="330"/>
      <c r="J9" s="330"/>
      <c r="K9" s="329"/>
      <c r="L9" s="335"/>
      <c r="M9" s="330"/>
      <c r="N9" s="330"/>
      <c r="O9" s="329"/>
      <c r="P9" s="330"/>
      <c r="Q9" s="329" t="s">
        <v>139</v>
      </c>
      <c r="R9" s="330"/>
      <c r="S9" s="323"/>
      <c r="T9" s="324"/>
      <c r="U9" s="323"/>
      <c r="V9" s="324"/>
      <c r="W9" s="331"/>
      <c r="X9" s="324"/>
      <c r="Y9" s="828" t="s">
        <v>31</v>
      </c>
      <c r="Z9" s="829"/>
      <c r="AA9" s="839" t="s">
        <v>32</v>
      </c>
      <c r="AB9" s="840"/>
      <c r="AC9" s="839" t="s">
        <v>2</v>
      </c>
      <c r="AD9" s="840"/>
      <c r="AE9" s="841" t="s">
        <v>173</v>
      </c>
      <c r="AF9" s="830"/>
      <c r="AG9" s="825" t="s">
        <v>157</v>
      </c>
      <c r="AH9" s="842"/>
      <c r="AI9" s="825" t="s">
        <v>170</v>
      </c>
      <c r="AJ9" s="826"/>
      <c r="AK9" s="817" t="s">
        <v>172</v>
      </c>
      <c r="AL9" s="818"/>
      <c r="AM9" s="323" t="s">
        <v>28</v>
      </c>
      <c r="AN9" s="324"/>
      <c r="AO9" s="817" t="s">
        <v>5</v>
      </c>
      <c r="AP9" s="818"/>
      <c r="AQ9" s="817" t="s">
        <v>234</v>
      </c>
      <c r="AR9" s="818"/>
      <c r="AS9" s="817"/>
      <c r="AT9" s="818"/>
      <c r="AU9" s="333"/>
      <c r="AV9" s="300"/>
      <c r="AW9" s="814"/>
      <c r="AX9" s="815"/>
      <c r="AZ9" s="819" t="s">
        <v>33</v>
      </c>
      <c r="BA9" s="820"/>
    </row>
    <row r="10" spans="1:53" ht="12.75">
      <c r="A10" s="327"/>
      <c r="B10" s="328"/>
      <c r="C10" s="817" t="s">
        <v>235</v>
      </c>
      <c r="D10" s="827"/>
      <c r="E10" s="817" t="s">
        <v>235</v>
      </c>
      <c r="F10" s="827"/>
      <c r="G10" s="817" t="s">
        <v>235</v>
      </c>
      <c r="H10" s="827"/>
      <c r="I10" s="817" t="s">
        <v>235</v>
      </c>
      <c r="J10" s="827"/>
      <c r="K10" s="817" t="s">
        <v>235</v>
      </c>
      <c r="L10" s="827"/>
      <c r="M10" s="817" t="s">
        <v>235</v>
      </c>
      <c r="N10" s="827"/>
      <c r="O10" s="817" t="s">
        <v>235</v>
      </c>
      <c r="P10" s="827"/>
      <c r="Q10" s="329" t="s">
        <v>5</v>
      </c>
      <c r="R10" s="330"/>
      <c r="S10" s="323"/>
      <c r="T10" s="324"/>
      <c r="U10" s="323"/>
      <c r="V10" s="324"/>
      <c r="W10" s="331"/>
      <c r="X10" s="324"/>
      <c r="Y10" s="828" t="s">
        <v>38</v>
      </c>
      <c r="Z10" s="829"/>
      <c r="AA10" s="841" t="s">
        <v>39</v>
      </c>
      <c r="AB10" s="830"/>
      <c r="AC10" s="841" t="s">
        <v>236</v>
      </c>
      <c r="AD10" s="830"/>
      <c r="AE10" s="841" t="s">
        <v>176</v>
      </c>
      <c r="AF10" s="830"/>
      <c r="AG10" s="817"/>
      <c r="AH10" s="818"/>
      <c r="AI10" s="817"/>
      <c r="AJ10" s="818"/>
      <c r="AK10" s="817" t="s">
        <v>175</v>
      </c>
      <c r="AL10" s="818"/>
      <c r="AM10" s="817" t="s">
        <v>35</v>
      </c>
      <c r="AN10" s="818"/>
      <c r="AO10" s="817"/>
      <c r="AP10" s="818"/>
      <c r="AQ10" s="817" t="s">
        <v>238</v>
      </c>
      <c r="AR10" s="818"/>
      <c r="AS10" s="329"/>
      <c r="AT10" s="330"/>
      <c r="AU10" s="333"/>
      <c r="AV10" s="300"/>
      <c r="AW10" s="814"/>
      <c r="AX10" s="815"/>
      <c r="AZ10" s="819" t="s">
        <v>40</v>
      </c>
      <c r="BA10" s="820"/>
    </row>
    <row r="11" spans="1:53" ht="12.75">
      <c r="A11" s="327"/>
      <c r="B11" s="328"/>
      <c r="C11" s="329"/>
      <c r="D11" s="330"/>
      <c r="E11" s="329"/>
      <c r="F11" s="330"/>
      <c r="G11" s="329"/>
      <c r="H11" s="335"/>
      <c r="I11" s="330"/>
      <c r="J11" s="330"/>
      <c r="K11" s="329"/>
      <c r="L11" s="335"/>
      <c r="M11" s="330"/>
      <c r="N11" s="330"/>
      <c r="O11" s="329"/>
      <c r="P11" s="330"/>
      <c r="Q11" s="329" t="s">
        <v>235</v>
      </c>
      <c r="R11" s="330"/>
      <c r="S11" s="323"/>
      <c r="T11" s="324"/>
      <c r="U11" s="323"/>
      <c r="V11" s="324"/>
      <c r="W11" s="331"/>
      <c r="X11" s="324"/>
      <c r="Y11" s="336"/>
      <c r="Z11" s="337"/>
      <c r="AA11" s="841" t="s">
        <v>253</v>
      </c>
      <c r="AB11" s="830"/>
      <c r="AC11" s="841" t="s">
        <v>239</v>
      </c>
      <c r="AD11" s="830"/>
      <c r="AE11" s="841" t="s">
        <v>178</v>
      </c>
      <c r="AF11" s="830"/>
      <c r="AG11" s="329"/>
      <c r="AH11" s="330"/>
      <c r="AI11" s="329"/>
      <c r="AJ11" s="335"/>
      <c r="AK11" s="329"/>
      <c r="AL11" s="330"/>
      <c r="AM11" s="323"/>
      <c r="AN11" s="324"/>
      <c r="AO11" s="817"/>
      <c r="AP11" s="818"/>
      <c r="AQ11" s="329"/>
      <c r="AR11" s="330"/>
      <c r="AS11" s="329"/>
      <c r="AT11" s="330"/>
      <c r="AU11" s="333"/>
      <c r="AV11" s="300"/>
      <c r="AW11" s="338"/>
      <c r="AX11" s="339"/>
      <c r="AZ11" s="340"/>
      <c r="BA11" s="341"/>
    </row>
    <row r="12" spans="1:53" ht="12.75">
      <c r="A12" s="327"/>
      <c r="B12" s="328"/>
      <c r="C12" s="329"/>
      <c r="D12" s="330"/>
      <c r="E12" s="329"/>
      <c r="F12" s="330"/>
      <c r="G12" s="329"/>
      <c r="H12" s="335"/>
      <c r="I12" s="330"/>
      <c r="J12" s="330"/>
      <c r="K12" s="329"/>
      <c r="L12" s="335"/>
      <c r="M12" s="330"/>
      <c r="N12" s="330"/>
      <c r="O12" s="329"/>
      <c r="P12" s="330"/>
      <c r="Q12" s="329"/>
      <c r="R12" s="330"/>
      <c r="S12" s="323"/>
      <c r="T12" s="324"/>
      <c r="U12" s="323"/>
      <c r="V12" s="324"/>
      <c r="W12" s="331"/>
      <c r="X12" s="324"/>
      <c r="Y12" s="336"/>
      <c r="Z12" s="337"/>
      <c r="AA12" s="342"/>
      <c r="AB12" s="343"/>
      <c r="AC12" s="337"/>
      <c r="AD12" s="337"/>
      <c r="AE12" s="841" t="s">
        <v>180</v>
      </c>
      <c r="AF12" s="830"/>
      <c r="AG12" s="329"/>
      <c r="AH12" s="330"/>
      <c r="AI12" s="329"/>
      <c r="AJ12" s="335"/>
      <c r="AK12" s="329"/>
      <c r="AL12" s="330"/>
      <c r="AM12" s="817"/>
      <c r="AN12" s="818"/>
      <c r="AO12" s="817"/>
      <c r="AP12" s="818"/>
      <c r="AQ12" s="329"/>
      <c r="AR12" s="330"/>
      <c r="AS12" s="329"/>
      <c r="AT12" s="330"/>
      <c r="AU12" s="333"/>
      <c r="AV12" s="300"/>
      <c r="AW12" s="338"/>
      <c r="AX12" s="339"/>
      <c r="AZ12" s="340"/>
      <c r="BA12" s="341"/>
    </row>
    <row r="13" spans="1:53" ht="13.5" thickBot="1">
      <c r="A13" s="344"/>
      <c r="B13" s="345"/>
      <c r="C13" s="843" t="s">
        <v>41</v>
      </c>
      <c r="D13" s="844"/>
      <c r="E13" s="843" t="s">
        <v>41</v>
      </c>
      <c r="F13" s="844"/>
      <c r="G13" s="843" t="s">
        <v>41</v>
      </c>
      <c r="H13" s="845"/>
      <c r="I13" s="843" t="s">
        <v>41</v>
      </c>
      <c r="J13" s="845"/>
      <c r="K13" s="843" t="s">
        <v>41</v>
      </c>
      <c r="L13" s="845"/>
      <c r="M13" s="843" t="s">
        <v>41</v>
      </c>
      <c r="N13" s="845"/>
      <c r="O13" s="843" t="s">
        <v>41</v>
      </c>
      <c r="P13" s="845"/>
      <c r="Q13" s="843" t="s">
        <v>41</v>
      </c>
      <c r="R13" s="845"/>
      <c r="S13" s="346" t="s">
        <v>41</v>
      </c>
      <c r="T13" s="347"/>
      <c r="U13" s="346" t="s">
        <v>41</v>
      </c>
      <c r="V13" s="347"/>
      <c r="W13" s="346" t="s">
        <v>41</v>
      </c>
      <c r="X13" s="347"/>
      <c r="Y13" s="348" t="s">
        <v>41</v>
      </c>
      <c r="Z13" s="347"/>
      <c r="AA13" s="847" t="s">
        <v>41</v>
      </c>
      <c r="AB13" s="848"/>
      <c r="AC13" s="847" t="s">
        <v>41</v>
      </c>
      <c r="AD13" s="848"/>
      <c r="AE13" s="847" t="s">
        <v>41</v>
      </c>
      <c r="AF13" s="848"/>
      <c r="AG13" s="843" t="s">
        <v>41</v>
      </c>
      <c r="AH13" s="845"/>
      <c r="AI13" s="843" t="s">
        <v>41</v>
      </c>
      <c r="AJ13" s="845"/>
      <c r="AK13" s="346" t="s">
        <v>41</v>
      </c>
      <c r="AL13" s="347"/>
      <c r="AM13" s="349" t="s">
        <v>41</v>
      </c>
      <c r="AN13" s="347"/>
      <c r="AO13" s="843" t="s">
        <v>41</v>
      </c>
      <c r="AP13" s="845"/>
      <c r="AQ13" s="346" t="s">
        <v>41</v>
      </c>
      <c r="AR13" s="347"/>
      <c r="AS13" s="346" t="s">
        <v>41</v>
      </c>
      <c r="AT13" s="347"/>
      <c r="AU13" s="346" t="s">
        <v>41</v>
      </c>
      <c r="AV13" s="350"/>
      <c r="AW13" s="351" t="s">
        <v>41</v>
      </c>
      <c r="AX13" s="350"/>
      <c r="AZ13" s="352" t="s">
        <v>41</v>
      </c>
      <c r="BA13" s="350"/>
    </row>
    <row r="14" spans="1:58" ht="12.75">
      <c r="A14" s="353"/>
      <c r="B14" s="354" t="s">
        <v>181</v>
      </c>
      <c r="C14" s="355">
        <v>395968.8676</v>
      </c>
      <c r="D14" s="356"/>
      <c r="E14" s="355">
        <v>63558.403082542034</v>
      </c>
      <c r="F14" s="356"/>
      <c r="G14" s="355">
        <v>116939.74156462202</v>
      </c>
      <c r="H14" s="357"/>
      <c r="I14" s="355">
        <v>0</v>
      </c>
      <c r="J14" s="356"/>
      <c r="K14" s="355">
        <v>13259.358680751935</v>
      </c>
      <c r="L14" s="357"/>
      <c r="M14" s="355">
        <v>10102.000039908058</v>
      </c>
      <c r="N14" s="334"/>
      <c r="O14" s="358">
        <v>599828.3709678241</v>
      </c>
      <c r="P14" s="334"/>
      <c r="Q14" s="359">
        <v>589726.370927916</v>
      </c>
      <c r="R14" s="334"/>
      <c r="S14" s="359">
        <v>589726.370927916</v>
      </c>
      <c r="T14" s="360"/>
      <c r="U14" s="361"/>
      <c r="V14" s="360"/>
      <c r="W14" s="361">
        <v>589726.370927916</v>
      </c>
      <c r="X14" s="362"/>
      <c r="Y14" s="363">
        <v>70669</v>
      </c>
      <c r="Z14" s="364"/>
      <c r="AA14" s="365">
        <v>7257</v>
      </c>
      <c r="AB14" s="366"/>
      <c r="AC14" s="365">
        <v>1065</v>
      </c>
      <c r="AD14" s="364"/>
      <c r="AE14" s="361"/>
      <c r="AF14" s="366"/>
      <c r="AG14" s="367">
        <v>0</v>
      </c>
      <c r="AH14" s="368"/>
      <c r="AI14" s="369">
        <v>10102</v>
      </c>
      <c r="AJ14" s="366"/>
      <c r="AK14" s="361">
        <v>11374</v>
      </c>
      <c r="AL14" s="366"/>
      <c r="AM14" s="361">
        <v>4785</v>
      </c>
      <c r="AN14" s="366"/>
      <c r="AO14" s="361">
        <v>0</v>
      </c>
      <c r="AP14" s="366"/>
      <c r="AQ14" s="361"/>
      <c r="AR14" s="366"/>
      <c r="AS14" s="361"/>
      <c r="AT14" s="366"/>
      <c r="AU14" s="359">
        <f>SUM(Y14:AS14)</f>
        <v>105252</v>
      </c>
      <c r="AV14" s="370"/>
      <c r="AW14" s="371">
        <f aca="true" t="shared" si="0" ref="AW14:AW37">W14+AU14</f>
        <v>694978.370927916</v>
      </c>
      <c r="AX14" s="370"/>
      <c r="AZ14" s="363">
        <v>31026</v>
      </c>
      <c r="BA14" s="354"/>
      <c r="BB14" s="49"/>
      <c r="BD14" s="372"/>
      <c r="BF14" s="373"/>
    </row>
    <row r="15" spans="1:58" ht="12.75">
      <c r="A15" s="374"/>
      <c r="B15" s="375" t="s">
        <v>43</v>
      </c>
      <c r="C15" s="358">
        <v>452050.29519999993</v>
      </c>
      <c r="D15" s="334"/>
      <c r="E15" s="358">
        <v>27320.7090202212</v>
      </c>
      <c r="F15" s="334"/>
      <c r="G15" s="358">
        <v>73133.50419921185</v>
      </c>
      <c r="H15" s="376"/>
      <c r="I15" s="358">
        <v>0</v>
      </c>
      <c r="J15" s="334"/>
      <c r="K15" s="358">
        <v>188203.17089807155</v>
      </c>
      <c r="L15" s="376"/>
      <c r="M15" s="358">
        <v>0</v>
      </c>
      <c r="N15" s="334"/>
      <c r="O15" s="358">
        <v>740707.6793175046</v>
      </c>
      <c r="P15" s="334"/>
      <c r="Q15" s="358">
        <v>740707.6793175046</v>
      </c>
      <c r="R15" s="334"/>
      <c r="S15" s="359">
        <v>740707.6793175046</v>
      </c>
      <c r="T15" s="377"/>
      <c r="U15" s="359"/>
      <c r="V15" s="377"/>
      <c r="W15" s="359">
        <v>740707.6793175046</v>
      </c>
      <c r="X15" s="378"/>
      <c r="Y15" s="379">
        <v>37799</v>
      </c>
      <c r="Z15" s="334"/>
      <c r="AA15" s="359">
        <v>474</v>
      </c>
      <c r="AB15" s="376"/>
      <c r="AC15" s="359">
        <v>752</v>
      </c>
      <c r="AD15" s="334"/>
      <c r="AE15" s="359"/>
      <c r="AF15" s="376"/>
      <c r="AG15" s="380">
        <v>0</v>
      </c>
      <c r="AH15" s="381"/>
      <c r="AI15" s="382">
        <v>0</v>
      </c>
      <c r="AJ15" s="376"/>
      <c r="AK15" s="359">
        <v>4830</v>
      </c>
      <c r="AL15" s="376"/>
      <c r="AM15" s="359">
        <v>1578</v>
      </c>
      <c r="AN15" s="376"/>
      <c r="AO15" s="359">
        <v>82000</v>
      </c>
      <c r="AP15" s="376"/>
      <c r="AQ15" s="359">
        <v>35410</v>
      </c>
      <c r="AR15" s="376"/>
      <c r="AS15" s="359"/>
      <c r="AT15" s="376"/>
      <c r="AU15" s="359">
        <f>SUM(Y15:AS15)</f>
        <v>162843</v>
      </c>
      <c r="AV15" s="383"/>
      <c r="AW15" s="371">
        <f t="shared" si="0"/>
        <v>903550.6793175046</v>
      </c>
      <c r="AX15" s="383"/>
      <c r="AY15" s="384"/>
      <c r="AZ15" s="379">
        <v>16461</v>
      </c>
      <c r="BA15" s="375"/>
      <c r="BB15" s="49"/>
      <c r="BD15" s="372"/>
      <c r="BF15" s="373"/>
    </row>
    <row r="16" spans="1:58" ht="12.75">
      <c r="A16" s="374"/>
      <c r="B16" s="375" t="s">
        <v>96</v>
      </c>
      <c r="C16" s="358">
        <v>135105.2574</v>
      </c>
      <c r="D16" s="334"/>
      <c r="E16" s="358">
        <v>31640.924520834145</v>
      </c>
      <c r="F16" s="334"/>
      <c r="G16" s="358">
        <v>38252.387027720026</v>
      </c>
      <c r="H16" s="376"/>
      <c r="I16" s="358">
        <v>0</v>
      </c>
      <c r="J16" s="334"/>
      <c r="K16" s="358">
        <v>8033.798535192111</v>
      </c>
      <c r="L16" s="376"/>
      <c r="M16" s="358">
        <v>1708.422749761136</v>
      </c>
      <c r="N16" s="334"/>
      <c r="O16" s="358">
        <v>214740.79023350743</v>
      </c>
      <c r="P16" s="334"/>
      <c r="Q16" s="358">
        <v>213032.3674837463</v>
      </c>
      <c r="R16" s="334"/>
      <c r="S16" s="359">
        <v>213032.3674837463</v>
      </c>
      <c r="T16" s="377"/>
      <c r="U16" s="359"/>
      <c r="V16" s="377"/>
      <c r="W16" s="359">
        <v>213032.3674837463</v>
      </c>
      <c r="X16" s="378"/>
      <c r="Y16" s="379">
        <v>36356</v>
      </c>
      <c r="Z16" s="334"/>
      <c r="AA16" s="359">
        <v>3019</v>
      </c>
      <c r="AB16" s="376"/>
      <c r="AC16" s="359">
        <v>1065</v>
      </c>
      <c r="AD16" s="334"/>
      <c r="AE16" s="359"/>
      <c r="AF16" s="376"/>
      <c r="AG16" s="380">
        <v>0</v>
      </c>
      <c r="AH16" s="381"/>
      <c r="AI16" s="382">
        <v>1708</v>
      </c>
      <c r="AJ16" s="376"/>
      <c r="AK16" s="359">
        <v>2298</v>
      </c>
      <c r="AL16" s="376"/>
      <c r="AM16" s="359">
        <v>2181</v>
      </c>
      <c r="AN16" s="376"/>
      <c r="AO16" s="359">
        <v>30000</v>
      </c>
      <c r="AP16" s="376"/>
      <c r="AQ16" s="359"/>
      <c r="AR16" s="376"/>
      <c r="AS16" s="359"/>
      <c r="AT16" s="376"/>
      <c r="AU16" s="359">
        <f aca="true" t="shared" si="1" ref="AU16:AU38">SUM(Y16:AS16)</f>
        <v>76627</v>
      </c>
      <c r="AV16" s="383"/>
      <c r="AW16" s="371">
        <f t="shared" si="0"/>
        <v>289659.36748374626</v>
      </c>
      <c r="AX16" s="383"/>
      <c r="AY16" s="384"/>
      <c r="AZ16" s="379">
        <v>15536.5</v>
      </c>
      <c r="BA16" s="375"/>
      <c r="BB16" s="49"/>
      <c r="BD16" s="372"/>
      <c r="BF16" s="373"/>
    </row>
    <row r="17" spans="1:58" ht="12.75">
      <c r="A17" s="374"/>
      <c r="B17" s="375" t="s">
        <v>185</v>
      </c>
      <c r="C17" s="358">
        <v>315245.6006</v>
      </c>
      <c r="D17" s="334"/>
      <c r="E17" s="358">
        <v>50693.52423230418</v>
      </c>
      <c r="F17" s="334"/>
      <c r="G17" s="358">
        <v>80704.16941217695</v>
      </c>
      <c r="H17" s="376"/>
      <c r="I17" s="358">
        <v>0</v>
      </c>
      <c r="J17" s="334"/>
      <c r="K17" s="358">
        <v>7934.273827923448</v>
      </c>
      <c r="L17" s="376"/>
      <c r="M17" s="358">
        <v>10629.22842559102</v>
      </c>
      <c r="N17" s="334"/>
      <c r="O17" s="358">
        <v>465206.7964979956</v>
      </c>
      <c r="P17" s="334"/>
      <c r="Q17" s="358">
        <v>454577.5680724046</v>
      </c>
      <c r="R17" s="334"/>
      <c r="S17" s="359">
        <v>454577.5680724046</v>
      </c>
      <c r="T17" s="377"/>
      <c r="U17" s="359"/>
      <c r="V17" s="377"/>
      <c r="W17" s="359">
        <v>454577.5680724046</v>
      </c>
      <c r="X17" s="378"/>
      <c r="Y17" s="379">
        <v>82857</v>
      </c>
      <c r="Z17" s="334"/>
      <c r="AA17" s="359">
        <v>3523</v>
      </c>
      <c r="AB17" s="376"/>
      <c r="AC17" s="359">
        <v>1065</v>
      </c>
      <c r="AD17" s="334"/>
      <c r="AE17" s="359"/>
      <c r="AF17" s="376"/>
      <c r="AG17" s="380">
        <v>0</v>
      </c>
      <c r="AH17" s="381"/>
      <c r="AI17" s="382">
        <v>10629</v>
      </c>
      <c r="AJ17" s="385"/>
      <c r="AK17" s="359">
        <v>2982</v>
      </c>
      <c r="AL17" s="376"/>
      <c r="AM17" s="359">
        <v>1772</v>
      </c>
      <c r="AN17" s="376"/>
      <c r="AO17" s="359">
        <v>45000</v>
      </c>
      <c r="AP17" s="376"/>
      <c r="AQ17" s="359"/>
      <c r="AR17" s="376"/>
      <c r="AS17" s="359"/>
      <c r="AT17" s="376"/>
      <c r="AU17" s="359">
        <f t="shared" si="1"/>
        <v>147828</v>
      </c>
      <c r="AV17" s="383"/>
      <c r="AW17" s="371">
        <f t="shared" si="0"/>
        <v>602405.5680724046</v>
      </c>
      <c r="AX17" s="383"/>
      <c r="AY17" s="384"/>
      <c r="AZ17" s="379">
        <v>36879</v>
      </c>
      <c r="BA17" s="375"/>
      <c r="BB17" s="49"/>
      <c r="BC17" s="172"/>
      <c r="BD17" s="372"/>
      <c r="BF17" s="373"/>
    </row>
    <row r="18" spans="1:58" ht="12.75">
      <c r="A18" s="374"/>
      <c r="B18" s="375" t="s">
        <v>97</v>
      </c>
      <c r="C18" s="358">
        <v>105365.10639999999</v>
      </c>
      <c r="D18" s="334"/>
      <c r="E18" s="358">
        <v>25017.08317909619</v>
      </c>
      <c r="F18" s="334"/>
      <c r="G18" s="358">
        <v>26874.235819045498</v>
      </c>
      <c r="H18" s="376"/>
      <c r="I18" s="358">
        <v>4275.94692140246</v>
      </c>
      <c r="J18" s="334"/>
      <c r="K18" s="358">
        <v>14372.598963086983</v>
      </c>
      <c r="L18" s="376"/>
      <c r="M18" s="358">
        <v>11402.327741135749</v>
      </c>
      <c r="N18" s="334"/>
      <c r="O18" s="358">
        <v>187307.2990237669</v>
      </c>
      <c r="P18" s="334"/>
      <c r="Q18" s="358">
        <v>171629.02436122866</v>
      </c>
      <c r="R18" s="334"/>
      <c r="S18" s="359">
        <v>171629.02436122866</v>
      </c>
      <c r="T18" s="377"/>
      <c r="U18" s="359"/>
      <c r="V18" s="377"/>
      <c r="W18" s="359">
        <v>171629.02436122866</v>
      </c>
      <c r="X18" s="378"/>
      <c r="Y18" s="379">
        <v>23009</v>
      </c>
      <c r="Z18" s="334"/>
      <c r="AA18" s="359">
        <v>1208</v>
      </c>
      <c r="AB18" s="376"/>
      <c r="AC18" s="359">
        <v>1003</v>
      </c>
      <c r="AD18" s="334"/>
      <c r="AE18" s="359"/>
      <c r="AF18" s="376"/>
      <c r="AG18" s="380">
        <v>4275.94692140246</v>
      </c>
      <c r="AH18" s="381"/>
      <c r="AI18" s="382">
        <v>11402</v>
      </c>
      <c r="AJ18" s="385"/>
      <c r="AK18" s="359">
        <v>6446</v>
      </c>
      <c r="AL18" s="376"/>
      <c r="AM18" s="359">
        <v>58</v>
      </c>
      <c r="AN18" s="376"/>
      <c r="AO18" s="359">
        <v>30000</v>
      </c>
      <c r="AP18" s="376"/>
      <c r="AQ18" s="359"/>
      <c r="AR18" s="376"/>
      <c r="AS18" s="359"/>
      <c r="AT18" s="376"/>
      <c r="AU18" s="359">
        <f t="shared" si="1"/>
        <v>77401.94692140246</v>
      </c>
      <c r="AV18" s="383"/>
      <c r="AW18" s="371">
        <f t="shared" si="0"/>
        <v>249030.9712826311</v>
      </c>
      <c r="AX18" s="383"/>
      <c r="AY18" s="384"/>
      <c r="AZ18" s="379">
        <v>10532</v>
      </c>
      <c r="BA18" s="375"/>
      <c r="BB18" s="49"/>
      <c r="BD18" s="372"/>
      <c r="BF18" s="373"/>
    </row>
    <row r="19" spans="1:58" ht="12.75">
      <c r="A19" s="374"/>
      <c r="B19" s="375" t="s">
        <v>188</v>
      </c>
      <c r="C19" s="358">
        <v>378974.4956</v>
      </c>
      <c r="D19" s="334"/>
      <c r="E19" s="358">
        <v>32311.286976989526</v>
      </c>
      <c r="F19" s="334"/>
      <c r="G19" s="358">
        <v>55998.068786054246</v>
      </c>
      <c r="H19" s="376"/>
      <c r="I19" s="358">
        <v>15739.801173804584</v>
      </c>
      <c r="J19" s="334"/>
      <c r="K19" s="358">
        <v>91813.08149720701</v>
      </c>
      <c r="L19" s="376"/>
      <c r="M19" s="358">
        <v>0</v>
      </c>
      <c r="N19" s="334"/>
      <c r="O19" s="358">
        <v>574836.7340340554</v>
      </c>
      <c r="P19" s="334"/>
      <c r="Q19" s="358">
        <v>559096.9328602508</v>
      </c>
      <c r="R19" s="334"/>
      <c r="S19" s="359">
        <v>559096.9328602508</v>
      </c>
      <c r="T19" s="377"/>
      <c r="U19" s="359"/>
      <c r="V19" s="377"/>
      <c r="W19" s="359">
        <v>559096.9328602508</v>
      </c>
      <c r="X19" s="378"/>
      <c r="Y19" s="379">
        <v>40481</v>
      </c>
      <c r="Z19" s="334"/>
      <c r="AA19" s="359">
        <v>2324</v>
      </c>
      <c r="AB19" s="376"/>
      <c r="AC19" s="359">
        <v>3509</v>
      </c>
      <c r="AD19" s="334"/>
      <c r="AE19" s="359"/>
      <c r="AF19" s="376"/>
      <c r="AG19" s="380">
        <v>15740</v>
      </c>
      <c r="AH19" s="381"/>
      <c r="AI19" s="382">
        <v>0</v>
      </c>
      <c r="AJ19" s="385"/>
      <c r="AK19" s="359">
        <v>8789</v>
      </c>
      <c r="AL19" s="376"/>
      <c r="AM19" s="359">
        <v>1709</v>
      </c>
      <c r="AN19" s="376"/>
      <c r="AO19" s="359">
        <v>40000</v>
      </c>
      <c r="AP19" s="376"/>
      <c r="AQ19" s="359">
        <v>23550</v>
      </c>
      <c r="AR19" s="376"/>
      <c r="AS19" s="359"/>
      <c r="AT19" s="376"/>
      <c r="AU19" s="359">
        <f t="shared" si="1"/>
        <v>136102</v>
      </c>
      <c r="AV19" s="383"/>
      <c r="AW19" s="371">
        <f t="shared" si="0"/>
        <v>695198.9328602508</v>
      </c>
      <c r="AX19" s="383"/>
      <c r="AY19" s="384"/>
      <c r="AZ19" s="379">
        <v>18207</v>
      </c>
      <c r="BA19" s="375"/>
      <c r="BB19" s="49"/>
      <c r="BD19" s="372"/>
      <c r="BF19" s="373"/>
    </row>
    <row r="20" spans="1:58" ht="12.75">
      <c r="A20" s="374"/>
      <c r="B20" s="375" t="s">
        <v>144</v>
      </c>
      <c r="C20" s="358">
        <v>579508.0852</v>
      </c>
      <c r="D20" s="334"/>
      <c r="E20" s="358">
        <v>51889.61969036392</v>
      </c>
      <c r="F20" s="334"/>
      <c r="G20" s="358">
        <v>131081.91585246008</v>
      </c>
      <c r="H20" s="376"/>
      <c r="I20" s="358">
        <v>9919.40880627567</v>
      </c>
      <c r="J20" s="334"/>
      <c r="K20" s="358">
        <v>77940.1581262833</v>
      </c>
      <c r="L20" s="376"/>
      <c r="M20" s="358">
        <v>4321.244961116891</v>
      </c>
      <c r="N20" s="334"/>
      <c r="O20" s="358">
        <v>854660.4326364999</v>
      </c>
      <c r="P20" s="334"/>
      <c r="Q20" s="358">
        <v>840419.7788691072</v>
      </c>
      <c r="R20" s="334"/>
      <c r="S20" s="359">
        <v>840419.7788691072</v>
      </c>
      <c r="T20" s="377"/>
      <c r="U20" s="359"/>
      <c r="V20" s="377"/>
      <c r="W20" s="359">
        <v>840419.7788691072</v>
      </c>
      <c r="X20" s="386"/>
      <c r="Y20" s="379">
        <v>106765</v>
      </c>
      <c r="Z20" s="334"/>
      <c r="AA20" s="359">
        <v>1501</v>
      </c>
      <c r="AB20" s="376"/>
      <c r="AC20" s="359">
        <v>3697</v>
      </c>
      <c r="AD20" s="334"/>
      <c r="AE20" s="359"/>
      <c r="AF20" s="376"/>
      <c r="AG20" s="380">
        <v>9919</v>
      </c>
      <c r="AH20" s="381"/>
      <c r="AI20" s="382">
        <v>4321.244961116891</v>
      </c>
      <c r="AJ20" s="385"/>
      <c r="AK20" s="359">
        <v>16261</v>
      </c>
      <c r="AL20" s="376"/>
      <c r="AM20" s="359">
        <v>3639</v>
      </c>
      <c r="AN20" s="376"/>
      <c r="AO20" s="359">
        <v>210000</v>
      </c>
      <c r="AP20" s="376"/>
      <c r="AQ20" s="359"/>
      <c r="AR20" s="376"/>
      <c r="AS20" s="359"/>
      <c r="AT20" s="376"/>
      <c r="AU20" s="359">
        <f t="shared" si="1"/>
        <v>356103.24496111687</v>
      </c>
      <c r="AV20" s="383"/>
      <c r="AW20" s="371">
        <f t="shared" si="0"/>
        <v>1196523.023830224</v>
      </c>
      <c r="AX20" s="383"/>
      <c r="AY20" s="384"/>
      <c r="AZ20" s="379">
        <v>47432</v>
      </c>
      <c r="BA20" s="375"/>
      <c r="BB20" s="49"/>
      <c r="BD20" s="372"/>
      <c r="BF20" s="373"/>
    </row>
    <row r="21" spans="1:58" ht="12.75">
      <c r="A21" s="374"/>
      <c r="B21" s="375" t="s">
        <v>145</v>
      </c>
      <c r="C21" s="358">
        <v>667878.8196</v>
      </c>
      <c r="D21" s="334"/>
      <c r="E21" s="358">
        <v>28195.63000839497</v>
      </c>
      <c r="F21" s="334"/>
      <c r="G21" s="358">
        <v>105470.0561669311</v>
      </c>
      <c r="H21" s="376"/>
      <c r="I21" s="358">
        <v>3058.6605076327537</v>
      </c>
      <c r="J21" s="334"/>
      <c r="K21" s="358">
        <v>156470.8979175547</v>
      </c>
      <c r="L21" s="376"/>
      <c r="M21" s="358">
        <v>19706.88454616158</v>
      </c>
      <c r="N21" s="334"/>
      <c r="O21" s="358">
        <v>980780.9487466752</v>
      </c>
      <c r="P21" s="334"/>
      <c r="Q21" s="358">
        <v>958015.4036928808</v>
      </c>
      <c r="R21" s="334"/>
      <c r="S21" s="359">
        <v>958015.4036928808</v>
      </c>
      <c r="T21" s="377"/>
      <c r="U21" s="359"/>
      <c r="V21" s="377"/>
      <c r="W21" s="359">
        <v>958015.4036928808</v>
      </c>
      <c r="X21" s="378"/>
      <c r="Y21" s="379">
        <v>85710</v>
      </c>
      <c r="Z21" s="334"/>
      <c r="AA21" s="359">
        <v>13636</v>
      </c>
      <c r="AB21" s="376"/>
      <c r="AC21" s="359">
        <v>4198</v>
      </c>
      <c r="AD21" s="334"/>
      <c r="AE21" s="359"/>
      <c r="AF21" s="376"/>
      <c r="AG21" s="380">
        <v>3058.6605076327537</v>
      </c>
      <c r="AH21" s="381"/>
      <c r="AI21" s="382">
        <v>19707</v>
      </c>
      <c r="AJ21" s="385"/>
      <c r="AK21" s="359">
        <v>7704</v>
      </c>
      <c r="AL21" s="376"/>
      <c r="AM21" s="359">
        <v>2938</v>
      </c>
      <c r="AN21" s="376"/>
      <c r="AO21" s="359">
        <v>60000</v>
      </c>
      <c r="AP21" s="376"/>
      <c r="AQ21" s="359">
        <v>45190</v>
      </c>
      <c r="AR21" s="376"/>
      <c r="AS21" s="359"/>
      <c r="AT21" s="376"/>
      <c r="AU21" s="359">
        <f t="shared" si="1"/>
        <v>242141.66050763277</v>
      </c>
      <c r="AV21" s="383"/>
      <c r="AW21" s="371">
        <f t="shared" si="0"/>
        <v>1200157.0642005135</v>
      </c>
      <c r="AX21" s="383"/>
      <c r="AY21" s="384"/>
      <c r="AZ21" s="379">
        <v>35597</v>
      </c>
      <c r="BA21" s="375"/>
      <c r="BB21" s="49"/>
      <c r="BD21" s="372"/>
      <c r="BF21" s="373"/>
    </row>
    <row r="22" spans="1:58" ht="12.75">
      <c r="A22" s="374"/>
      <c r="B22" s="375" t="s">
        <v>146</v>
      </c>
      <c r="C22" s="358">
        <v>294002.6356</v>
      </c>
      <c r="D22" s="334"/>
      <c r="E22" s="358">
        <v>65769.2823829006</v>
      </c>
      <c r="F22" s="334"/>
      <c r="G22" s="358">
        <v>64078.668471652</v>
      </c>
      <c r="H22" s="376"/>
      <c r="I22" s="358">
        <v>0</v>
      </c>
      <c r="J22" s="334"/>
      <c r="K22" s="358">
        <v>27453.428787501314</v>
      </c>
      <c r="L22" s="376"/>
      <c r="M22" s="358">
        <v>34405.707768780056</v>
      </c>
      <c r="N22" s="334"/>
      <c r="O22" s="358">
        <v>485709.72301083396</v>
      </c>
      <c r="P22" s="334"/>
      <c r="Q22" s="358">
        <v>451304.0152420539</v>
      </c>
      <c r="R22" s="334"/>
      <c r="S22" s="359">
        <v>445968.0152420539</v>
      </c>
      <c r="T22" s="377"/>
      <c r="U22" s="359"/>
      <c r="V22" s="377"/>
      <c r="W22" s="359">
        <v>445968.0152420539</v>
      </c>
      <c r="X22" s="378"/>
      <c r="Y22" s="379">
        <v>62225</v>
      </c>
      <c r="Z22" s="334"/>
      <c r="AA22" s="359">
        <v>7910</v>
      </c>
      <c r="AB22" s="376"/>
      <c r="AC22" s="359">
        <v>1316</v>
      </c>
      <c r="AD22" s="334"/>
      <c r="AE22" s="359"/>
      <c r="AF22" s="376"/>
      <c r="AG22" s="380">
        <v>0</v>
      </c>
      <c r="AH22" s="381"/>
      <c r="AI22" s="382">
        <v>34406</v>
      </c>
      <c r="AJ22" s="385"/>
      <c r="AK22" s="359">
        <v>4485</v>
      </c>
      <c r="AL22" s="376"/>
      <c r="AM22" s="359">
        <v>1120</v>
      </c>
      <c r="AN22" s="376"/>
      <c r="AO22" s="359">
        <v>70000</v>
      </c>
      <c r="AP22" s="376"/>
      <c r="AQ22" s="359">
        <v>36760</v>
      </c>
      <c r="AR22" s="376"/>
      <c r="AS22" s="359"/>
      <c r="AT22" s="376"/>
      <c r="AU22" s="359">
        <f t="shared" si="1"/>
        <v>218222</v>
      </c>
      <c r="AV22" s="383"/>
      <c r="AW22" s="371">
        <f t="shared" si="0"/>
        <v>664190.0152420539</v>
      </c>
      <c r="AX22" s="383"/>
      <c r="AY22" s="384"/>
      <c r="AZ22" s="379">
        <v>27306</v>
      </c>
      <c r="BA22" s="375"/>
      <c r="BB22" s="49"/>
      <c r="BD22" s="372"/>
      <c r="BF22" s="373"/>
    </row>
    <row r="23" spans="1:58" ht="12.75">
      <c r="A23" s="374"/>
      <c r="B23" s="375" t="s">
        <v>242</v>
      </c>
      <c r="C23" s="358">
        <v>107914.26219999998</v>
      </c>
      <c r="D23" s="334"/>
      <c r="E23" s="358">
        <v>26786.986791107007</v>
      </c>
      <c r="F23" s="334"/>
      <c r="G23" s="358">
        <v>29616.788305407663</v>
      </c>
      <c r="H23" s="376"/>
      <c r="I23" s="358">
        <v>4609.4420601991405</v>
      </c>
      <c r="J23" s="334"/>
      <c r="K23" s="358">
        <v>144.66993530805718</v>
      </c>
      <c r="L23" s="376"/>
      <c r="M23" s="358">
        <v>3274.3924453137024</v>
      </c>
      <c r="N23" s="334"/>
      <c r="O23" s="358">
        <v>172346.54173733553</v>
      </c>
      <c r="P23" s="334"/>
      <c r="Q23" s="358">
        <v>164462.7072318227</v>
      </c>
      <c r="R23" s="334"/>
      <c r="S23" s="359">
        <v>164462.7072318227</v>
      </c>
      <c r="T23" s="377"/>
      <c r="U23" s="359"/>
      <c r="V23" s="377"/>
      <c r="W23" s="359">
        <v>164462.7072318227</v>
      </c>
      <c r="X23" s="378"/>
      <c r="Y23" s="379">
        <v>36062</v>
      </c>
      <c r="Z23" s="334"/>
      <c r="AA23" s="359">
        <v>0</v>
      </c>
      <c r="AB23" s="376"/>
      <c r="AC23" s="359">
        <v>1190</v>
      </c>
      <c r="AD23" s="334"/>
      <c r="AE23" s="359"/>
      <c r="AF23" s="376"/>
      <c r="AG23" s="380">
        <v>7884</v>
      </c>
      <c r="AH23" s="381"/>
      <c r="AI23" s="382">
        <v>0</v>
      </c>
      <c r="AJ23" s="385" t="s">
        <v>241</v>
      </c>
      <c r="AK23" s="359">
        <v>2524</v>
      </c>
      <c r="AL23" s="376"/>
      <c r="AM23" s="359">
        <v>0</v>
      </c>
      <c r="AN23" s="376"/>
      <c r="AO23" s="359">
        <v>20000</v>
      </c>
      <c r="AP23" s="376"/>
      <c r="AQ23" s="359"/>
      <c r="AR23" s="376"/>
      <c r="AS23" s="359"/>
      <c r="AT23" s="376"/>
      <c r="AU23" s="359">
        <f t="shared" si="1"/>
        <v>67660</v>
      </c>
      <c r="AV23" s="383"/>
      <c r="AW23" s="371">
        <f t="shared" si="0"/>
        <v>232122.7072318227</v>
      </c>
      <c r="AX23" s="383"/>
      <c r="AY23" s="384"/>
      <c r="AZ23" s="379">
        <v>15615</v>
      </c>
      <c r="BA23" s="375"/>
      <c r="BB23" s="49"/>
      <c r="BD23" s="372"/>
      <c r="BF23" s="373"/>
    </row>
    <row r="24" spans="1:58" ht="12.75">
      <c r="A24" s="374"/>
      <c r="B24" s="375" t="s">
        <v>147</v>
      </c>
      <c r="C24" s="358">
        <v>307598.13320000004</v>
      </c>
      <c r="D24" s="334"/>
      <c r="E24" s="358">
        <v>49991.67672049409</v>
      </c>
      <c r="F24" s="334"/>
      <c r="G24" s="358">
        <v>79192.86069976936</v>
      </c>
      <c r="H24" s="376"/>
      <c r="I24" s="358">
        <v>0</v>
      </c>
      <c r="J24" s="334"/>
      <c r="K24" s="358">
        <v>44853.83611295764</v>
      </c>
      <c r="L24" s="376"/>
      <c r="M24" s="358">
        <v>2731.448598134424</v>
      </c>
      <c r="N24" s="334"/>
      <c r="O24" s="358">
        <v>484367.95533135557</v>
      </c>
      <c r="P24" s="334"/>
      <c r="Q24" s="358">
        <v>481636.5067332211</v>
      </c>
      <c r="R24" s="334"/>
      <c r="S24" s="359">
        <v>481636.5067332211</v>
      </c>
      <c r="T24" s="377"/>
      <c r="U24" s="359"/>
      <c r="V24" s="377"/>
      <c r="W24" s="359">
        <v>481636.5067332211</v>
      </c>
      <c r="X24" s="378"/>
      <c r="Y24" s="379">
        <v>46416</v>
      </c>
      <c r="Z24" s="334"/>
      <c r="AA24" s="359">
        <v>289</v>
      </c>
      <c r="AB24" s="376"/>
      <c r="AC24" s="359">
        <v>1253</v>
      </c>
      <c r="AD24" s="334"/>
      <c r="AE24" s="359"/>
      <c r="AF24" s="376"/>
      <c r="AG24" s="380">
        <v>0</v>
      </c>
      <c r="AH24" s="381"/>
      <c r="AI24" s="382">
        <v>2731</v>
      </c>
      <c r="AJ24" s="385"/>
      <c r="AK24" s="359">
        <v>9180</v>
      </c>
      <c r="AL24" s="376"/>
      <c r="AM24" s="359">
        <v>2473</v>
      </c>
      <c r="AN24" s="376"/>
      <c r="AO24" s="359">
        <v>10000</v>
      </c>
      <c r="AP24" s="376"/>
      <c r="AQ24" s="359">
        <v>390</v>
      </c>
      <c r="AR24" s="376"/>
      <c r="AS24" s="359"/>
      <c r="AT24" s="376"/>
      <c r="AU24" s="359">
        <f t="shared" si="1"/>
        <v>72732</v>
      </c>
      <c r="AV24" s="383"/>
      <c r="AW24" s="371">
        <f t="shared" si="0"/>
        <v>554368.5067332211</v>
      </c>
      <c r="AX24" s="383"/>
      <c r="AY24" s="384"/>
      <c r="AZ24" s="379">
        <v>20547</v>
      </c>
      <c r="BA24" s="375"/>
      <c r="BB24" s="49"/>
      <c r="BD24" s="372"/>
      <c r="BF24" s="373"/>
    </row>
    <row r="25" spans="1:58" ht="12.75">
      <c r="A25" s="374"/>
      <c r="B25" s="375" t="s">
        <v>50</v>
      </c>
      <c r="C25" s="358">
        <v>464796.0742</v>
      </c>
      <c r="D25" s="386"/>
      <c r="E25" s="358">
        <v>34134.49172314574</v>
      </c>
      <c r="F25" s="334"/>
      <c r="G25" s="358">
        <v>129510.06322579276</v>
      </c>
      <c r="H25" s="376"/>
      <c r="I25" s="358">
        <v>0</v>
      </c>
      <c r="J25" s="334"/>
      <c r="K25" s="358">
        <v>108885.15989146773</v>
      </c>
      <c r="L25" s="376"/>
      <c r="M25" s="358">
        <v>2535.765754986706</v>
      </c>
      <c r="N25" s="334"/>
      <c r="O25" s="358">
        <v>739861.5547953929</v>
      </c>
      <c r="P25" s="334"/>
      <c r="Q25" s="358">
        <v>737325.7890404062</v>
      </c>
      <c r="R25" s="334"/>
      <c r="S25" s="359">
        <v>737325.7890404062</v>
      </c>
      <c r="T25" s="377"/>
      <c r="U25" s="359"/>
      <c r="V25" s="377"/>
      <c r="W25" s="359">
        <v>737325.7890404062</v>
      </c>
      <c r="X25" s="378"/>
      <c r="Y25" s="379">
        <v>41183</v>
      </c>
      <c r="Z25" s="334"/>
      <c r="AA25" s="359">
        <v>6521</v>
      </c>
      <c r="AB25" s="376"/>
      <c r="AC25" s="359">
        <v>1504</v>
      </c>
      <c r="AD25" s="334"/>
      <c r="AE25" s="359"/>
      <c r="AF25" s="376"/>
      <c r="AG25" s="380">
        <v>0</v>
      </c>
      <c r="AH25" s="381"/>
      <c r="AI25" s="382">
        <v>2536</v>
      </c>
      <c r="AJ25" s="385"/>
      <c r="AK25" s="359">
        <v>7544</v>
      </c>
      <c r="AL25" s="376"/>
      <c r="AM25" s="359">
        <v>2013</v>
      </c>
      <c r="AN25" s="376"/>
      <c r="AO25" s="359">
        <v>0</v>
      </c>
      <c r="AP25" s="376"/>
      <c r="AQ25" s="359">
        <v>1100</v>
      </c>
      <c r="AR25" s="376"/>
      <c r="AS25" s="359"/>
      <c r="AT25" s="376"/>
      <c r="AU25" s="359">
        <f t="shared" si="1"/>
        <v>62401</v>
      </c>
      <c r="AV25" s="383"/>
      <c r="AW25" s="371">
        <f t="shared" si="0"/>
        <v>799726.7890404062</v>
      </c>
      <c r="AX25" s="383"/>
      <c r="AY25" s="384"/>
      <c r="AZ25" s="379">
        <v>17731</v>
      </c>
      <c r="BA25" s="375"/>
      <c r="BB25" s="49"/>
      <c r="BD25" s="372"/>
      <c r="BF25" s="373"/>
    </row>
    <row r="26" spans="1:58" ht="12.75">
      <c r="A26" s="374"/>
      <c r="B26" s="375" t="s">
        <v>74</v>
      </c>
      <c r="C26" s="358">
        <v>776642.8004</v>
      </c>
      <c r="D26" s="334"/>
      <c r="E26" s="358">
        <v>0</v>
      </c>
      <c r="F26" s="334"/>
      <c r="G26" s="358">
        <v>138030.17857579485</v>
      </c>
      <c r="H26" s="376"/>
      <c r="I26" s="358">
        <v>3797.4213482692744</v>
      </c>
      <c r="J26" s="334"/>
      <c r="K26" s="358">
        <v>219722.85089563922</v>
      </c>
      <c r="L26" s="376"/>
      <c r="M26" s="358">
        <v>0</v>
      </c>
      <c r="N26" s="334"/>
      <c r="O26" s="358">
        <v>1138193.2512197034</v>
      </c>
      <c r="P26" s="334"/>
      <c r="Q26" s="358">
        <v>1134395.829871434</v>
      </c>
      <c r="R26" s="334"/>
      <c r="S26" s="359">
        <v>1134395.829871434</v>
      </c>
      <c r="T26" s="377"/>
      <c r="U26" s="359">
        <v>66846</v>
      </c>
      <c r="V26" s="377"/>
      <c r="W26" s="359">
        <v>1201241.829871434</v>
      </c>
      <c r="X26" s="378"/>
      <c r="Y26" s="379">
        <v>56059</v>
      </c>
      <c r="Z26" s="334"/>
      <c r="AA26" s="359">
        <v>5434</v>
      </c>
      <c r="AB26" s="376"/>
      <c r="AC26" s="359">
        <v>1566</v>
      </c>
      <c r="AD26" s="334"/>
      <c r="AE26" s="359"/>
      <c r="AF26" s="376"/>
      <c r="AG26" s="380">
        <v>3797.4213482692744</v>
      </c>
      <c r="AH26" s="381"/>
      <c r="AI26" s="382">
        <v>0</v>
      </c>
      <c r="AJ26" s="385"/>
      <c r="AK26" s="359">
        <v>7426</v>
      </c>
      <c r="AL26" s="376"/>
      <c r="AM26" s="359">
        <v>232</v>
      </c>
      <c r="AN26" s="376"/>
      <c r="AO26" s="359">
        <v>81000</v>
      </c>
      <c r="AP26" s="376"/>
      <c r="AQ26" s="359">
        <v>44310</v>
      </c>
      <c r="AR26" s="376"/>
      <c r="AS26" s="359"/>
      <c r="AT26" s="376"/>
      <c r="AU26" s="359">
        <f t="shared" si="1"/>
        <v>199824.42134826927</v>
      </c>
      <c r="AV26" s="383"/>
      <c r="AW26" s="371">
        <f t="shared" si="0"/>
        <v>1401066.2512197034</v>
      </c>
      <c r="AX26" s="383"/>
      <c r="AY26" s="384"/>
      <c r="AZ26" s="379">
        <v>24517</v>
      </c>
      <c r="BA26" s="375"/>
      <c r="BB26" s="49"/>
      <c r="BC26" s="846"/>
      <c r="BD26" s="372"/>
      <c r="BF26" s="373"/>
    </row>
    <row r="27" spans="1:58" ht="12.75">
      <c r="A27" s="374"/>
      <c r="B27" s="375" t="s">
        <v>104</v>
      </c>
      <c r="C27" s="358">
        <v>103665.6692</v>
      </c>
      <c r="D27" s="334"/>
      <c r="E27" s="358">
        <v>15775.068359487252</v>
      </c>
      <c r="F27" s="334"/>
      <c r="G27" s="358">
        <v>23613.705281350485</v>
      </c>
      <c r="H27" s="376"/>
      <c r="I27" s="358">
        <v>0</v>
      </c>
      <c r="J27" s="334"/>
      <c r="K27" s="358">
        <v>56316.6199233237</v>
      </c>
      <c r="L27" s="376"/>
      <c r="M27" s="358">
        <v>0</v>
      </c>
      <c r="N27" s="334"/>
      <c r="O27" s="358">
        <v>199371.06276416144</v>
      </c>
      <c r="P27" s="334"/>
      <c r="Q27" s="358">
        <v>199371.06276416144</v>
      </c>
      <c r="R27" s="334"/>
      <c r="S27" s="359">
        <v>199371.06276416144</v>
      </c>
      <c r="T27" s="377"/>
      <c r="U27" s="359"/>
      <c r="V27" s="377"/>
      <c r="W27" s="359">
        <v>199371.06276416144</v>
      </c>
      <c r="X27" s="378"/>
      <c r="Y27" s="379">
        <v>7450</v>
      </c>
      <c r="Z27" s="334"/>
      <c r="AA27" s="359">
        <v>71</v>
      </c>
      <c r="AB27" s="376"/>
      <c r="AC27" s="359">
        <v>1065</v>
      </c>
      <c r="AD27" s="334"/>
      <c r="AE27" s="359"/>
      <c r="AF27" s="376"/>
      <c r="AG27" s="380">
        <v>0</v>
      </c>
      <c r="AH27" s="381"/>
      <c r="AI27" s="382">
        <v>0</v>
      </c>
      <c r="AJ27" s="385"/>
      <c r="AK27" s="359">
        <v>1693</v>
      </c>
      <c r="AL27" s="376"/>
      <c r="AM27" s="359">
        <v>446</v>
      </c>
      <c r="AN27" s="376"/>
      <c r="AO27" s="359">
        <v>50000</v>
      </c>
      <c r="AP27" s="376"/>
      <c r="AQ27" s="359">
        <v>400</v>
      </c>
      <c r="AR27" s="376"/>
      <c r="AS27" s="359"/>
      <c r="AT27" s="376"/>
      <c r="AU27" s="359">
        <f t="shared" si="1"/>
        <v>61125</v>
      </c>
      <c r="AV27" s="383"/>
      <c r="AW27" s="371">
        <f t="shared" si="0"/>
        <v>260496.06276416144</v>
      </c>
      <c r="AX27" s="383"/>
      <c r="AY27" s="384"/>
      <c r="AZ27" s="379">
        <v>3331</v>
      </c>
      <c r="BA27" s="375"/>
      <c r="BB27" s="49"/>
      <c r="BC27" s="846"/>
      <c r="BD27" s="372"/>
      <c r="BF27" s="373"/>
    </row>
    <row r="28" spans="1:58" ht="12.75">
      <c r="A28" s="374"/>
      <c r="B28" s="375" t="s">
        <v>148</v>
      </c>
      <c r="C28" s="358">
        <v>786839.4236</v>
      </c>
      <c r="D28" s="334"/>
      <c r="E28" s="358">
        <v>23881.046313720897</v>
      </c>
      <c r="F28" s="334"/>
      <c r="G28" s="358">
        <v>186509.27733721343</v>
      </c>
      <c r="H28" s="376"/>
      <c r="I28" s="358">
        <v>228730.16600901796</v>
      </c>
      <c r="J28" s="334"/>
      <c r="K28" s="358">
        <v>94900.39947835555</v>
      </c>
      <c r="L28" s="376"/>
      <c r="M28" s="358">
        <v>31616.973778739684</v>
      </c>
      <c r="N28" s="334"/>
      <c r="O28" s="358">
        <v>1352477.2865170476</v>
      </c>
      <c r="P28" s="334"/>
      <c r="Q28" s="358">
        <v>1092130.1467292898</v>
      </c>
      <c r="R28" s="334"/>
      <c r="S28" s="359">
        <v>1092130.1467292898</v>
      </c>
      <c r="T28" s="377"/>
      <c r="U28" s="359"/>
      <c r="V28" s="377"/>
      <c r="W28" s="359">
        <v>1092130.1467292898</v>
      </c>
      <c r="X28" s="378"/>
      <c r="Y28" s="379">
        <v>60357</v>
      </c>
      <c r="Z28" s="334"/>
      <c r="AA28" s="359">
        <v>4490</v>
      </c>
      <c r="AB28" s="376"/>
      <c r="AC28" s="359">
        <v>3571</v>
      </c>
      <c r="AD28" s="334"/>
      <c r="AE28" s="359"/>
      <c r="AF28" s="376"/>
      <c r="AG28" s="380">
        <v>228730</v>
      </c>
      <c r="AH28" s="381"/>
      <c r="AI28" s="382">
        <v>31617</v>
      </c>
      <c r="AJ28" s="385"/>
      <c r="AK28" s="359">
        <v>12707</v>
      </c>
      <c r="AL28" s="376"/>
      <c r="AM28" s="359">
        <v>2072</v>
      </c>
      <c r="AN28" s="376"/>
      <c r="AO28" s="359">
        <v>0</v>
      </c>
      <c r="AP28" s="376"/>
      <c r="AQ28" s="359"/>
      <c r="AR28" s="376"/>
      <c r="AS28" s="359"/>
      <c r="AT28" s="376"/>
      <c r="AU28" s="359">
        <f t="shared" si="1"/>
        <v>343544</v>
      </c>
      <c r="AV28" s="383"/>
      <c r="AW28" s="371">
        <f t="shared" si="0"/>
        <v>1435674.1467292898</v>
      </c>
      <c r="AX28" s="383"/>
      <c r="AY28" s="384"/>
      <c r="AZ28" s="379">
        <v>26688</v>
      </c>
      <c r="BA28" s="375"/>
      <c r="BB28" s="49"/>
      <c r="BC28" s="846"/>
      <c r="BD28" s="372"/>
      <c r="BF28" s="373"/>
    </row>
    <row r="29" spans="1:58" ht="12.75">
      <c r="A29" s="374"/>
      <c r="B29" s="375" t="s">
        <v>105</v>
      </c>
      <c r="C29" s="358">
        <v>434206.2046</v>
      </c>
      <c r="D29" s="334"/>
      <c r="E29" s="358">
        <v>22493.365697099423</v>
      </c>
      <c r="F29" s="334"/>
      <c r="G29" s="358">
        <v>73622.64692866844</v>
      </c>
      <c r="H29" s="376"/>
      <c r="I29" s="358">
        <v>0</v>
      </c>
      <c r="J29" s="334"/>
      <c r="K29" s="358">
        <v>168383.69756924073</v>
      </c>
      <c r="L29" s="376"/>
      <c r="M29" s="358">
        <v>0</v>
      </c>
      <c r="N29" s="334"/>
      <c r="O29" s="358">
        <v>698705.9147950086</v>
      </c>
      <c r="P29" s="334"/>
      <c r="Q29" s="358">
        <v>698705.9147950086</v>
      </c>
      <c r="R29" s="334"/>
      <c r="S29" s="359">
        <v>693092.9147950086</v>
      </c>
      <c r="T29" s="377"/>
      <c r="U29" s="359"/>
      <c r="V29" s="377"/>
      <c r="W29" s="359">
        <v>693092.9147950086</v>
      </c>
      <c r="X29" s="378"/>
      <c r="Y29" s="379">
        <v>11864</v>
      </c>
      <c r="Z29" s="334"/>
      <c r="AA29" s="359">
        <v>789</v>
      </c>
      <c r="AB29" s="376"/>
      <c r="AC29" s="359">
        <v>9900</v>
      </c>
      <c r="AD29" s="334"/>
      <c r="AE29" s="359"/>
      <c r="AF29" s="376"/>
      <c r="AG29" s="380">
        <v>0</v>
      </c>
      <c r="AH29" s="381"/>
      <c r="AI29" s="382">
        <v>0</v>
      </c>
      <c r="AJ29" s="385"/>
      <c r="AK29" s="359">
        <v>1906</v>
      </c>
      <c r="AL29" s="376"/>
      <c r="AM29" s="359">
        <v>2520</v>
      </c>
      <c r="AN29" s="376"/>
      <c r="AO29" s="359">
        <v>23000</v>
      </c>
      <c r="AP29" s="376"/>
      <c r="AQ29" s="359">
        <v>34010</v>
      </c>
      <c r="AR29" s="376"/>
      <c r="AS29" s="359"/>
      <c r="AT29" s="376"/>
      <c r="AU29" s="359">
        <f t="shared" si="1"/>
        <v>83989</v>
      </c>
      <c r="AV29" s="383"/>
      <c r="AW29" s="371">
        <f t="shared" si="0"/>
        <v>777081.9147950086</v>
      </c>
      <c r="AX29" s="383"/>
      <c r="AY29" s="384"/>
      <c r="AZ29" s="379">
        <v>5413</v>
      </c>
      <c r="BA29" s="375"/>
      <c r="BB29" s="49"/>
      <c r="BC29" s="846"/>
      <c r="BD29" s="372"/>
      <c r="BF29" s="373"/>
    </row>
    <row r="30" spans="1:58" ht="12.75">
      <c r="A30" s="374"/>
      <c r="B30" s="375" t="s">
        <v>200</v>
      </c>
      <c r="C30" s="358">
        <v>667029.101</v>
      </c>
      <c r="D30" s="334"/>
      <c r="E30" s="358">
        <v>86176.23378885338</v>
      </c>
      <c r="F30" s="334"/>
      <c r="G30" s="358">
        <v>153607.48833319743</v>
      </c>
      <c r="H30" s="376"/>
      <c r="I30" s="358">
        <v>12814.740747208354</v>
      </c>
      <c r="J30" s="334"/>
      <c r="K30" s="358">
        <v>23790.509148850506</v>
      </c>
      <c r="L30" s="376"/>
      <c r="M30" s="358">
        <v>9004.959437390817</v>
      </c>
      <c r="N30" s="334"/>
      <c r="O30" s="358">
        <v>952423.0324555004</v>
      </c>
      <c r="P30" s="334"/>
      <c r="Q30" s="358">
        <v>930603.3322709013</v>
      </c>
      <c r="R30" s="334"/>
      <c r="S30" s="359">
        <v>930603.3322709013</v>
      </c>
      <c r="T30" s="377"/>
      <c r="U30" s="359"/>
      <c r="V30" s="377"/>
      <c r="W30" s="359">
        <v>930603.3322709013</v>
      </c>
      <c r="X30" s="378"/>
      <c r="Y30" s="379">
        <v>152049</v>
      </c>
      <c r="Z30" s="334"/>
      <c r="AA30" s="359">
        <v>174</v>
      </c>
      <c r="AB30" s="376"/>
      <c r="AC30" s="359">
        <v>815</v>
      </c>
      <c r="AD30" s="334"/>
      <c r="AE30" s="359"/>
      <c r="AF30" s="376"/>
      <c r="AG30" s="380">
        <v>12815</v>
      </c>
      <c r="AH30" s="381"/>
      <c r="AI30" s="382">
        <v>9005</v>
      </c>
      <c r="AJ30" s="385"/>
      <c r="AK30" s="359">
        <v>6258</v>
      </c>
      <c r="AL30" s="376"/>
      <c r="AM30" s="359">
        <v>3274</v>
      </c>
      <c r="AN30" s="376"/>
      <c r="AO30" s="359">
        <v>153000</v>
      </c>
      <c r="AP30" s="376"/>
      <c r="AQ30" s="359"/>
      <c r="AR30" s="376"/>
      <c r="AS30" s="359"/>
      <c r="AT30" s="376"/>
      <c r="AU30" s="359">
        <f t="shared" si="1"/>
        <v>337390</v>
      </c>
      <c r="AV30" s="383"/>
      <c r="AW30" s="371">
        <f t="shared" si="0"/>
        <v>1267993.3322709012</v>
      </c>
      <c r="AX30" s="383"/>
      <c r="AY30" s="384"/>
      <c r="AZ30" s="379">
        <v>66028</v>
      </c>
      <c r="BA30" s="375"/>
      <c r="BB30" s="49"/>
      <c r="BD30" s="372"/>
      <c r="BF30" s="373"/>
    </row>
    <row r="31" spans="1:58" ht="12.75">
      <c r="A31" s="374"/>
      <c r="B31" s="375" t="s">
        <v>109</v>
      </c>
      <c r="C31" s="358">
        <v>217527.9616</v>
      </c>
      <c r="D31" s="334"/>
      <c r="E31" s="358">
        <v>45309.5324674774</v>
      </c>
      <c r="F31" s="334"/>
      <c r="G31" s="358">
        <v>46307.806128377946</v>
      </c>
      <c r="H31" s="376"/>
      <c r="I31" s="358">
        <v>7551.554365090519</v>
      </c>
      <c r="J31" s="334"/>
      <c r="K31" s="358">
        <v>3385.8921029545295</v>
      </c>
      <c r="L31" s="376"/>
      <c r="M31" s="358">
        <v>5601.801597881469</v>
      </c>
      <c r="N31" s="334"/>
      <c r="O31" s="358">
        <v>325684.54826178186</v>
      </c>
      <c r="P31" s="334"/>
      <c r="Q31" s="358">
        <v>312531.1922988099</v>
      </c>
      <c r="R31" s="334"/>
      <c r="S31" s="359">
        <v>312531.1922988099</v>
      </c>
      <c r="T31" s="377"/>
      <c r="U31" s="359"/>
      <c r="V31" s="377"/>
      <c r="W31" s="359">
        <v>312531.1922988099</v>
      </c>
      <c r="X31" s="378"/>
      <c r="Y31" s="379">
        <v>62724</v>
      </c>
      <c r="Z31" s="334"/>
      <c r="AA31" s="359">
        <v>0</v>
      </c>
      <c r="AB31" s="376"/>
      <c r="AC31" s="359">
        <v>940</v>
      </c>
      <c r="AD31" s="334"/>
      <c r="AE31" s="359"/>
      <c r="AF31" s="376"/>
      <c r="AG31" s="387">
        <v>13154</v>
      </c>
      <c r="AH31" s="381"/>
      <c r="AI31" s="382">
        <v>0</v>
      </c>
      <c r="AJ31" s="385" t="s">
        <v>241</v>
      </c>
      <c r="AK31" s="359">
        <v>4002</v>
      </c>
      <c r="AL31" s="376"/>
      <c r="AM31" s="359">
        <v>1196</v>
      </c>
      <c r="AN31" s="376"/>
      <c r="AO31" s="359">
        <v>30000</v>
      </c>
      <c r="AP31" s="376"/>
      <c r="AQ31" s="359"/>
      <c r="AR31" s="376"/>
      <c r="AS31" s="359"/>
      <c r="AT31" s="376"/>
      <c r="AU31" s="359">
        <f t="shared" si="1"/>
        <v>112016</v>
      </c>
      <c r="AV31" s="383"/>
      <c r="AW31" s="371">
        <f t="shared" si="0"/>
        <v>424547.1922988099</v>
      </c>
      <c r="AX31" s="383"/>
      <c r="AY31" s="384"/>
      <c r="AZ31" s="379">
        <v>26818</v>
      </c>
      <c r="BA31" s="375"/>
      <c r="BB31" s="49"/>
      <c r="BD31" s="372"/>
      <c r="BF31" s="373"/>
    </row>
    <row r="32" spans="1:58" ht="12.75">
      <c r="A32" s="374"/>
      <c r="B32" s="375" t="s">
        <v>59</v>
      </c>
      <c r="C32" s="358">
        <v>119810.3226</v>
      </c>
      <c r="D32" s="334"/>
      <c r="E32" s="358">
        <v>26377.983158486913</v>
      </c>
      <c r="F32" s="334"/>
      <c r="G32" s="358">
        <v>28293.157833604895</v>
      </c>
      <c r="H32" s="376"/>
      <c r="I32" s="358">
        <v>11706.978376491268</v>
      </c>
      <c r="J32" s="334"/>
      <c r="K32" s="358">
        <v>6381.2779833683035</v>
      </c>
      <c r="L32" s="376"/>
      <c r="M32" s="358">
        <v>14463.598250544528</v>
      </c>
      <c r="N32" s="334"/>
      <c r="O32" s="358">
        <v>207033.31820249592</v>
      </c>
      <c r="P32" s="334"/>
      <c r="Q32" s="358">
        <v>180862.74157546012</v>
      </c>
      <c r="R32" s="334"/>
      <c r="S32" s="359">
        <v>175934.74157546012</v>
      </c>
      <c r="T32" s="377"/>
      <c r="U32" s="359"/>
      <c r="V32" s="377"/>
      <c r="W32" s="359">
        <v>175934.74157546012</v>
      </c>
      <c r="X32" s="378"/>
      <c r="Y32" s="379">
        <v>42744</v>
      </c>
      <c r="Z32" s="334"/>
      <c r="AA32" s="359">
        <v>5867</v>
      </c>
      <c r="AB32" s="376"/>
      <c r="AC32" s="359">
        <v>6140</v>
      </c>
      <c r="AD32" s="334"/>
      <c r="AE32" s="359"/>
      <c r="AF32" s="376"/>
      <c r="AG32" s="380">
        <v>26171</v>
      </c>
      <c r="AH32" s="381"/>
      <c r="AI32" s="382">
        <v>0</v>
      </c>
      <c r="AJ32" s="385" t="s">
        <v>241</v>
      </c>
      <c r="AK32" s="359">
        <v>5573</v>
      </c>
      <c r="AL32" s="376"/>
      <c r="AM32" s="359">
        <v>2092</v>
      </c>
      <c r="AN32" s="376"/>
      <c r="AO32" s="359">
        <v>108000</v>
      </c>
      <c r="AP32" s="376"/>
      <c r="AQ32" s="359"/>
      <c r="AR32" s="376"/>
      <c r="AS32" s="359"/>
      <c r="AT32" s="376"/>
      <c r="AU32" s="359">
        <f t="shared" si="1"/>
        <v>196587</v>
      </c>
      <c r="AV32" s="383"/>
      <c r="AW32" s="371">
        <f t="shared" si="0"/>
        <v>372521.7415754601</v>
      </c>
      <c r="AX32" s="388"/>
      <c r="AY32" s="334"/>
      <c r="AZ32" s="379">
        <v>20221</v>
      </c>
      <c r="BA32" s="375"/>
      <c r="BB32" s="49"/>
      <c r="BD32" s="372"/>
      <c r="BF32" s="373"/>
    </row>
    <row r="33" spans="1:58" ht="12.75">
      <c r="A33" s="374"/>
      <c r="B33" s="375" t="s">
        <v>150</v>
      </c>
      <c r="C33" s="358">
        <v>277008.2636</v>
      </c>
      <c r="D33" s="334"/>
      <c r="E33" s="358">
        <v>61148.752234744345</v>
      </c>
      <c r="F33" s="334"/>
      <c r="G33" s="358">
        <v>46646.74153782826</v>
      </c>
      <c r="H33" s="376"/>
      <c r="I33" s="358">
        <v>29200.92647602832</v>
      </c>
      <c r="J33" s="334"/>
      <c r="K33" s="358">
        <v>1956.840429925721</v>
      </c>
      <c r="L33" s="376"/>
      <c r="M33" s="358">
        <v>18499.024592576756</v>
      </c>
      <c r="N33" s="334"/>
      <c r="O33" s="358">
        <v>434460.5488711034</v>
      </c>
      <c r="P33" s="334"/>
      <c r="Q33" s="358">
        <v>386760.59780249826</v>
      </c>
      <c r="R33" s="334"/>
      <c r="S33" s="359">
        <v>385257.59780249826</v>
      </c>
      <c r="T33" s="377"/>
      <c r="U33" s="359"/>
      <c r="V33" s="377"/>
      <c r="W33" s="359">
        <v>385257.59780249826</v>
      </c>
      <c r="X33" s="378"/>
      <c r="Y33" s="379">
        <v>76791</v>
      </c>
      <c r="Z33" s="334"/>
      <c r="AA33" s="359">
        <v>6560</v>
      </c>
      <c r="AB33" s="376"/>
      <c r="AC33" s="359">
        <v>1441</v>
      </c>
      <c r="AD33" s="334"/>
      <c r="AE33" s="359"/>
      <c r="AF33" s="376"/>
      <c r="AG33" s="380">
        <v>47700</v>
      </c>
      <c r="AH33" s="381"/>
      <c r="AI33" s="382">
        <v>0</v>
      </c>
      <c r="AJ33" s="385" t="s">
        <v>241</v>
      </c>
      <c r="AK33" s="359">
        <v>7989</v>
      </c>
      <c r="AL33" s="376"/>
      <c r="AM33" s="359">
        <v>0</v>
      </c>
      <c r="AN33" s="376"/>
      <c r="AO33" s="359">
        <v>180000</v>
      </c>
      <c r="AP33" s="376"/>
      <c r="AQ33" s="359">
        <v>12290</v>
      </c>
      <c r="AR33" s="376"/>
      <c r="AS33" s="359"/>
      <c r="AT33" s="376"/>
      <c r="AU33" s="359">
        <f t="shared" si="1"/>
        <v>332771</v>
      </c>
      <c r="AV33" s="383"/>
      <c r="AW33" s="371">
        <f t="shared" si="0"/>
        <v>718028.5978024983</v>
      </c>
      <c r="AX33" s="388"/>
      <c r="AY33" s="334"/>
      <c r="AZ33" s="379">
        <v>34226</v>
      </c>
      <c r="BA33" s="375"/>
      <c r="BB33" s="49"/>
      <c r="BD33" s="372"/>
      <c r="BF33" s="373"/>
    </row>
    <row r="34" spans="1:58" ht="12.75">
      <c r="A34" s="374"/>
      <c r="B34" s="375" t="s">
        <v>110</v>
      </c>
      <c r="C34" s="358">
        <v>255765.29859999998</v>
      </c>
      <c r="D34" s="334"/>
      <c r="E34" s="358">
        <v>51893.940723559215</v>
      </c>
      <c r="F34" s="334"/>
      <c r="G34" s="358">
        <v>43252.98281436069</v>
      </c>
      <c r="H34" s="376"/>
      <c r="I34" s="358">
        <v>7361.115520702728</v>
      </c>
      <c r="J34" s="334"/>
      <c r="K34" s="358">
        <v>45993.75312095233</v>
      </c>
      <c r="L34" s="376"/>
      <c r="M34" s="358">
        <v>9973.234645712411</v>
      </c>
      <c r="N34" s="334"/>
      <c r="O34" s="358">
        <v>414240.3254252874</v>
      </c>
      <c r="P34" s="334"/>
      <c r="Q34" s="358">
        <v>396905.97525887226</v>
      </c>
      <c r="R34" s="334"/>
      <c r="S34" s="359">
        <v>395136.97525887226</v>
      </c>
      <c r="T34" s="377"/>
      <c r="U34" s="359"/>
      <c r="V34" s="377"/>
      <c r="W34" s="359">
        <v>395136.97525887226</v>
      </c>
      <c r="X34" s="378"/>
      <c r="Y34" s="379">
        <v>40645</v>
      </c>
      <c r="Z34" s="334"/>
      <c r="AA34" s="359">
        <v>1358</v>
      </c>
      <c r="AB34" s="376"/>
      <c r="AC34" s="359">
        <v>1441</v>
      </c>
      <c r="AD34" s="334"/>
      <c r="AE34" s="359"/>
      <c r="AF34" s="376"/>
      <c r="AG34" s="380">
        <v>7361</v>
      </c>
      <c r="AH34" s="381"/>
      <c r="AI34" s="382">
        <v>9973</v>
      </c>
      <c r="AJ34" s="385"/>
      <c r="AK34" s="359">
        <v>6896</v>
      </c>
      <c r="AL34" s="376"/>
      <c r="AM34" s="359">
        <v>0</v>
      </c>
      <c r="AN34" s="376"/>
      <c r="AO34" s="359">
        <v>80000</v>
      </c>
      <c r="AP34" s="376"/>
      <c r="AQ34" s="359">
        <v>14980</v>
      </c>
      <c r="AR34" s="376"/>
      <c r="AS34" s="359"/>
      <c r="AT34" s="376"/>
      <c r="AU34" s="359">
        <f>SUM(Y34:AS34)</f>
        <v>162654</v>
      </c>
      <c r="AV34" s="383"/>
      <c r="AW34" s="371">
        <f t="shared" si="0"/>
        <v>557790.9752588723</v>
      </c>
      <c r="AX34" s="388"/>
      <c r="AY34" s="334"/>
      <c r="AZ34" s="379">
        <v>17693</v>
      </c>
      <c r="BA34" s="375"/>
      <c r="BB34" s="49"/>
      <c r="BD34" s="372"/>
      <c r="BF34" s="373"/>
    </row>
    <row r="35" spans="1:58" ht="12.75">
      <c r="A35" s="374"/>
      <c r="B35" s="375" t="s">
        <v>206</v>
      </c>
      <c r="C35" s="358">
        <v>522576.939</v>
      </c>
      <c r="D35" s="334"/>
      <c r="E35" s="358">
        <v>33275.104954307295</v>
      </c>
      <c r="F35" s="334"/>
      <c r="G35" s="358">
        <v>75148.2588448099</v>
      </c>
      <c r="H35" s="376"/>
      <c r="I35" s="358">
        <v>4931.930692087558</v>
      </c>
      <c r="J35" s="334"/>
      <c r="K35" s="358">
        <v>165719.92390933447</v>
      </c>
      <c r="L35" s="376"/>
      <c r="M35" s="358">
        <v>0</v>
      </c>
      <c r="N35" s="334"/>
      <c r="O35" s="358">
        <v>801652.1574005393</v>
      </c>
      <c r="P35" s="334"/>
      <c r="Q35" s="358">
        <v>796720.2267084518</v>
      </c>
      <c r="R35" s="334"/>
      <c r="S35" s="359">
        <v>796720.2267084518</v>
      </c>
      <c r="T35" s="377"/>
      <c r="U35" s="359"/>
      <c r="V35" s="377"/>
      <c r="W35" s="359">
        <v>796720.2267084518</v>
      </c>
      <c r="X35" s="378"/>
      <c r="Y35" s="379">
        <v>54534</v>
      </c>
      <c r="Z35" s="334"/>
      <c r="AA35" s="359">
        <v>2777</v>
      </c>
      <c r="AB35" s="376"/>
      <c r="AC35" s="359">
        <v>815</v>
      </c>
      <c r="AD35" s="334"/>
      <c r="AE35" s="359"/>
      <c r="AF35" s="376"/>
      <c r="AG35" s="380">
        <v>4932</v>
      </c>
      <c r="AH35" s="381"/>
      <c r="AI35" s="382">
        <v>0</v>
      </c>
      <c r="AJ35" s="385"/>
      <c r="AK35" s="359">
        <v>1607</v>
      </c>
      <c r="AL35" s="376"/>
      <c r="AM35" s="359">
        <v>3623</v>
      </c>
      <c r="AN35" s="376"/>
      <c r="AO35" s="359">
        <v>100000</v>
      </c>
      <c r="AP35" s="376"/>
      <c r="AQ35" s="359">
        <v>51610</v>
      </c>
      <c r="AR35" s="376"/>
      <c r="AS35" s="359"/>
      <c r="AT35" s="376"/>
      <c r="AU35" s="359">
        <f t="shared" si="1"/>
        <v>219898</v>
      </c>
      <c r="AV35" s="383"/>
      <c r="AW35" s="371">
        <f t="shared" si="0"/>
        <v>1016618.2267084518</v>
      </c>
      <c r="AX35" s="388"/>
      <c r="AY35" s="389"/>
      <c r="AZ35" s="379">
        <v>24798</v>
      </c>
      <c r="BA35" s="375"/>
      <c r="BB35" s="49"/>
      <c r="BC35" s="172"/>
      <c r="BD35" s="372"/>
      <c r="BF35" s="373"/>
    </row>
    <row r="36" spans="1:58" ht="12.75">
      <c r="A36" s="374"/>
      <c r="B36" s="375" t="s">
        <v>63</v>
      </c>
      <c r="C36" s="358">
        <v>131706.383</v>
      </c>
      <c r="D36" s="334"/>
      <c r="E36" s="358">
        <v>31271.35397387025</v>
      </c>
      <c r="F36" s="334"/>
      <c r="G36" s="358">
        <v>31933.55999187812</v>
      </c>
      <c r="H36" s="376"/>
      <c r="I36" s="358">
        <v>1693.6438578613586</v>
      </c>
      <c r="J36" s="334"/>
      <c r="K36" s="358">
        <v>14687.589531452755</v>
      </c>
      <c r="L36" s="376"/>
      <c r="M36" s="358">
        <v>7381.197399561465</v>
      </c>
      <c r="N36" s="334"/>
      <c r="O36" s="358">
        <v>218673.72775462392</v>
      </c>
      <c r="P36" s="334"/>
      <c r="Q36" s="358">
        <v>209598.8864972011</v>
      </c>
      <c r="R36" s="334"/>
      <c r="S36" s="359">
        <v>209598.8864972011</v>
      </c>
      <c r="T36" s="377"/>
      <c r="U36" s="359"/>
      <c r="V36" s="377"/>
      <c r="W36" s="359">
        <v>209598.8864972011</v>
      </c>
      <c r="X36" s="378"/>
      <c r="Y36" s="379">
        <v>30704</v>
      </c>
      <c r="Z36" s="334"/>
      <c r="AA36" s="359">
        <v>10317</v>
      </c>
      <c r="AB36" s="376"/>
      <c r="AC36" s="359">
        <v>689</v>
      </c>
      <c r="AD36" s="334"/>
      <c r="AE36" s="359"/>
      <c r="AF36" s="376"/>
      <c r="AG36" s="380">
        <v>1694</v>
      </c>
      <c r="AH36" s="381"/>
      <c r="AI36" s="382">
        <v>7381</v>
      </c>
      <c r="AJ36" s="376"/>
      <c r="AK36" s="359">
        <v>2845</v>
      </c>
      <c r="AL36" s="376"/>
      <c r="AM36" s="359">
        <v>879</v>
      </c>
      <c r="AN36" s="376"/>
      <c r="AO36" s="359">
        <v>60000</v>
      </c>
      <c r="AP36" s="376"/>
      <c r="AQ36" s="359"/>
      <c r="AR36" s="376"/>
      <c r="AS36" s="359"/>
      <c r="AT36" s="376"/>
      <c r="AU36" s="359">
        <f t="shared" si="1"/>
        <v>114509</v>
      </c>
      <c r="AV36" s="383"/>
      <c r="AW36" s="371">
        <f t="shared" si="0"/>
        <v>324107.8864972011</v>
      </c>
      <c r="AX36" s="388"/>
      <c r="AY36" s="334"/>
      <c r="AZ36" s="379">
        <v>12779</v>
      </c>
      <c r="BA36" s="375"/>
      <c r="BB36" s="49"/>
      <c r="BD36" s="372"/>
      <c r="BF36" s="373"/>
    </row>
    <row r="37" spans="1:58" s="413" customFormat="1" ht="13.5" thickBot="1">
      <c r="A37" s="390" t="s">
        <v>77</v>
      </c>
      <c r="B37" s="391"/>
      <c r="C37" s="392"/>
      <c r="D37" s="393"/>
      <c r="E37" s="392"/>
      <c r="F37" s="393"/>
      <c r="G37" s="392"/>
      <c r="H37" s="394"/>
      <c r="I37" s="392"/>
      <c r="J37" s="393"/>
      <c r="K37" s="392"/>
      <c r="L37" s="394"/>
      <c r="M37" s="392"/>
      <c r="N37" s="393"/>
      <c r="O37" s="392"/>
      <c r="P37" s="393"/>
      <c r="Q37" s="395"/>
      <c r="R37" s="393"/>
      <c r="S37" s="396">
        <v>19149</v>
      </c>
      <c r="T37" s="397" t="s">
        <v>114</v>
      </c>
      <c r="U37" s="396"/>
      <c r="V37" s="398"/>
      <c r="W37" s="396">
        <v>19149</v>
      </c>
      <c r="X37" s="399"/>
      <c r="Y37" s="400">
        <v>25716</v>
      </c>
      <c r="Z37" s="401" t="s">
        <v>78</v>
      </c>
      <c r="AA37" s="402"/>
      <c r="AB37" s="403"/>
      <c r="AC37" s="401"/>
      <c r="AD37" s="401"/>
      <c r="AE37" s="396">
        <v>18000</v>
      </c>
      <c r="AF37" s="404"/>
      <c r="AG37" s="405"/>
      <c r="AH37" s="405"/>
      <c r="AI37" s="406"/>
      <c r="AJ37" s="404"/>
      <c r="AK37" s="396">
        <v>2760</v>
      </c>
      <c r="AL37" s="403" t="s">
        <v>151</v>
      </c>
      <c r="AM37" s="396"/>
      <c r="AN37" s="404"/>
      <c r="AO37" s="396"/>
      <c r="AP37" s="399"/>
      <c r="AQ37" s="396"/>
      <c r="AR37" s="394"/>
      <c r="AS37" s="396">
        <v>38400</v>
      </c>
      <c r="AT37" s="394"/>
      <c r="AU37" s="407">
        <f t="shared" si="1"/>
        <v>84876</v>
      </c>
      <c r="AV37" s="408"/>
      <c r="AW37" s="409">
        <f t="shared" si="0"/>
        <v>104025</v>
      </c>
      <c r="AX37" s="410"/>
      <c r="AY37" s="411"/>
      <c r="AZ37" s="400">
        <v>60555.12</v>
      </c>
      <c r="BA37" s="412" t="s">
        <v>108</v>
      </c>
      <c r="BB37" s="49"/>
      <c r="BC37" s="44"/>
      <c r="BD37" s="372"/>
      <c r="BF37" s="373"/>
    </row>
    <row r="38" spans="1:58" ht="13.5" thickBot="1">
      <c r="A38" s="390" t="s">
        <v>4</v>
      </c>
      <c r="B38" s="345"/>
      <c r="C38" s="414">
        <v>8497186</v>
      </c>
      <c r="D38" s="415"/>
      <c r="E38" s="414">
        <v>884912</v>
      </c>
      <c r="F38" s="415"/>
      <c r="G38" s="414">
        <v>1777818.263137928</v>
      </c>
      <c r="H38" s="416"/>
      <c r="I38" s="414">
        <v>345391.73686207196</v>
      </c>
      <c r="J38" s="415"/>
      <c r="K38" s="414">
        <v>1540603.7872667036</v>
      </c>
      <c r="L38" s="417"/>
      <c r="M38" s="414">
        <v>197358.21273329647</v>
      </c>
      <c r="N38" s="418"/>
      <c r="O38" s="414">
        <v>13243270.000000002</v>
      </c>
      <c r="P38" s="418"/>
      <c r="Q38" s="414">
        <v>12700521.05040463</v>
      </c>
      <c r="R38" s="418"/>
      <c r="S38" s="419">
        <v>12700521.05040463</v>
      </c>
      <c r="T38" s="417"/>
      <c r="U38" s="396">
        <v>66846</v>
      </c>
      <c r="V38" s="398"/>
      <c r="W38" s="396">
        <v>12767366.726261579</v>
      </c>
      <c r="X38" s="397"/>
      <c r="Y38" s="420">
        <f>SUM(Y14:Y37)</f>
        <v>1291169</v>
      </c>
      <c r="Z38" s="418"/>
      <c r="AA38" s="396">
        <f>SUM(AA14:AA37)</f>
        <v>85499</v>
      </c>
      <c r="AB38" s="421"/>
      <c r="AC38" s="396">
        <f>SUM(AC14:AC37)</f>
        <v>50000</v>
      </c>
      <c r="AD38" s="401"/>
      <c r="AE38" s="396">
        <v>18000</v>
      </c>
      <c r="AF38" s="394"/>
      <c r="AG38" s="396">
        <f>SUM(AG14:AG37)</f>
        <v>387232.02877730445</v>
      </c>
      <c r="AH38" s="422"/>
      <c r="AI38" s="396">
        <f>SUM(AI14:AI37)</f>
        <v>155518.2449611169</v>
      </c>
      <c r="AJ38" s="423"/>
      <c r="AK38" s="396">
        <f>SUM(AK14:AK37)</f>
        <v>146079</v>
      </c>
      <c r="AL38" s="424"/>
      <c r="AM38" s="396">
        <f>SUM(AM14:AM37)</f>
        <v>40600</v>
      </c>
      <c r="AN38" s="393"/>
      <c r="AO38" s="396">
        <f>SUM(AO14:AO37)</f>
        <v>1462000</v>
      </c>
      <c r="AP38" s="422"/>
      <c r="AQ38" s="396">
        <f>SUM(AQ14:AQ37)</f>
        <v>300000</v>
      </c>
      <c r="AR38" s="425"/>
      <c r="AS38" s="426">
        <v>38400</v>
      </c>
      <c r="AT38" s="425"/>
      <c r="AU38" s="427">
        <f t="shared" si="1"/>
        <v>3974497.2737384215</v>
      </c>
      <c r="AV38" s="428"/>
      <c r="AW38" s="400">
        <f>SUM(AW14:AW37)+1</f>
        <v>16741864.324143054</v>
      </c>
      <c r="AX38" s="429"/>
      <c r="AY38" s="430"/>
      <c r="AZ38" s="400">
        <v>615936.62</v>
      </c>
      <c r="BA38" s="345"/>
      <c r="BB38" s="55"/>
      <c r="BD38" s="431"/>
      <c r="BF38" s="373"/>
    </row>
    <row r="39" spans="1:55" s="437" customFormat="1" ht="18">
      <c r="A39" s="432" t="s">
        <v>254</v>
      </c>
      <c r="B39" s="432"/>
      <c r="C39" s="433"/>
      <c r="D39" s="434"/>
      <c r="E39" s="433"/>
      <c r="F39" s="434"/>
      <c r="G39" s="433"/>
      <c r="H39" s="434"/>
      <c r="I39" s="434"/>
      <c r="J39" s="434"/>
      <c r="K39" s="433"/>
      <c r="L39" s="434"/>
      <c r="M39" s="434"/>
      <c r="N39" s="434"/>
      <c r="O39" s="434"/>
      <c r="P39" s="434"/>
      <c r="Q39" s="434"/>
      <c r="R39" s="434"/>
      <c r="S39" s="432"/>
      <c r="T39" s="432"/>
      <c r="U39" s="432"/>
      <c r="V39" s="432"/>
      <c r="W39" s="432"/>
      <c r="X39" s="432"/>
      <c r="Y39" s="432"/>
      <c r="Z39" s="432"/>
      <c r="AA39" s="432"/>
      <c r="AB39" s="432"/>
      <c r="AC39" s="432"/>
      <c r="AD39" s="432"/>
      <c r="AE39" s="435"/>
      <c r="AF39" s="432"/>
      <c r="AG39" s="432"/>
      <c r="AH39" s="432"/>
      <c r="AI39" s="432"/>
      <c r="AJ39" s="432"/>
      <c r="AK39" s="436"/>
      <c r="AL39" s="432"/>
      <c r="AM39" s="435"/>
      <c r="AN39" s="432"/>
      <c r="AO39" s="432"/>
      <c r="AP39" s="432"/>
      <c r="AQ39" s="432"/>
      <c r="AR39" s="432"/>
      <c r="AS39" s="432"/>
      <c r="AT39" s="432"/>
      <c r="AU39" s="432"/>
      <c r="AW39" s="432"/>
      <c r="AX39" s="432"/>
      <c r="AY39" s="432"/>
      <c r="AZ39" s="432"/>
      <c r="BA39" s="432"/>
      <c r="BB39"/>
      <c r="BC39"/>
    </row>
    <row r="40" spans="1:55" s="437" customFormat="1" ht="18">
      <c r="A40" s="432" t="s">
        <v>255</v>
      </c>
      <c r="B40" s="432"/>
      <c r="C40" s="433"/>
      <c r="D40" s="434"/>
      <c r="E40" s="433"/>
      <c r="F40" s="434"/>
      <c r="G40" s="433"/>
      <c r="H40" s="434"/>
      <c r="I40" s="434"/>
      <c r="J40" s="434"/>
      <c r="K40" s="433"/>
      <c r="L40" s="434"/>
      <c r="M40" s="434"/>
      <c r="N40" s="434"/>
      <c r="O40" s="434"/>
      <c r="P40" s="434"/>
      <c r="Q40" s="434"/>
      <c r="R40" s="434"/>
      <c r="S40" s="432"/>
      <c r="T40" s="432"/>
      <c r="U40" s="432"/>
      <c r="V40" s="432"/>
      <c r="W40" s="432"/>
      <c r="X40" s="432"/>
      <c r="Y40" s="432"/>
      <c r="Z40" s="432"/>
      <c r="AA40" s="432"/>
      <c r="AB40" s="432"/>
      <c r="AC40" s="432"/>
      <c r="AD40" s="432"/>
      <c r="AE40" s="435"/>
      <c r="AF40" s="432"/>
      <c r="AG40" s="432"/>
      <c r="AH40" s="432"/>
      <c r="AI40" s="432"/>
      <c r="AJ40" s="432"/>
      <c r="AK40" s="436"/>
      <c r="AL40" s="432"/>
      <c r="AM40" s="435"/>
      <c r="AN40" s="432"/>
      <c r="AO40" s="432"/>
      <c r="AP40" s="432"/>
      <c r="AQ40" s="432"/>
      <c r="AR40" s="432"/>
      <c r="AS40" s="432"/>
      <c r="AT40" s="432"/>
      <c r="AU40" s="432"/>
      <c r="AW40" s="432"/>
      <c r="AX40" s="432"/>
      <c r="AY40" s="432"/>
      <c r="AZ40" s="432"/>
      <c r="BA40" s="432"/>
      <c r="BB40"/>
      <c r="BC40"/>
    </row>
    <row r="41" spans="1:55" s="437" customFormat="1" ht="18">
      <c r="A41" s="437" t="s">
        <v>212</v>
      </c>
      <c r="B41" s="432"/>
      <c r="C41" s="438"/>
      <c r="D41" s="434"/>
      <c r="E41" s="433"/>
      <c r="F41" s="434"/>
      <c r="G41" s="433"/>
      <c r="H41" s="434"/>
      <c r="I41" s="434"/>
      <c r="J41" s="434"/>
      <c r="K41" s="433"/>
      <c r="L41" s="434"/>
      <c r="M41" s="434"/>
      <c r="N41" s="434"/>
      <c r="O41" s="434"/>
      <c r="P41" s="434"/>
      <c r="Q41" s="434"/>
      <c r="R41" s="434"/>
      <c r="S41" s="432"/>
      <c r="T41" s="432"/>
      <c r="U41" s="432"/>
      <c r="V41" s="432"/>
      <c r="W41" s="432"/>
      <c r="X41" s="432"/>
      <c r="Y41" s="435"/>
      <c r="Z41" s="432"/>
      <c r="AA41" s="436"/>
      <c r="AB41" s="432"/>
      <c r="AC41" s="436"/>
      <c r="AD41" s="432"/>
      <c r="AE41" s="435"/>
      <c r="AF41" s="432"/>
      <c r="AG41" s="432"/>
      <c r="AH41" s="432"/>
      <c r="AI41" s="432"/>
      <c r="AJ41" s="432"/>
      <c r="AK41" s="436"/>
      <c r="AL41" s="432"/>
      <c r="AM41" s="436"/>
      <c r="AN41" s="432"/>
      <c r="AO41" s="436"/>
      <c r="AP41" s="432"/>
      <c r="AQ41" s="436"/>
      <c r="AR41" s="432"/>
      <c r="AS41" s="432"/>
      <c r="AT41" s="432"/>
      <c r="AU41" s="432"/>
      <c r="AW41" s="432"/>
      <c r="AX41" s="432"/>
      <c r="AY41" s="432"/>
      <c r="AZ41" s="435"/>
      <c r="BA41" s="432"/>
      <c r="BB41"/>
      <c r="BC41"/>
    </row>
    <row r="42" spans="1:54" s="437" customFormat="1" ht="18">
      <c r="A42" s="437" t="s">
        <v>256</v>
      </c>
      <c r="C42" s="432"/>
      <c r="D42" s="438"/>
      <c r="E42" s="434"/>
      <c r="F42" s="433"/>
      <c r="G42" s="434"/>
      <c r="H42" s="433"/>
      <c r="I42" s="434"/>
      <c r="J42" s="434"/>
      <c r="K42" s="434"/>
      <c r="L42" s="433"/>
      <c r="M42" s="434"/>
      <c r="N42" s="434"/>
      <c r="O42" s="434"/>
      <c r="P42" s="434"/>
      <c r="Q42" s="434"/>
      <c r="R42" s="434"/>
      <c r="S42" s="434"/>
      <c r="T42" s="432"/>
      <c r="U42" s="432"/>
      <c r="V42" s="435"/>
      <c r="W42" s="432"/>
      <c r="X42" s="436"/>
      <c r="Y42" s="432"/>
      <c r="Z42" s="436"/>
      <c r="AA42" s="432"/>
      <c r="AB42" s="435"/>
      <c r="AC42" s="432"/>
      <c r="AD42" s="432"/>
      <c r="AE42" s="432"/>
      <c r="AF42" s="432"/>
      <c r="AG42" s="432"/>
      <c r="AH42" s="436"/>
      <c r="AI42" s="432"/>
      <c r="AJ42" s="436"/>
      <c r="AK42" s="432"/>
      <c r="AL42" s="436"/>
      <c r="AM42" s="432"/>
      <c r="AN42" s="432"/>
      <c r="AO42" s="432"/>
      <c r="AP42" s="436"/>
      <c r="AQ42" s="432"/>
      <c r="AR42" s="432"/>
      <c r="AS42" s="432"/>
      <c r="AT42" s="432"/>
      <c r="AV42" s="432"/>
      <c r="AW42" s="432"/>
      <c r="AX42" s="432"/>
      <c r="AY42" s="435"/>
      <c r="AZ42" s="432"/>
      <c r="BA42"/>
      <c r="BB42"/>
    </row>
    <row r="43" spans="1:55" s="437" customFormat="1" ht="18">
      <c r="A43" s="432" t="s">
        <v>257</v>
      </c>
      <c r="B43" s="432"/>
      <c r="C43" s="434"/>
      <c r="D43" s="434"/>
      <c r="E43" s="434"/>
      <c r="F43" s="434"/>
      <c r="G43" s="434"/>
      <c r="H43" s="434"/>
      <c r="I43" s="434"/>
      <c r="J43" s="434"/>
      <c r="K43" s="434"/>
      <c r="L43" s="439"/>
      <c r="M43" s="439"/>
      <c r="N43" s="439"/>
      <c r="O43" s="439"/>
      <c r="P43" s="439"/>
      <c r="Q43" s="439"/>
      <c r="R43" s="439"/>
      <c r="S43" s="432"/>
      <c r="T43" s="432"/>
      <c r="U43" s="432"/>
      <c r="V43" s="432"/>
      <c r="W43" s="432"/>
      <c r="X43" s="432"/>
      <c r="Y43" s="435"/>
      <c r="Z43" s="432"/>
      <c r="AA43" s="432"/>
      <c r="AB43" s="432"/>
      <c r="AC43" s="432"/>
      <c r="AD43" s="432"/>
      <c r="AE43" s="435"/>
      <c r="AF43" s="432"/>
      <c r="AG43" s="432"/>
      <c r="AH43" s="432"/>
      <c r="AI43" s="432"/>
      <c r="AJ43" s="432"/>
      <c r="AK43" s="432"/>
      <c r="AL43" s="432"/>
      <c r="AM43" s="432"/>
      <c r="AN43" s="432"/>
      <c r="AO43" s="432"/>
      <c r="AP43" s="432"/>
      <c r="AQ43" s="432"/>
      <c r="AR43" s="432"/>
      <c r="AS43" s="432"/>
      <c r="AT43" s="432"/>
      <c r="AU43" s="432"/>
      <c r="AZ43" s="440"/>
      <c r="BB43"/>
      <c r="BC43"/>
    </row>
    <row r="44" spans="1:55" s="437" customFormat="1" ht="18">
      <c r="A44" s="432" t="s">
        <v>258</v>
      </c>
      <c r="B44" s="432"/>
      <c r="C44" s="441"/>
      <c r="D44" s="441"/>
      <c r="E44" s="441"/>
      <c r="F44" s="441"/>
      <c r="G44" s="441"/>
      <c r="H44" s="441"/>
      <c r="I44" s="441"/>
      <c r="J44" s="441"/>
      <c r="K44" s="441"/>
      <c r="L44" s="442"/>
      <c r="M44" s="442"/>
      <c r="N44" s="442"/>
      <c r="O44" s="442"/>
      <c r="P44" s="442"/>
      <c r="Q44" s="442"/>
      <c r="R44" s="442"/>
      <c r="Y44" s="440"/>
      <c r="AE44" s="440"/>
      <c r="AG44" s="432"/>
      <c r="AH44" s="432"/>
      <c r="AI44" s="432"/>
      <c r="AJ44" s="432"/>
      <c r="AK44" s="432"/>
      <c r="AL44" s="432"/>
      <c r="AM44" s="432"/>
      <c r="AN44" s="432"/>
      <c r="AO44" s="432"/>
      <c r="AP44" s="432"/>
      <c r="AQ44" s="432"/>
      <c r="AR44" s="432"/>
      <c r="AS44" s="432"/>
      <c r="AT44" s="432"/>
      <c r="AU44" s="432"/>
      <c r="AZ44" s="440"/>
      <c r="BB44"/>
      <c r="BC44"/>
    </row>
    <row r="45" spans="1:55" s="437" customFormat="1" ht="18">
      <c r="A45" s="432" t="s">
        <v>259</v>
      </c>
      <c r="B45" s="432"/>
      <c r="C45" s="443"/>
      <c r="D45" s="441"/>
      <c r="E45" s="443"/>
      <c r="F45" s="441"/>
      <c r="G45" s="443"/>
      <c r="H45" s="441"/>
      <c r="I45" s="441"/>
      <c r="J45" s="441"/>
      <c r="K45" s="443"/>
      <c r="L45" s="441"/>
      <c r="M45" s="441"/>
      <c r="N45" s="441"/>
      <c r="O45" s="441"/>
      <c r="P45" s="441"/>
      <c r="Q45" s="441"/>
      <c r="R45" s="441"/>
      <c r="Y45" s="440"/>
      <c r="AE45" s="440"/>
      <c r="AZ45" s="440"/>
      <c r="BB45"/>
      <c r="BC45"/>
    </row>
    <row r="46" spans="1:55" s="437" customFormat="1" ht="18">
      <c r="A46" s="432" t="s">
        <v>260</v>
      </c>
      <c r="B46" s="432"/>
      <c r="C46" s="443"/>
      <c r="D46" s="441"/>
      <c r="E46" s="443"/>
      <c r="F46" s="441"/>
      <c r="G46" s="443"/>
      <c r="H46" s="441"/>
      <c r="I46" s="441"/>
      <c r="J46" s="441"/>
      <c r="K46" s="443"/>
      <c r="L46" s="441"/>
      <c r="M46" s="441"/>
      <c r="N46" s="441"/>
      <c r="O46" s="441"/>
      <c r="P46" s="441"/>
      <c r="Q46" s="441"/>
      <c r="R46" s="441"/>
      <c r="Y46" s="440"/>
      <c r="AE46" s="440"/>
      <c r="AZ46" s="440"/>
      <c r="BB46"/>
      <c r="BC46"/>
    </row>
    <row r="47" spans="1:55" s="437" customFormat="1" ht="18">
      <c r="A47" s="432" t="s">
        <v>248</v>
      </c>
      <c r="B47" s="432"/>
      <c r="C47" s="441"/>
      <c r="D47" s="441"/>
      <c r="E47" s="441"/>
      <c r="F47" s="441"/>
      <c r="G47" s="441"/>
      <c r="H47" s="441"/>
      <c r="I47" s="441"/>
      <c r="J47" s="441"/>
      <c r="K47" s="441"/>
      <c r="L47" s="441"/>
      <c r="M47" s="441"/>
      <c r="N47" s="441"/>
      <c r="O47" s="441"/>
      <c r="P47" s="441"/>
      <c r="Q47" s="441"/>
      <c r="R47" s="441"/>
      <c r="Y47" s="440"/>
      <c r="AE47" s="440"/>
      <c r="AZ47" s="440"/>
      <c r="BB47"/>
      <c r="BC47"/>
    </row>
    <row r="48" spans="1:18" ht="15">
      <c r="A48" s="189"/>
      <c r="B48" s="189"/>
      <c r="C48" s="444"/>
      <c r="D48" s="444"/>
      <c r="E48" s="444"/>
      <c r="F48" s="444"/>
      <c r="G48" s="444"/>
      <c r="H48" s="444"/>
      <c r="I48" s="444"/>
      <c r="J48" s="444"/>
      <c r="K48" s="444"/>
      <c r="L48" s="444"/>
      <c r="M48" s="444"/>
      <c r="N48" s="444"/>
      <c r="O48" s="444"/>
      <c r="P48" s="444"/>
      <c r="Q48" s="444"/>
      <c r="R48" s="444"/>
    </row>
    <row r="49" spans="1:18" ht="15">
      <c r="A49" s="189"/>
      <c r="B49" s="189"/>
      <c r="C49" s="444"/>
      <c r="D49" s="444"/>
      <c r="E49" s="444"/>
      <c r="F49" s="444"/>
      <c r="G49" s="444"/>
      <c r="H49" s="444"/>
      <c r="I49" s="444"/>
      <c r="J49" s="444"/>
      <c r="K49" s="444"/>
      <c r="L49" s="444"/>
      <c r="M49" s="444"/>
      <c r="N49" s="444"/>
      <c r="O49" s="444"/>
      <c r="P49" s="444"/>
      <c r="Q49" s="444"/>
      <c r="R49" s="444"/>
    </row>
    <row r="50" spans="1:18" ht="15">
      <c r="A50" s="189"/>
      <c r="B50" s="189"/>
      <c r="C50" s="444"/>
      <c r="D50" s="444"/>
      <c r="E50" s="444"/>
      <c r="F50" s="444"/>
      <c r="G50" s="444"/>
      <c r="H50" s="444"/>
      <c r="I50" s="444"/>
      <c r="J50" s="444"/>
      <c r="K50" s="444"/>
      <c r="L50" s="444"/>
      <c r="M50" s="444"/>
      <c r="N50" s="444"/>
      <c r="O50" s="444"/>
      <c r="P50" s="444"/>
      <c r="Q50" s="444"/>
      <c r="R50" s="444"/>
    </row>
    <row r="51" spans="1:49" ht="15">
      <c r="A51" s="189"/>
      <c r="B51" s="189"/>
      <c r="AU51" s="445"/>
      <c r="AW51" s="446"/>
    </row>
    <row r="52" spans="2:23" ht="12.75">
      <c r="B52" s="447"/>
      <c r="C52" s="447">
        <v>6772474</v>
      </c>
      <c r="D52" s="447"/>
      <c r="E52" s="447">
        <v>705297</v>
      </c>
      <c r="F52" s="447"/>
      <c r="G52" s="448">
        <v>1385587</v>
      </c>
      <c r="H52" s="447"/>
      <c r="I52" s="447"/>
      <c r="J52" s="447"/>
      <c r="K52" s="447">
        <v>1236834</v>
      </c>
      <c r="S52" s="431"/>
      <c r="T52" s="431"/>
      <c r="U52" s="431"/>
      <c r="V52" s="431"/>
      <c r="W52" s="431"/>
    </row>
    <row r="53" spans="7:23" ht="12.75">
      <c r="G53" s="431"/>
      <c r="K53" s="431"/>
      <c r="S53" s="431"/>
      <c r="T53" s="431"/>
      <c r="U53" s="431"/>
      <c r="V53" s="431"/>
      <c r="W53" s="431"/>
    </row>
    <row r="54" spans="19:23" ht="12.75">
      <c r="S54" s="431"/>
      <c r="T54" s="431"/>
      <c r="U54" s="431"/>
      <c r="V54" s="431"/>
      <c r="W54" s="431"/>
    </row>
  </sheetData>
  <sheetProtection/>
  <mergeCells count="108">
    <mergeCell ref="O13:P13"/>
    <mergeCell ref="AO13:AP13"/>
    <mergeCell ref="BC26:BC29"/>
    <mergeCell ref="Q13:R13"/>
    <mergeCell ref="AA13:AB13"/>
    <mergeCell ref="AC13:AD13"/>
    <mergeCell ref="AE13:AF13"/>
    <mergeCell ref="AG13:AH13"/>
    <mergeCell ref="AI13:AJ13"/>
    <mergeCell ref="AM10:AN10"/>
    <mergeCell ref="AE12:AF12"/>
    <mergeCell ref="AM12:AN12"/>
    <mergeCell ref="AO12:AP12"/>
    <mergeCell ref="C13:D13"/>
    <mergeCell ref="E13:F13"/>
    <mergeCell ref="G13:H13"/>
    <mergeCell ref="I13:J13"/>
    <mergeCell ref="K13:L13"/>
    <mergeCell ref="M13:N13"/>
    <mergeCell ref="AE10:AF10"/>
    <mergeCell ref="AW10:AX10"/>
    <mergeCell ref="AZ10:BA10"/>
    <mergeCell ref="AA11:AB11"/>
    <mergeCell ref="AC11:AD11"/>
    <mergeCell ref="AE11:AF11"/>
    <mergeCell ref="AO11:AP11"/>
    <mergeCell ref="AG10:AH10"/>
    <mergeCell ref="AI10:AJ10"/>
    <mergeCell ref="AK10:AL10"/>
    <mergeCell ref="AQ9:AR9"/>
    <mergeCell ref="AS9:AT9"/>
    <mergeCell ref="AW9:AX9"/>
    <mergeCell ref="AO10:AP10"/>
    <mergeCell ref="AQ10:AR10"/>
    <mergeCell ref="M10:N10"/>
    <mergeCell ref="O10:P10"/>
    <mergeCell ref="Y10:Z10"/>
    <mergeCell ref="AA10:AB10"/>
    <mergeCell ref="AC10:AD10"/>
    <mergeCell ref="AG9:AH9"/>
    <mergeCell ref="AI9:AJ9"/>
    <mergeCell ref="AK9:AL9"/>
    <mergeCell ref="AZ9:BA9"/>
    <mergeCell ref="C10:D10"/>
    <mergeCell ref="E10:F10"/>
    <mergeCell ref="G10:H10"/>
    <mergeCell ref="I10:J10"/>
    <mergeCell ref="K10:L10"/>
    <mergeCell ref="AO9:AP9"/>
    <mergeCell ref="AI8:AJ8"/>
    <mergeCell ref="AK8:AL8"/>
    <mergeCell ref="AO8:AP8"/>
    <mergeCell ref="AW8:AX8"/>
    <mergeCell ref="AZ8:BA8"/>
    <mergeCell ref="C9:D9"/>
    <mergeCell ref="Y9:Z9"/>
    <mergeCell ref="AA9:AB9"/>
    <mergeCell ref="AC9:AD9"/>
    <mergeCell ref="AE9:AF9"/>
    <mergeCell ref="AQ8:AR8"/>
    <mergeCell ref="AS8:AT8"/>
    <mergeCell ref="A8:B8"/>
    <mergeCell ref="C8:D8"/>
    <mergeCell ref="E8:F8"/>
    <mergeCell ref="G8:H8"/>
    <mergeCell ref="K8:L8"/>
    <mergeCell ref="M8:N8"/>
    <mergeCell ref="Y8:AF8"/>
    <mergeCell ref="AG8:AH8"/>
    <mergeCell ref="U7:V7"/>
    <mergeCell ref="Y7:AF7"/>
    <mergeCell ref="C7:D7"/>
    <mergeCell ref="E7:F7"/>
    <mergeCell ref="G7:H7"/>
    <mergeCell ref="I7:J7"/>
    <mergeCell ref="K7:L7"/>
    <mergeCell ref="M7:N7"/>
    <mergeCell ref="O6:P6"/>
    <mergeCell ref="Y6:AF6"/>
    <mergeCell ref="AG6:AL6"/>
    <mergeCell ref="AQ7:AR7"/>
    <mergeCell ref="AS7:AT7"/>
    <mergeCell ref="AZ7:BA7"/>
    <mergeCell ref="AG7:AJ7"/>
    <mergeCell ref="AK7:AL7"/>
    <mergeCell ref="AO7:AP7"/>
    <mergeCell ref="O7:P7"/>
    <mergeCell ref="C6:D6"/>
    <mergeCell ref="E6:F6"/>
    <mergeCell ref="G6:H6"/>
    <mergeCell ref="I6:J6"/>
    <mergeCell ref="K6:L6"/>
    <mergeCell ref="M6:N6"/>
    <mergeCell ref="AO6:AP6"/>
    <mergeCell ref="AZ6:BA6"/>
    <mergeCell ref="S3:X3"/>
    <mergeCell ref="Y3:AV3"/>
    <mergeCell ref="AW4:AX4"/>
    <mergeCell ref="AO5:AP5"/>
    <mergeCell ref="AZ5:BA5"/>
    <mergeCell ref="I5:J5"/>
    <mergeCell ref="K5:L5"/>
    <mergeCell ref="M5:N5"/>
    <mergeCell ref="Y5:AF5"/>
    <mergeCell ref="A5:B5"/>
    <mergeCell ref="C5:D5"/>
    <mergeCell ref="E5:F5"/>
    <mergeCell ref="G5:H5"/>
  </mergeCells>
  <printOptions/>
  <pageMargins left="0.26" right="0.2" top="1.36" bottom="0.2" header="0.5" footer="0.5"/>
  <pageSetup fitToHeight="1" fitToWidth="1" horizontalDpi="300" verticalDpi="300" orientation="landscape" paperSize="9" scale="59"/>
</worksheet>
</file>

<file path=xl/worksheets/sheet16.xml><?xml version="1.0" encoding="utf-8"?>
<worksheet xmlns="http://schemas.openxmlformats.org/spreadsheetml/2006/main" xmlns:r="http://schemas.openxmlformats.org/officeDocument/2006/relationships">
  <sheetPr>
    <pageSetUpPr fitToPage="1"/>
  </sheetPr>
  <dimension ref="A1:BG54"/>
  <sheetViews>
    <sheetView zoomScale="70" zoomScaleNormal="70" zoomScalePageLayoutView="70" workbookViewId="0" topLeftCell="A1">
      <pane xSplit="2" ySplit="13" topLeftCell="T26"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1.8515625" style="291" customWidth="1"/>
    <col min="2" max="2" width="20.28125" style="291" customWidth="1"/>
    <col min="3" max="3" width="6.00390625" style="291" hidden="1" customWidth="1"/>
    <col min="4" max="4" width="14.7109375" style="291" hidden="1" customWidth="1"/>
    <col min="5" max="5" width="3.00390625" style="291" hidden="1" customWidth="1"/>
    <col min="6" max="6" width="13.421875" style="291" hidden="1" customWidth="1"/>
    <col min="7" max="7" width="2.421875" style="291" hidden="1" customWidth="1"/>
    <col min="8" max="8" width="14.7109375" style="291" hidden="1" customWidth="1"/>
    <col min="9" max="9" width="1.1484375" style="291" hidden="1" customWidth="1"/>
    <col min="10" max="10" width="13.140625" style="291" hidden="1" customWidth="1"/>
    <col min="11" max="11" width="1.7109375" style="291" hidden="1" customWidth="1"/>
    <col min="12" max="12" width="14.28125" style="291" hidden="1" customWidth="1"/>
    <col min="13" max="13" width="0.85546875" style="291" hidden="1" customWidth="1"/>
    <col min="14" max="14" width="12.8515625" style="291" hidden="1" customWidth="1"/>
    <col min="15" max="15" width="1.421875" style="291" hidden="1" customWidth="1"/>
    <col min="16" max="16" width="15.00390625" style="291" hidden="1" customWidth="1"/>
    <col min="17" max="17" width="1.421875" style="291" hidden="1" customWidth="1"/>
    <col min="18" max="18" width="16.421875" style="291" hidden="1" customWidth="1"/>
    <col min="19" max="19" width="0.85546875" style="291" hidden="1" customWidth="1"/>
    <col min="20" max="20" width="12.00390625" style="291" customWidth="1"/>
    <col min="21" max="21" width="3.00390625" style="291" customWidth="1"/>
    <col min="22" max="22" width="10.8515625" style="292" customWidth="1"/>
    <col min="23" max="23" width="3.00390625" style="291" customWidth="1"/>
    <col min="24" max="24" width="9.421875" style="291" customWidth="1"/>
    <col min="25" max="25" width="3.140625" style="291" customWidth="1"/>
    <col min="26" max="26" width="10.140625" style="291" customWidth="1"/>
    <col min="27" max="27" width="3.140625" style="291" customWidth="1"/>
    <col min="28" max="28" width="9.7109375" style="292" customWidth="1"/>
    <col min="29" max="29" width="1.7109375" style="291" customWidth="1"/>
    <col min="30" max="30" width="10.421875" style="291" customWidth="1"/>
    <col min="31" max="31" width="1.421875" style="291" customWidth="1"/>
    <col min="32" max="32" width="9.7109375" style="291" customWidth="1"/>
    <col min="33" max="33" width="3.421875" style="291" customWidth="1"/>
    <col min="34" max="34" width="9.421875" style="291" customWidth="1"/>
    <col min="35" max="35" width="3.28125" style="291" customWidth="1"/>
    <col min="36" max="36" width="9.7109375" style="291" customWidth="1"/>
    <col min="37" max="37" width="2.28125" style="291" customWidth="1"/>
    <col min="38" max="38" width="10.8515625" style="291" customWidth="1"/>
    <col min="39" max="39" width="2.00390625" style="291" customWidth="1"/>
    <col min="40" max="40" width="10.140625" style="291" customWidth="1"/>
    <col min="41" max="41" width="1.421875" style="291" customWidth="1"/>
    <col min="42" max="42" width="9.7109375" style="291" customWidth="1"/>
    <col min="43" max="43" width="0.9921875" style="291" customWidth="1"/>
    <col min="44" max="44" width="9.7109375" style="291" customWidth="1"/>
    <col min="45" max="45" width="0.9921875" style="291" customWidth="1"/>
    <col min="46" max="46" width="9.7109375" style="291" bestFit="1" customWidth="1"/>
    <col min="47" max="47" width="0.9921875" style="291" customWidth="1"/>
    <col min="48" max="48" width="11.28125" style="291" customWidth="1"/>
    <col min="49" max="49" width="1.28515625" style="291" customWidth="1"/>
    <col min="50" max="50" width="12.140625" style="291" customWidth="1"/>
    <col min="51" max="51" width="1.28515625" style="291" customWidth="1"/>
    <col min="52" max="52" width="2.140625" style="291" customWidth="1"/>
    <col min="53" max="53" width="9.421875" style="292" customWidth="1"/>
    <col min="54" max="54" width="3.28125" style="291" customWidth="1"/>
    <col min="55" max="55" width="2.7109375" style="0" customWidth="1"/>
    <col min="56" max="56" width="6.28125" style="0" customWidth="1"/>
    <col min="57" max="60" width="8.8515625" style="291" customWidth="1"/>
    <col min="61" max="61" width="13.7109375" style="291" customWidth="1"/>
    <col min="62" max="16384" width="8.8515625" style="291" customWidth="1"/>
  </cols>
  <sheetData>
    <row r="1" spans="1:56" s="289" customFormat="1" ht="23.25">
      <c r="A1" s="288" t="s">
        <v>432</v>
      </c>
      <c r="AB1" s="290"/>
      <c r="BC1" s="1"/>
      <c r="BD1" s="1"/>
    </row>
    <row r="2" ht="13.5" thickBot="1"/>
    <row r="3" spans="1:54" ht="12.75">
      <c r="A3" s="293"/>
      <c r="B3" s="294"/>
      <c r="C3" s="296"/>
      <c r="D3" s="295"/>
      <c r="E3" s="296"/>
      <c r="F3" s="296"/>
      <c r="G3" s="296"/>
      <c r="H3" s="296"/>
      <c r="I3" s="296"/>
      <c r="J3" s="296"/>
      <c r="K3" s="296"/>
      <c r="L3" s="296"/>
      <c r="M3" s="296"/>
      <c r="N3" s="296"/>
      <c r="O3" s="296"/>
      <c r="P3" s="296"/>
      <c r="Q3" s="296"/>
      <c r="R3" s="296"/>
      <c r="S3" s="296"/>
      <c r="T3" s="849" t="s">
        <v>0</v>
      </c>
      <c r="U3" s="822"/>
      <c r="V3" s="824" t="s">
        <v>1</v>
      </c>
      <c r="W3" s="822"/>
      <c r="X3" s="822"/>
      <c r="Y3" s="822"/>
      <c r="Z3" s="822"/>
      <c r="AA3" s="822"/>
      <c r="AB3" s="822"/>
      <c r="AC3" s="822"/>
      <c r="AD3" s="822"/>
      <c r="AE3" s="822"/>
      <c r="AF3" s="822"/>
      <c r="AG3" s="822"/>
      <c r="AH3" s="822"/>
      <c r="AI3" s="822"/>
      <c r="AJ3" s="822"/>
      <c r="AK3" s="822"/>
      <c r="AL3" s="822"/>
      <c r="AM3" s="822"/>
      <c r="AN3" s="822"/>
      <c r="AO3" s="822"/>
      <c r="AP3" s="822"/>
      <c r="AQ3" s="822"/>
      <c r="AR3" s="822"/>
      <c r="AS3" s="822"/>
      <c r="AT3" s="822"/>
      <c r="AU3" s="822"/>
      <c r="AV3" s="822"/>
      <c r="AW3" s="823"/>
      <c r="AX3" s="297"/>
      <c r="AY3" s="298"/>
      <c r="BA3" s="297"/>
      <c r="BB3" s="298"/>
    </row>
    <row r="4" spans="1:54" ht="12.75">
      <c r="A4" s="299"/>
      <c r="B4" s="300"/>
      <c r="C4" s="384"/>
      <c r="D4" s="301"/>
      <c r="E4" s="302"/>
      <c r="F4" s="302"/>
      <c r="G4" s="302"/>
      <c r="H4" s="302"/>
      <c r="I4" s="302"/>
      <c r="J4" s="302"/>
      <c r="K4" s="302"/>
      <c r="L4" s="302"/>
      <c r="M4" s="302"/>
      <c r="N4" s="302"/>
      <c r="O4" s="302"/>
      <c r="P4" s="302"/>
      <c r="Q4" s="302"/>
      <c r="R4" s="302"/>
      <c r="S4" s="302"/>
      <c r="T4" s="850" t="s">
        <v>3</v>
      </c>
      <c r="U4" s="851"/>
      <c r="V4" s="306"/>
      <c r="W4" s="307"/>
      <c r="X4" s="307"/>
      <c r="Y4" s="307"/>
      <c r="Z4" s="307"/>
      <c r="AA4" s="307"/>
      <c r="AB4" s="308"/>
      <c r="AC4" s="307"/>
      <c r="AD4" s="302"/>
      <c r="AE4" s="302"/>
      <c r="AF4" s="302"/>
      <c r="AG4" s="302"/>
      <c r="AH4" s="302"/>
      <c r="AI4" s="302"/>
      <c r="AJ4" s="307"/>
      <c r="AK4" s="307"/>
      <c r="AL4" s="302"/>
      <c r="AM4" s="302"/>
      <c r="AN4" s="302"/>
      <c r="AO4" s="302"/>
      <c r="AP4" s="302"/>
      <c r="AQ4" s="302"/>
      <c r="AR4" s="302"/>
      <c r="AS4" s="302"/>
      <c r="AT4" s="302"/>
      <c r="AU4" s="302"/>
      <c r="AV4" s="302"/>
      <c r="AW4" s="309"/>
      <c r="AX4" s="814" t="s">
        <v>4</v>
      </c>
      <c r="AY4" s="815"/>
      <c r="BA4" s="310" t="s">
        <v>2</v>
      </c>
      <c r="BB4" s="311"/>
    </row>
    <row r="5" spans="1:54" ht="12.75">
      <c r="A5" s="814"/>
      <c r="B5" s="815"/>
      <c r="C5" s="449"/>
      <c r="D5" s="816" t="s">
        <v>157</v>
      </c>
      <c r="E5" s="809"/>
      <c r="F5" s="808" t="s">
        <v>158</v>
      </c>
      <c r="G5" s="809"/>
      <c r="H5" s="808" t="s">
        <v>158</v>
      </c>
      <c r="I5" s="809"/>
      <c r="J5" s="808" t="s">
        <v>158</v>
      </c>
      <c r="K5" s="809"/>
      <c r="L5" s="808" t="s">
        <v>158</v>
      </c>
      <c r="M5" s="809"/>
      <c r="N5" s="808" t="s">
        <v>158</v>
      </c>
      <c r="O5" s="810"/>
      <c r="P5" s="312"/>
      <c r="Q5" s="313"/>
      <c r="R5" s="312"/>
      <c r="S5" s="314"/>
      <c r="T5" s="315"/>
      <c r="U5" s="316"/>
      <c r="V5" s="811" t="s">
        <v>217</v>
      </c>
      <c r="W5" s="812"/>
      <c r="X5" s="812"/>
      <c r="Y5" s="812"/>
      <c r="Z5" s="812"/>
      <c r="AA5" s="812"/>
      <c r="AB5" s="812"/>
      <c r="AC5" s="813"/>
      <c r="AD5" s="319"/>
      <c r="AE5" s="320"/>
      <c r="AF5" s="320"/>
      <c r="AG5" s="320"/>
      <c r="AH5" s="321"/>
      <c r="AI5" s="322"/>
      <c r="AJ5" s="323"/>
      <c r="AK5" s="324"/>
      <c r="AL5" s="825"/>
      <c r="AM5" s="826"/>
      <c r="AN5" s="450"/>
      <c r="AO5" s="450"/>
      <c r="AP5" s="325"/>
      <c r="AQ5" s="324"/>
      <c r="AR5" s="325"/>
      <c r="AS5" s="324"/>
      <c r="AT5" s="325"/>
      <c r="AU5" s="324"/>
      <c r="AV5" s="323" t="s">
        <v>12</v>
      </c>
      <c r="AW5" s="311"/>
      <c r="AX5" s="326"/>
      <c r="AY5" s="311"/>
      <c r="BA5" s="819" t="s">
        <v>5</v>
      </c>
      <c r="BB5" s="820"/>
    </row>
    <row r="6" spans="1:54" ht="12.75">
      <c r="A6" s="327"/>
      <c r="B6" s="328"/>
      <c r="C6" s="330"/>
      <c r="D6" s="817" t="s">
        <v>159</v>
      </c>
      <c r="E6" s="818"/>
      <c r="F6" s="817" t="s">
        <v>160</v>
      </c>
      <c r="G6" s="818"/>
      <c r="H6" s="817" t="s">
        <v>161</v>
      </c>
      <c r="I6" s="818"/>
      <c r="J6" s="817" t="s">
        <v>165</v>
      </c>
      <c r="K6" s="818"/>
      <c r="L6" s="817" t="s">
        <v>161</v>
      </c>
      <c r="M6" s="818"/>
      <c r="N6" s="817" t="s">
        <v>166</v>
      </c>
      <c r="O6" s="827"/>
      <c r="P6" s="817" t="s">
        <v>218</v>
      </c>
      <c r="Q6" s="818"/>
      <c r="R6" s="329" t="s">
        <v>4</v>
      </c>
      <c r="S6" s="330"/>
      <c r="T6" s="323"/>
      <c r="U6" s="324"/>
      <c r="V6" s="828" t="s">
        <v>220</v>
      </c>
      <c r="W6" s="829"/>
      <c r="X6" s="829"/>
      <c r="Y6" s="829"/>
      <c r="Z6" s="829"/>
      <c r="AA6" s="829"/>
      <c r="AB6" s="829"/>
      <c r="AC6" s="830"/>
      <c r="AD6" s="817" t="s">
        <v>162</v>
      </c>
      <c r="AE6" s="827"/>
      <c r="AF6" s="827"/>
      <c r="AG6" s="827"/>
      <c r="AH6" s="827"/>
      <c r="AI6" s="818"/>
      <c r="AJ6" s="329"/>
      <c r="AK6" s="330"/>
      <c r="AL6" s="817"/>
      <c r="AM6" s="818"/>
      <c r="AN6" s="330"/>
      <c r="AO6" s="330"/>
      <c r="AP6" s="323" t="s">
        <v>221</v>
      </c>
      <c r="AQ6" s="324"/>
      <c r="AR6" s="323" t="s">
        <v>261</v>
      </c>
      <c r="AS6" s="324"/>
      <c r="AT6" s="323" t="s">
        <v>10</v>
      </c>
      <c r="AU6" s="324"/>
      <c r="AV6" s="331"/>
      <c r="AW6" s="311"/>
      <c r="AX6" s="332"/>
      <c r="AY6" s="311"/>
      <c r="BA6" s="819" t="s">
        <v>13</v>
      </c>
      <c r="BB6" s="820"/>
    </row>
    <row r="7" spans="1:54" ht="12.75">
      <c r="A7" s="327"/>
      <c r="B7" s="328"/>
      <c r="C7" s="330" t="s">
        <v>163</v>
      </c>
      <c r="D7" s="817" t="s">
        <v>164</v>
      </c>
      <c r="E7" s="818"/>
      <c r="F7" s="817" t="s">
        <v>90</v>
      </c>
      <c r="G7" s="818"/>
      <c r="H7" s="817" t="s">
        <v>165</v>
      </c>
      <c r="I7" s="818"/>
      <c r="J7" s="817" t="s">
        <v>222</v>
      </c>
      <c r="K7" s="818"/>
      <c r="L7" s="817" t="s">
        <v>166</v>
      </c>
      <c r="M7" s="818"/>
      <c r="N7" s="817" t="s">
        <v>222</v>
      </c>
      <c r="O7" s="827"/>
      <c r="P7" s="817" t="s">
        <v>223</v>
      </c>
      <c r="Q7" s="818"/>
      <c r="R7" s="329" t="s">
        <v>224</v>
      </c>
      <c r="S7" s="330"/>
      <c r="T7" s="333"/>
      <c r="U7" s="334"/>
      <c r="V7" s="828" t="s">
        <v>227</v>
      </c>
      <c r="W7" s="829"/>
      <c r="X7" s="829"/>
      <c r="Y7" s="829"/>
      <c r="Z7" s="829"/>
      <c r="AA7" s="829"/>
      <c r="AB7" s="829"/>
      <c r="AC7" s="830"/>
      <c r="AD7" s="817"/>
      <c r="AE7" s="827"/>
      <c r="AF7" s="827"/>
      <c r="AG7" s="827"/>
      <c r="AH7" s="827"/>
      <c r="AI7" s="818"/>
      <c r="AJ7" s="323" t="s">
        <v>228</v>
      </c>
      <c r="AK7" s="324"/>
      <c r="AL7" s="817" t="s">
        <v>251</v>
      </c>
      <c r="AM7" s="818"/>
      <c r="AN7" s="817" t="s">
        <v>262</v>
      </c>
      <c r="AO7" s="818"/>
      <c r="AP7" s="817" t="s">
        <v>230</v>
      </c>
      <c r="AQ7" s="818"/>
      <c r="AR7" s="817" t="s">
        <v>263</v>
      </c>
      <c r="AS7" s="818"/>
      <c r="AT7" s="817" t="s">
        <v>209</v>
      </c>
      <c r="AU7" s="818"/>
      <c r="AV7" s="323"/>
      <c r="AW7" s="311"/>
      <c r="AX7" s="332"/>
      <c r="AY7" s="311"/>
      <c r="BA7" s="819" t="s">
        <v>19</v>
      </c>
      <c r="BB7" s="820"/>
    </row>
    <row r="8" spans="1:54" ht="12.75">
      <c r="A8" s="831" t="s">
        <v>135</v>
      </c>
      <c r="B8" s="832"/>
      <c r="C8" s="330" t="s">
        <v>167</v>
      </c>
      <c r="D8" s="817"/>
      <c r="E8" s="818"/>
      <c r="F8" s="817" t="s">
        <v>168</v>
      </c>
      <c r="G8" s="818"/>
      <c r="H8" s="817" t="s">
        <v>169</v>
      </c>
      <c r="I8" s="818"/>
      <c r="J8" s="330"/>
      <c r="K8" s="330"/>
      <c r="L8" s="817" t="s">
        <v>169</v>
      </c>
      <c r="M8" s="818"/>
      <c r="N8" s="817"/>
      <c r="O8" s="827"/>
      <c r="P8" s="329"/>
      <c r="Q8" s="330"/>
      <c r="R8" s="329" t="s">
        <v>137</v>
      </c>
      <c r="S8" s="330"/>
      <c r="T8" s="323"/>
      <c r="U8" s="324"/>
      <c r="V8" s="833"/>
      <c r="W8" s="834"/>
      <c r="X8" s="834"/>
      <c r="Y8" s="834"/>
      <c r="Z8" s="834"/>
      <c r="AA8" s="834"/>
      <c r="AB8" s="834"/>
      <c r="AC8" s="835"/>
      <c r="AD8" s="836"/>
      <c r="AE8" s="837"/>
      <c r="AF8" s="837"/>
      <c r="AG8" s="837"/>
      <c r="AH8" s="837"/>
      <c r="AI8" s="838"/>
      <c r="AJ8" s="323" t="s">
        <v>22</v>
      </c>
      <c r="AK8" s="324"/>
      <c r="AL8" s="817" t="s">
        <v>252</v>
      </c>
      <c r="AM8" s="818"/>
      <c r="AN8" s="817" t="s">
        <v>132</v>
      </c>
      <c r="AO8" s="818"/>
      <c r="AP8" s="817" t="s">
        <v>232</v>
      </c>
      <c r="AQ8" s="818"/>
      <c r="AR8" s="817"/>
      <c r="AS8" s="818"/>
      <c r="AT8" s="817"/>
      <c r="AU8" s="818"/>
      <c r="AV8" s="333"/>
      <c r="AW8" s="300"/>
      <c r="AX8" s="814"/>
      <c r="AY8" s="815"/>
      <c r="BA8" s="819" t="s">
        <v>26</v>
      </c>
      <c r="BB8" s="820"/>
    </row>
    <row r="9" spans="1:54" ht="12.75">
      <c r="A9" s="327"/>
      <c r="B9" s="328"/>
      <c r="C9" s="330"/>
      <c r="D9" s="817"/>
      <c r="E9" s="827"/>
      <c r="F9" s="329"/>
      <c r="G9" s="335"/>
      <c r="H9" s="329"/>
      <c r="I9" s="335"/>
      <c r="J9" s="330"/>
      <c r="K9" s="330"/>
      <c r="L9" s="329"/>
      <c r="M9" s="335"/>
      <c r="N9" s="330"/>
      <c r="O9" s="330"/>
      <c r="P9" s="329"/>
      <c r="Q9" s="330"/>
      <c r="R9" s="329" t="s">
        <v>139</v>
      </c>
      <c r="S9" s="330"/>
      <c r="T9" s="323"/>
      <c r="U9" s="324"/>
      <c r="V9" s="828" t="s">
        <v>31</v>
      </c>
      <c r="W9" s="829"/>
      <c r="X9" s="839" t="s">
        <v>32</v>
      </c>
      <c r="Y9" s="840"/>
      <c r="Z9" s="839" t="s">
        <v>2</v>
      </c>
      <c r="AA9" s="840"/>
      <c r="AB9" s="841" t="s">
        <v>173</v>
      </c>
      <c r="AC9" s="830"/>
      <c r="AD9" s="825" t="s">
        <v>157</v>
      </c>
      <c r="AE9" s="842"/>
      <c r="AF9" s="825" t="s">
        <v>170</v>
      </c>
      <c r="AG9" s="826"/>
      <c r="AH9" s="817" t="s">
        <v>172</v>
      </c>
      <c r="AI9" s="818"/>
      <c r="AJ9" s="323" t="s">
        <v>28</v>
      </c>
      <c r="AK9" s="324"/>
      <c r="AL9" s="817" t="s">
        <v>5</v>
      </c>
      <c r="AM9" s="818"/>
      <c r="AN9" s="817" t="s">
        <v>264</v>
      </c>
      <c r="AO9" s="818"/>
      <c r="AP9" s="817" t="s">
        <v>234</v>
      </c>
      <c r="AQ9" s="818"/>
      <c r="AR9" s="817"/>
      <c r="AS9" s="818"/>
      <c r="AT9" s="817"/>
      <c r="AU9" s="818"/>
      <c r="AV9" s="333"/>
      <c r="AW9" s="300"/>
      <c r="AX9" s="814"/>
      <c r="AY9" s="815"/>
      <c r="BA9" s="819" t="s">
        <v>33</v>
      </c>
      <c r="BB9" s="820"/>
    </row>
    <row r="10" spans="1:54" ht="12.75">
      <c r="A10" s="327"/>
      <c r="B10" s="328"/>
      <c r="C10" s="330"/>
      <c r="D10" s="817" t="s">
        <v>235</v>
      </c>
      <c r="E10" s="827"/>
      <c r="F10" s="817" t="s">
        <v>235</v>
      </c>
      <c r="G10" s="827"/>
      <c r="H10" s="817" t="s">
        <v>235</v>
      </c>
      <c r="I10" s="827"/>
      <c r="J10" s="817" t="s">
        <v>235</v>
      </c>
      <c r="K10" s="827"/>
      <c r="L10" s="817" t="s">
        <v>235</v>
      </c>
      <c r="M10" s="827"/>
      <c r="N10" s="817" t="s">
        <v>235</v>
      </c>
      <c r="O10" s="827"/>
      <c r="P10" s="817" t="s">
        <v>235</v>
      </c>
      <c r="Q10" s="827"/>
      <c r="R10" s="329" t="s">
        <v>5</v>
      </c>
      <c r="S10" s="330"/>
      <c r="T10" s="323"/>
      <c r="U10" s="324"/>
      <c r="V10" s="828" t="s">
        <v>38</v>
      </c>
      <c r="W10" s="829"/>
      <c r="X10" s="841" t="s">
        <v>39</v>
      </c>
      <c r="Y10" s="830"/>
      <c r="Z10" s="841" t="s">
        <v>236</v>
      </c>
      <c r="AA10" s="830"/>
      <c r="AB10" s="841" t="s">
        <v>176</v>
      </c>
      <c r="AC10" s="830"/>
      <c r="AD10" s="817"/>
      <c r="AE10" s="818"/>
      <c r="AF10" s="817"/>
      <c r="AG10" s="818"/>
      <c r="AH10" s="817" t="s">
        <v>175</v>
      </c>
      <c r="AI10" s="818"/>
      <c r="AJ10" s="817" t="s">
        <v>35</v>
      </c>
      <c r="AK10" s="818"/>
      <c r="AL10" s="817"/>
      <c r="AM10" s="818"/>
      <c r="AN10" s="330"/>
      <c r="AO10" s="330"/>
      <c r="AP10" s="817" t="s">
        <v>238</v>
      </c>
      <c r="AQ10" s="818"/>
      <c r="AR10" s="817"/>
      <c r="AS10" s="818"/>
      <c r="AT10" s="329"/>
      <c r="AU10" s="330"/>
      <c r="AV10" s="333"/>
      <c r="AW10" s="300"/>
      <c r="AX10" s="814"/>
      <c r="AY10" s="815"/>
      <c r="BA10" s="819" t="s">
        <v>40</v>
      </c>
      <c r="BB10" s="820"/>
    </row>
    <row r="11" spans="1:54" ht="12.75">
      <c r="A11" s="327"/>
      <c r="B11" s="328"/>
      <c r="C11" s="330"/>
      <c r="D11" s="329"/>
      <c r="E11" s="330"/>
      <c r="F11" s="329"/>
      <c r="G11" s="330"/>
      <c r="H11" s="329"/>
      <c r="I11" s="335"/>
      <c r="J11" s="330"/>
      <c r="K11" s="330"/>
      <c r="L11" s="329"/>
      <c r="M11" s="335"/>
      <c r="N11" s="330"/>
      <c r="O11" s="330"/>
      <c r="P11" s="329"/>
      <c r="Q11" s="330"/>
      <c r="R11" s="329" t="s">
        <v>235</v>
      </c>
      <c r="S11" s="330"/>
      <c r="T11" s="323"/>
      <c r="U11" s="324"/>
      <c r="V11" s="336"/>
      <c r="W11" s="337"/>
      <c r="X11" s="841" t="s">
        <v>253</v>
      </c>
      <c r="Y11" s="830"/>
      <c r="Z11" s="841" t="s">
        <v>239</v>
      </c>
      <c r="AA11" s="830"/>
      <c r="AB11" s="841" t="s">
        <v>178</v>
      </c>
      <c r="AC11" s="830"/>
      <c r="AD11" s="329"/>
      <c r="AE11" s="330"/>
      <c r="AF11" s="329"/>
      <c r="AG11" s="335"/>
      <c r="AH11" s="329"/>
      <c r="AI11" s="330"/>
      <c r="AJ11" s="323"/>
      <c r="AK11" s="324"/>
      <c r="AL11" s="817"/>
      <c r="AM11" s="818"/>
      <c r="AN11" s="330"/>
      <c r="AO11" s="330"/>
      <c r="AP11" s="329"/>
      <c r="AQ11" s="330"/>
      <c r="AR11" s="329"/>
      <c r="AS11" s="330"/>
      <c r="AT11" s="329"/>
      <c r="AU11" s="330"/>
      <c r="AV11" s="333"/>
      <c r="AW11" s="300"/>
      <c r="AX11" s="338"/>
      <c r="AY11" s="339"/>
      <c r="BA11" s="340"/>
      <c r="BB11" s="341"/>
    </row>
    <row r="12" spans="1:54" ht="12.75">
      <c r="A12" s="327"/>
      <c r="B12" s="328"/>
      <c r="C12" s="330"/>
      <c r="D12" s="329"/>
      <c r="E12" s="330"/>
      <c r="F12" s="329"/>
      <c r="G12" s="330"/>
      <c r="H12" s="329"/>
      <c r="I12" s="335"/>
      <c r="J12" s="330"/>
      <c r="K12" s="330"/>
      <c r="L12" s="329"/>
      <c r="M12" s="335"/>
      <c r="N12" s="330"/>
      <c r="O12" s="330"/>
      <c r="P12" s="329"/>
      <c r="Q12" s="330"/>
      <c r="R12" s="329"/>
      <c r="S12" s="330"/>
      <c r="T12" s="323"/>
      <c r="U12" s="324"/>
      <c r="V12" s="336"/>
      <c r="W12" s="337"/>
      <c r="X12" s="342"/>
      <c r="Y12" s="343"/>
      <c r="Z12" s="337"/>
      <c r="AA12" s="337"/>
      <c r="AB12" s="841" t="s">
        <v>180</v>
      </c>
      <c r="AC12" s="830"/>
      <c r="AD12" s="329"/>
      <c r="AE12" s="330"/>
      <c r="AF12" s="329"/>
      <c r="AG12" s="335"/>
      <c r="AH12" s="329"/>
      <c r="AI12" s="330"/>
      <c r="AJ12" s="817"/>
      <c r="AK12" s="818"/>
      <c r="AL12" s="817"/>
      <c r="AM12" s="818"/>
      <c r="AN12" s="330"/>
      <c r="AO12" s="330"/>
      <c r="AP12" s="329"/>
      <c r="AQ12" s="330"/>
      <c r="AR12" s="329"/>
      <c r="AS12" s="330"/>
      <c r="AT12" s="329"/>
      <c r="AU12" s="330"/>
      <c r="AV12" s="333"/>
      <c r="AW12" s="300"/>
      <c r="AX12" s="338"/>
      <c r="AY12" s="339"/>
      <c r="BA12" s="340"/>
      <c r="BB12" s="341"/>
    </row>
    <row r="13" spans="1:54" ht="13.5" thickBot="1">
      <c r="A13" s="344"/>
      <c r="B13" s="345"/>
      <c r="C13" s="393"/>
      <c r="D13" s="843" t="s">
        <v>41</v>
      </c>
      <c r="E13" s="844"/>
      <c r="F13" s="843" t="s">
        <v>41</v>
      </c>
      <c r="G13" s="844"/>
      <c r="H13" s="843" t="s">
        <v>41</v>
      </c>
      <c r="I13" s="845"/>
      <c r="J13" s="843" t="s">
        <v>41</v>
      </c>
      <c r="K13" s="845"/>
      <c r="L13" s="843" t="s">
        <v>41</v>
      </c>
      <c r="M13" s="845"/>
      <c r="N13" s="843" t="s">
        <v>41</v>
      </c>
      <c r="O13" s="845"/>
      <c r="P13" s="843" t="s">
        <v>41</v>
      </c>
      <c r="Q13" s="845"/>
      <c r="R13" s="843" t="s">
        <v>41</v>
      </c>
      <c r="S13" s="845"/>
      <c r="T13" s="346" t="s">
        <v>41</v>
      </c>
      <c r="U13" s="347"/>
      <c r="V13" s="348" t="s">
        <v>41</v>
      </c>
      <c r="W13" s="347"/>
      <c r="X13" s="847" t="s">
        <v>41</v>
      </c>
      <c r="Y13" s="848"/>
      <c r="Z13" s="847" t="s">
        <v>41</v>
      </c>
      <c r="AA13" s="848"/>
      <c r="AB13" s="847" t="s">
        <v>41</v>
      </c>
      <c r="AC13" s="848"/>
      <c r="AD13" s="843" t="s">
        <v>41</v>
      </c>
      <c r="AE13" s="845"/>
      <c r="AF13" s="843" t="s">
        <v>41</v>
      </c>
      <c r="AG13" s="845"/>
      <c r="AH13" s="346" t="s">
        <v>41</v>
      </c>
      <c r="AI13" s="347"/>
      <c r="AJ13" s="349" t="s">
        <v>41</v>
      </c>
      <c r="AK13" s="347"/>
      <c r="AL13" s="843" t="s">
        <v>41</v>
      </c>
      <c r="AM13" s="845"/>
      <c r="AN13" s="843" t="s">
        <v>41</v>
      </c>
      <c r="AO13" s="845"/>
      <c r="AP13" s="346" t="s">
        <v>41</v>
      </c>
      <c r="AQ13" s="347"/>
      <c r="AR13" s="346" t="s">
        <v>41</v>
      </c>
      <c r="AS13" s="347"/>
      <c r="AT13" s="346" t="s">
        <v>41</v>
      </c>
      <c r="AU13" s="347"/>
      <c r="AV13" s="346" t="s">
        <v>41</v>
      </c>
      <c r="AW13" s="350"/>
      <c r="AX13" s="351" t="s">
        <v>41</v>
      </c>
      <c r="AY13" s="350"/>
      <c r="BA13" s="352" t="s">
        <v>41</v>
      </c>
      <c r="BB13" s="350"/>
    </row>
    <row r="14" spans="1:59" ht="12.75">
      <c r="A14" s="353"/>
      <c r="B14" s="354" t="s">
        <v>181</v>
      </c>
      <c r="C14" s="451" t="s">
        <v>182</v>
      </c>
      <c r="D14" s="355">
        <v>463295.19448923034</v>
      </c>
      <c r="E14" s="356"/>
      <c r="F14" s="355">
        <v>53369.52512520009</v>
      </c>
      <c r="G14" s="356"/>
      <c r="H14" s="355">
        <v>131217.52571589395</v>
      </c>
      <c r="I14" s="357"/>
      <c r="J14" s="355">
        <v>0</v>
      </c>
      <c r="K14" s="356"/>
      <c r="L14" s="355">
        <v>20340.89375141093</v>
      </c>
      <c r="M14" s="357"/>
      <c r="N14" s="355">
        <v>8133.546470724476</v>
      </c>
      <c r="O14" s="334"/>
      <c r="P14" s="358">
        <v>676356.6855524598</v>
      </c>
      <c r="Q14" s="334"/>
      <c r="R14" s="359">
        <v>668223.1390817353</v>
      </c>
      <c r="S14" s="334"/>
      <c r="T14" s="359">
        <v>668223</v>
      </c>
      <c r="U14" s="360"/>
      <c r="V14" s="452">
        <v>75540</v>
      </c>
      <c r="W14" s="453"/>
      <c r="X14" s="454">
        <v>7777</v>
      </c>
      <c r="Y14" s="455"/>
      <c r="Z14" s="454">
        <v>3460</v>
      </c>
      <c r="AA14" s="453"/>
      <c r="AB14" s="456"/>
      <c r="AC14" s="455"/>
      <c r="AD14" s="457">
        <v>0</v>
      </c>
      <c r="AE14" s="457"/>
      <c r="AF14" s="458">
        <v>8134</v>
      </c>
      <c r="AG14" s="455"/>
      <c r="AH14" s="456">
        <v>12577</v>
      </c>
      <c r="AI14" s="455"/>
      <c r="AJ14" s="456">
        <v>2938</v>
      </c>
      <c r="AK14" s="455"/>
      <c r="AL14" s="456">
        <v>87100</v>
      </c>
      <c r="AM14" s="366"/>
      <c r="AN14" s="367">
        <v>16200</v>
      </c>
      <c r="AO14" s="364"/>
      <c r="AP14" s="361">
        <v>3470</v>
      </c>
      <c r="AQ14" s="366"/>
      <c r="AR14" s="361"/>
      <c r="AS14" s="366"/>
      <c r="AT14" s="361"/>
      <c r="AU14" s="366"/>
      <c r="AV14" s="359">
        <f aca="true" t="shared" si="0" ref="AV14:AV38">SUM(V14:AU14)</f>
        <v>217196</v>
      </c>
      <c r="AW14" s="370"/>
      <c r="AX14" s="371">
        <f aca="true" t="shared" si="1" ref="AX14:AX37">T14+AV14</f>
        <v>885419</v>
      </c>
      <c r="AY14" s="370"/>
      <c r="BA14" s="452">
        <v>37492</v>
      </c>
      <c r="BB14" s="459"/>
      <c r="BC14" s="49"/>
      <c r="BE14" s="372"/>
      <c r="BG14" s="373"/>
    </row>
    <row r="15" spans="1:59" ht="12.75">
      <c r="A15" s="374"/>
      <c r="B15" s="375" t="s">
        <v>43</v>
      </c>
      <c r="C15" s="460" t="s">
        <v>183</v>
      </c>
      <c r="D15" s="358">
        <v>517745.85312755546</v>
      </c>
      <c r="E15" s="334"/>
      <c r="F15" s="358">
        <v>28194.398293177313</v>
      </c>
      <c r="G15" s="334"/>
      <c r="H15" s="358">
        <v>80946.92002130939</v>
      </c>
      <c r="I15" s="376"/>
      <c r="J15" s="358">
        <v>0</v>
      </c>
      <c r="K15" s="334"/>
      <c r="L15" s="358">
        <v>220688.8571021687</v>
      </c>
      <c r="M15" s="376"/>
      <c r="N15" s="358">
        <v>0</v>
      </c>
      <c r="O15" s="334"/>
      <c r="P15" s="358">
        <v>847576.028544211</v>
      </c>
      <c r="Q15" s="334"/>
      <c r="R15" s="358">
        <v>847576.028544211</v>
      </c>
      <c r="S15" s="334"/>
      <c r="T15" s="359">
        <v>847576</v>
      </c>
      <c r="U15" s="377"/>
      <c r="V15" s="461">
        <v>40853</v>
      </c>
      <c r="W15" s="462"/>
      <c r="X15" s="463">
        <v>508</v>
      </c>
      <c r="Y15" s="464"/>
      <c r="Z15" s="463">
        <v>2169</v>
      </c>
      <c r="AA15" s="462"/>
      <c r="AB15" s="463"/>
      <c r="AC15" s="464"/>
      <c r="AD15" s="387">
        <v>0</v>
      </c>
      <c r="AE15" s="387"/>
      <c r="AF15" s="465">
        <v>0</v>
      </c>
      <c r="AG15" s="464"/>
      <c r="AH15" s="463">
        <v>7044</v>
      </c>
      <c r="AI15" s="464"/>
      <c r="AJ15" s="463">
        <v>1150</v>
      </c>
      <c r="AK15" s="464"/>
      <c r="AL15" s="463">
        <v>99200</v>
      </c>
      <c r="AM15" s="376"/>
      <c r="AN15" s="380"/>
      <c r="AO15" s="334"/>
      <c r="AP15" s="359">
        <v>32148</v>
      </c>
      <c r="AQ15" s="376"/>
      <c r="AR15" s="359"/>
      <c r="AS15" s="376"/>
      <c r="AT15" s="359"/>
      <c r="AU15" s="376"/>
      <c r="AV15" s="359">
        <f t="shared" si="0"/>
        <v>183072</v>
      </c>
      <c r="AW15" s="383"/>
      <c r="AX15" s="371">
        <f t="shared" si="1"/>
        <v>1030648</v>
      </c>
      <c r="AY15" s="383"/>
      <c r="AZ15" s="384"/>
      <c r="BA15" s="461">
        <v>20515</v>
      </c>
      <c r="BB15" s="466"/>
      <c r="BC15" s="49"/>
      <c r="BE15" s="372"/>
      <c r="BG15" s="373"/>
    </row>
    <row r="16" spans="1:59" ht="12.75">
      <c r="A16" s="374"/>
      <c r="B16" s="375" t="s">
        <v>96</v>
      </c>
      <c r="C16" s="460" t="s">
        <v>184</v>
      </c>
      <c r="D16" s="358">
        <v>156276.84157703596</v>
      </c>
      <c r="E16" s="334"/>
      <c r="F16" s="358">
        <v>35677.46401799796</v>
      </c>
      <c r="G16" s="334"/>
      <c r="H16" s="358">
        <v>45945.072792057756</v>
      </c>
      <c r="I16" s="376"/>
      <c r="J16" s="358">
        <v>0</v>
      </c>
      <c r="K16" s="334"/>
      <c r="L16" s="358">
        <v>7719.79324014041</v>
      </c>
      <c r="M16" s="376"/>
      <c r="N16" s="358">
        <v>2080.501104578525</v>
      </c>
      <c r="O16" s="334"/>
      <c r="P16" s="358">
        <v>247699.6727318106</v>
      </c>
      <c r="Q16" s="334"/>
      <c r="R16" s="358">
        <v>245619.17162723208</v>
      </c>
      <c r="S16" s="334"/>
      <c r="T16" s="359">
        <v>245619</v>
      </c>
      <c r="U16" s="377"/>
      <c r="V16" s="461">
        <v>38854</v>
      </c>
      <c r="W16" s="462"/>
      <c r="X16" s="463">
        <v>3235</v>
      </c>
      <c r="Y16" s="464"/>
      <c r="Z16" s="463">
        <v>1774</v>
      </c>
      <c r="AA16" s="462"/>
      <c r="AB16" s="463"/>
      <c r="AC16" s="464"/>
      <c r="AD16" s="387">
        <v>0</v>
      </c>
      <c r="AE16" s="387"/>
      <c r="AF16" s="465">
        <v>2081</v>
      </c>
      <c r="AG16" s="464"/>
      <c r="AH16" s="463">
        <v>2544</v>
      </c>
      <c r="AI16" s="464"/>
      <c r="AJ16" s="463">
        <v>1760</v>
      </c>
      <c r="AK16" s="464"/>
      <c r="AL16" s="463">
        <v>24200</v>
      </c>
      <c r="AM16" s="376"/>
      <c r="AN16" s="380"/>
      <c r="AO16" s="334"/>
      <c r="AP16" s="359">
        <v>1686</v>
      </c>
      <c r="AQ16" s="376"/>
      <c r="AR16" s="359"/>
      <c r="AS16" s="376"/>
      <c r="AT16" s="359"/>
      <c r="AU16" s="376"/>
      <c r="AV16" s="359">
        <f t="shared" si="0"/>
        <v>76134</v>
      </c>
      <c r="AW16" s="383"/>
      <c r="AX16" s="371">
        <f t="shared" si="1"/>
        <v>321753</v>
      </c>
      <c r="AY16" s="383"/>
      <c r="AZ16" s="384"/>
      <c r="BA16" s="461">
        <v>18851</v>
      </c>
      <c r="BB16" s="466"/>
      <c r="BC16" s="49"/>
      <c r="BE16" s="372"/>
      <c r="BG16" s="373"/>
    </row>
    <row r="17" spans="1:59" ht="12.75">
      <c r="A17" s="374"/>
      <c r="B17" s="375" t="s">
        <v>185</v>
      </c>
      <c r="C17" s="460" t="s">
        <v>186</v>
      </c>
      <c r="D17" s="358">
        <v>350597.4636653931</v>
      </c>
      <c r="E17" s="334"/>
      <c r="F17" s="358">
        <v>56174.99709155466</v>
      </c>
      <c r="G17" s="334"/>
      <c r="H17" s="358">
        <v>84780.47971948647</v>
      </c>
      <c r="I17" s="376"/>
      <c r="J17" s="358">
        <v>595.7182595938332</v>
      </c>
      <c r="K17" s="334"/>
      <c r="L17" s="358">
        <v>7813.5084843302775</v>
      </c>
      <c r="M17" s="376"/>
      <c r="N17" s="358">
        <v>10369.851918112245</v>
      </c>
      <c r="O17" s="334"/>
      <c r="P17" s="358">
        <v>510332.0191384705</v>
      </c>
      <c r="Q17" s="334"/>
      <c r="R17" s="358">
        <v>499366.44896076445</v>
      </c>
      <c r="S17" s="334"/>
      <c r="T17" s="359">
        <v>499366</v>
      </c>
      <c r="U17" s="377"/>
      <c r="V17" s="461">
        <v>89403</v>
      </c>
      <c r="W17" s="462"/>
      <c r="X17" s="463">
        <v>3775</v>
      </c>
      <c r="Y17" s="464"/>
      <c r="Z17" s="463">
        <v>4650</v>
      </c>
      <c r="AA17" s="462"/>
      <c r="AB17" s="463"/>
      <c r="AC17" s="464"/>
      <c r="AD17" s="387">
        <v>595.7182595938332</v>
      </c>
      <c r="AE17" s="387"/>
      <c r="AF17" s="465">
        <v>10370</v>
      </c>
      <c r="AG17" s="467"/>
      <c r="AH17" s="463">
        <v>2529</v>
      </c>
      <c r="AI17" s="464"/>
      <c r="AJ17" s="463">
        <v>1188</v>
      </c>
      <c r="AK17" s="464"/>
      <c r="AL17" s="463">
        <v>86000</v>
      </c>
      <c r="AM17" s="376"/>
      <c r="AN17" s="380"/>
      <c r="AO17" s="334"/>
      <c r="AP17" s="359">
        <v>3088</v>
      </c>
      <c r="AQ17" s="376"/>
      <c r="AR17" s="359"/>
      <c r="AS17" s="376"/>
      <c r="AT17" s="359"/>
      <c r="AU17" s="376"/>
      <c r="AV17" s="359">
        <f t="shared" si="0"/>
        <v>201598.71825959382</v>
      </c>
      <c r="AW17" s="383"/>
      <c r="AX17" s="371">
        <f t="shared" si="1"/>
        <v>700964.7182595938</v>
      </c>
      <c r="AY17" s="383"/>
      <c r="AZ17" s="384"/>
      <c r="BA17" s="461">
        <v>45568</v>
      </c>
      <c r="BB17" s="466"/>
      <c r="BC17" s="49"/>
      <c r="BD17" s="172"/>
      <c r="BE17" s="372"/>
      <c r="BG17" s="373"/>
    </row>
    <row r="18" spans="1:59" ht="12.75">
      <c r="A18" s="374"/>
      <c r="B18" s="375" t="s">
        <v>97</v>
      </c>
      <c r="C18" s="460" t="s">
        <v>187</v>
      </c>
      <c r="D18" s="358">
        <v>120834.79902112954</v>
      </c>
      <c r="E18" s="334"/>
      <c r="F18" s="358">
        <v>27965.794086936432</v>
      </c>
      <c r="G18" s="334"/>
      <c r="H18" s="358">
        <v>28351.936854705153</v>
      </c>
      <c r="I18" s="376"/>
      <c r="J18" s="358">
        <v>7961.893695487235</v>
      </c>
      <c r="K18" s="334"/>
      <c r="L18" s="358">
        <v>19411.941393378864</v>
      </c>
      <c r="M18" s="376"/>
      <c r="N18" s="358">
        <v>11862.121656575631</v>
      </c>
      <c r="O18" s="334"/>
      <c r="P18" s="358">
        <v>216388.48670821285</v>
      </c>
      <c r="Q18" s="334"/>
      <c r="R18" s="358">
        <v>196564.47135615</v>
      </c>
      <c r="S18" s="334"/>
      <c r="T18" s="359">
        <v>196564</v>
      </c>
      <c r="U18" s="377"/>
      <c r="V18" s="461">
        <v>25558</v>
      </c>
      <c r="W18" s="462"/>
      <c r="X18" s="463">
        <v>1295</v>
      </c>
      <c r="Y18" s="464"/>
      <c r="Z18" s="463">
        <v>1810</v>
      </c>
      <c r="AA18" s="462"/>
      <c r="AB18" s="463"/>
      <c r="AC18" s="464"/>
      <c r="AD18" s="387">
        <v>7961.893695487235</v>
      </c>
      <c r="AE18" s="387"/>
      <c r="AF18" s="465">
        <v>11862</v>
      </c>
      <c r="AG18" s="467"/>
      <c r="AH18" s="463">
        <v>5418</v>
      </c>
      <c r="AI18" s="464"/>
      <c r="AJ18" s="463">
        <v>58</v>
      </c>
      <c r="AK18" s="464"/>
      <c r="AL18" s="463">
        <v>63600</v>
      </c>
      <c r="AM18" s="376"/>
      <c r="AN18" s="380"/>
      <c r="AO18" s="334"/>
      <c r="AP18" s="359">
        <v>3489</v>
      </c>
      <c r="AQ18" s="376"/>
      <c r="AR18" s="359"/>
      <c r="AS18" s="376"/>
      <c r="AT18" s="359"/>
      <c r="AU18" s="376"/>
      <c r="AV18" s="359">
        <f t="shared" si="0"/>
        <v>121051.89369548723</v>
      </c>
      <c r="AW18" s="383"/>
      <c r="AX18" s="371">
        <f t="shared" si="1"/>
        <v>317615.89369548723</v>
      </c>
      <c r="AY18" s="383"/>
      <c r="AZ18" s="384"/>
      <c r="BA18" s="461">
        <v>13916</v>
      </c>
      <c r="BB18" s="466"/>
      <c r="BC18" s="49"/>
      <c r="BE18" s="372"/>
      <c r="BG18" s="373"/>
    </row>
    <row r="19" spans="1:59" ht="12.75">
      <c r="A19" s="374"/>
      <c r="B19" s="375" t="s">
        <v>188</v>
      </c>
      <c r="C19" s="468" t="s">
        <v>189</v>
      </c>
      <c r="D19" s="358">
        <v>436879.5897378244</v>
      </c>
      <c r="E19" s="334"/>
      <c r="F19" s="358">
        <v>35228.59628801814</v>
      </c>
      <c r="G19" s="334"/>
      <c r="H19" s="358">
        <v>68203.85620471413</v>
      </c>
      <c r="I19" s="376"/>
      <c r="J19" s="358">
        <v>15377.802472307661</v>
      </c>
      <c r="K19" s="334"/>
      <c r="L19" s="358">
        <v>94224.8208301508</v>
      </c>
      <c r="M19" s="376"/>
      <c r="N19" s="358">
        <v>6561.042160515011</v>
      </c>
      <c r="O19" s="334"/>
      <c r="P19" s="358">
        <v>656475.7076935302</v>
      </c>
      <c r="Q19" s="334"/>
      <c r="R19" s="358">
        <v>634536.8630607075</v>
      </c>
      <c r="S19" s="334"/>
      <c r="T19" s="359">
        <v>634537</v>
      </c>
      <c r="U19" s="377"/>
      <c r="V19" s="461">
        <v>44772</v>
      </c>
      <c r="W19" s="462"/>
      <c r="X19" s="463">
        <v>2491</v>
      </c>
      <c r="Y19" s="464"/>
      <c r="Z19" s="463">
        <v>3047</v>
      </c>
      <c r="AA19" s="462"/>
      <c r="AB19" s="463"/>
      <c r="AC19" s="464"/>
      <c r="AD19" s="387">
        <v>15378</v>
      </c>
      <c r="AE19" s="387"/>
      <c r="AF19" s="465">
        <v>6561.042160515011</v>
      </c>
      <c r="AG19" s="467"/>
      <c r="AH19" s="463">
        <v>8202</v>
      </c>
      <c r="AI19" s="464"/>
      <c r="AJ19" s="463">
        <v>1526</v>
      </c>
      <c r="AK19" s="464"/>
      <c r="AL19" s="463">
        <v>53300</v>
      </c>
      <c r="AM19" s="376"/>
      <c r="AN19" s="380"/>
      <c r="AO19" s="334"/>
      <c r="AP19" s="359">
        <v>22941</v>
      </c>
      <c r="AQ19" s="376"/>
      <c r="AR19" s="359"/>
      <c r="AS19" s="376"/>
      <c r="AT19" s="359"/>
      <c r="AU19" s="376"/>
      <c r="AV19" s="359">
        <f t="shared" si="0"/>
        <v>158218.042160515</v>
      </c>
      <c r="AW19" s="383"/>
      <c r="AX19" s="371">
        <f t="shared" si="1"/>
        <v>792755.042160515</v>
      </c>
      <c r="AY19" s="383"/>
      <c r="AZ19" s="384"/>
      <c r="BA19" s="461">
        <v>23902</v>
      </c>
      <c r="BB19" s="466"/>
      <c r="BC19" s="49"/>
      <c r="BE19" s="372"/>
      <c r="BG19" s="373"/>
    </row>
    <row r="20" spans="1:59" ht="12.75">
      <c r="A20" s="374"/>
      <c r="B20" s="375" t="s">
        <v>144</v>
      </c>
      <c r="C20" s="468" t="s">
        <v>190</v>
      </c>
      <c r="D20" s="358">
        <v>662102.4871333538</v>
      </c>
      <c r="E20" s="334"/>
      <c r="F20" s="358">
        <v>47149.48895164916</v>
      </c>
      <c r="G20" s="334"/>
      <c r="H20" s="358">
        <v>156500.59467429796</v>
      </c>
      <c r="I20" s="376"/>
      <c r="J20" s="358">
        <v>12210.601574377888</v>
      </c>
      <c r="K20" s="334"/>
      <c r="L20" s="358">
        <v>103545.97330538559</v>
      </c>
      <c r="M20" s="376"/>
      <c r="N20" s="358">
        <v>0</v>
      </c>
      <c r="O20" s="334"/>
      <c r="P20" s="358">
        <v>981509.1456390644</v>
      </c>
      <c r="Q20" s="334"/>
      <c r="R20" s="358">
        <v>969298.5440646865</v>
      </c>
      <c r="S20" s="334"/>
      <c r="T20" s="359">
        <v>969299</v>
      </c>
      <c r="U20" s="377"/>
      <c r="V20" s="461">
        <v>118030</v>
      </c>
      <c r="W20" s="462"/>
      <c r="X20" s="463">
        <v>1609</v>
      </c>
      <c r="Y20" s="464"/>
      <c r="Z20" s="463">
        <v>8002</v>
      </c>
      <c r="AA20" s="462"/>
      <c r="AB20" s="463"/>
      <c r="AC20" s="464"/>
      <c r="AD20" s="387">
        <v>12211</v>
      </c>
      <c r="AE20" s="387"/>
      <c r="AF20" s="465">
        <v>0</v>
      </c>
      <c r="AG20" s="467"/>
      <c r="AH20" s="463">
        <v>14836</v>
      </c>
      <c r="AI20" s="464"/>
      <c r="AJ20" s="463">
        <v>4071</v>
      </c>
      <c r="AK20" s="464"/>
      <c r="AL20" s="463">
        <v>51000</v>
      </c>
      <c r="AM20" s="376"/>
      <c r="AN20" s="380">
        <v>15600</v>
      </c>
      <c r="AO20" s="334"/>
      <c r="AP20" s="359">
        <v>4813</v>
      </c>
      <c r="AQ20" s="376"/>
      <c r="AR20" s="359"/>
      <c r="AS20" s="376"/>
      <c r="AT20" s="359"/>
      <c r="AU20" s="376"/>
      <c r="AV20" s="359">
        <f t="shared" si="0"/>
        <v>230172</v>
      </c>
      <c r="AW20" s="383"/>
      <c r="AX20" s="371">
        <f t="shared" si="1"/>
        <v>1199471</v>
      </c>
      <c r="AY20" s="383"/>
      <c r="AZ20" s="384"/>
      <c r="BA20" s="461">
        <v>62385</v>
      </c>
      <c r="BB20" s="466"/>
      <c r="BC20" s="49"/>
      <c r="BE20" s="372"/>
      <c r="BG20" s="373"/>
    </row>
    <row r="21" spans="1:59" ht="12.75">
      <c r="A21" s="374"/>
      <c r="B21" s="375" t="s">
        <v>145</v>
      </c>
      <c r="C21" s="460" t="s">
        <v>191</v>
      </c>
      <c r="D21" s="358">
        <v>779419.6302453766</v>
      </c>
      <c r="E21" s="334"/>
      <c r="F21" s="358">
        <v>11427.263270890735</v>
      </c>
      <c r="G21" s="334"/>
      <c r="H21" s="358">
        <v>117822.44502245433</v>
      </c>
      <c r="I21" s="376"/>
      <c r="J21" s="358">
        <v>215.19174613667985</v>
      </c>
      <c r="K21" s="334"/>
      <c r="L21" s="358">
        <v>205036.06844135592</v>
      </c>
      <c r="M21" s="376"/>
      <c r="N21" s="358">
        <v>4418.032726785475</v>
      </c>
      <c r="O21" s="334"/>
      <c r="P21" s="358">
        <v>1118338.6314529995</v>
      </c>
      <c r="Q21" s="334"/>
      <c r="R21" s="358">
        <v>1113705.4069800775</v>
      </c>
      <c r="S21" s="334"/>
      <c r="T21" s="463">
        <v>1113704</v>
      </c>
      <c r="U21" s="377"/>
      <c r="V21" s="461">
        <v>90259</v>
      </c>
      <c r="W21" s="462"/>
      <c r="X21" s="463">
        <v>14613</v>
      </c>
      <c r="Y21" s="464"/>
      <c r="Z21" s="463">
        <v>3231</v>
      </c>
      <c r="AA21" s="462"/>
      <c r="AB21" s="463"/>
      <c r="AC21" s="464"/>
      <c r="AD21" s="387">
        <v>215.19174613667985</v>
      </c>
      <c r="AE21" s="387"/>
      <c r="AF21" s="465">
        <v>4418</v>
      </c>
      <c r="AG21" s="467"/>
      <c r="AH21" s="463">
        <v>7354</v>
      </c>
      <c r="AI21" s="464"/>
      <c r="AJ21" s="463">
        <v>1774</v>
      </c>
      <c r="AK21" s="464"/>
      <c r="AL21" s="463">
        <v>108300</v>
      </c>
      <c r="AM21" s="376"/>
      <c r="AN21" s="380">
        <v>22400</v>
      </c>
      <c r="AO21" s="334"/>
      <c r="AP21" s="359">
        <v>51565</v>
      </c>
      <c r="AQ21" s="376"/>
      <c r="AR21" s="359"/>
      <c r="AS21" s="376"/>
      <c r="AT21" s="359"/>
      <c r="AU21" s="376"/>
      <c r="AV21" s="359">
        <f t="shared" si="0"/>
        <v>304129.1917461367</v>
      </c>
      <c r="AW21" s="383"/>
      <c r="AX21" s="371">
        <f t="shared" si="1"/>
        <v>1417833.1917461366</v>
      </c>
      <c r="AY21" s="383"/>
      <c r="AZ21" s="384"/>
      <c r="BA21" s="461">
        <v>41635</v>
      </c>
      <c r="BB21" s="466"/>
      <c r="BC21" s="49"/>
      <c r="BE21" s="372"/>
      <c r="BG21" s="373"/>
    </row>
    <row r="22" spans="1:59" ht="12.75">
      <c r="A22" s="374"/>
      <c r="B22" s="375" t="s">
        <v>146</v>
      </c>
      <c r="C22" s="460" t="s">
        <v>192</v>
      </c>
      <c r="D22" s="358">
        <v>343628.5227133891</v>
      </c>
      <c r="E22" s="334"/>
      <c r="F22" s="358">
        <v>66214.00936454667</v>
      </c>
      <c r="G22" s="334"/>
      <c r="H22" s="358">
        <v>59712.92114705862</v>
      </c>
      <c r="I22" s="376"/>
      <c r="J22" s="358">
        <v>7373.609163981005</v>
      </c>
      <c r="K22" s="334"/>
      <c r="L22" s="358">
        <v>24643.594900278265</v>
      </c>
      <c r="M22" s="376"/>
      <c r="N22" s="358">
        <v>34094.095231263505</v>
      </c>
      <c r="O22" s="334"/>
      <c r="P22" s="358">
        <v>535666.7525205171</v>
      </c>
      <c r="Q22" s="334"/>
      <c r="R22" s="358">
        <v>494199.0481252726</v>
      </c>
      <c r="S22" s="334"/>
      <c r="T22" s="463">
        <v>488863</v>
      </c>
      <c r="U22" s="377"/>
      <c r="V22" s="461">
        <v>67350</v>
      </c>
      <c r="W22" s="462"/>
      <c r="X22" s="463">
        <v>8477</v>
      </c>
      <c r="Y22" s="464"/>
      <c r="Z22" s="463">
        <v>3640</v>
      </c>
      <c r="AA22" s="462"/>
      <c r="AB22" s="463"/>
      <c r="AC22" s="464"/>
      <c r="AD22" s="387">
        <v>7373.609163981005</v>
      </c>
      <c r="AE22" s="387"/>
      <c r="AF22" s="465">
        <v>34094</v>
      </c>
      <c r="AG22" s="467"/>
      <c r="AH22" s="463">
        <v>5141</v>
      </c>
      <c r="AI22" s="464"/>
      <c r="AJ22" s="463">
        <v>683</v>
      </c>
      <c r="AK22" s="464"/>
      <c r="AL22" s="463">
        <v>99400</v>
      </c>
      <c r="AM22" s="376"/>
      <c r="AN22" s="380">
        <v>7800</v>
      </c>
      <c r="AO22" s="334"/>
      <c r="AP22" s="359">
        <v>34162</v>
      </c>
      <c r="AQ22" s="376"/>
      <c r="AR22" s="359"/>
      <c r="AS22" s="376"/>
      <c r="AT22" s="359"/>
      <c r="AU22" s="376"/>
      <c r="AV22" s="359">
        <f t="shared" si="0"/>
        <v>268120.609163981</v>
      </c>
      <c r="AW22" s="383"/>
      <c r="AX22" s="371">
        <f t="shared" si="1"/>
        <v>756983.6091639809</v>
      </c>
      <c r="AY22" s="383"/>
      <c r="AZ22" s="384"/>
      <c r="BA22" s="461">
        <v>34110</v>
      </c>
      <c r="BB22" s="466"/>
      <c r="BC22" s="49"/>
      <c r="BE22" s="372"/>
      <c r="BG22" s="373"/>
    </row>
    <row r="23" spans="1:59" ht="12.75">
      <c r="A23" s="374"/>
      <c r="B23" s="375" t="s">
        <v>242</v>
      </c>
      <c r="C23" s="460" t="s">
        <v>193</v>
      </c>
      <c r="D23" s="358">
        <v>129343.54406919547</v>
      </c>
      <c r="E23" s="334"/>
      <c r="F23" s="358">
        <v>31154.117281267703</v>
      </c>
      <c r="G23" s="334"/>
      <c r="H23" s="358">
        <v>22839.747168306167</v>
      </c>
      <c r="I23" s="376"/>
      <c r="J23" s="358">
        <v>11581.93381731467</v>
      </c>
      <c r="K23" s="334"/>
      <c r="L23" s="358">
        <v>185.0876072749901</v>
      </c>
      <c r="M23" s="376"/>
      <c r="N23" s="358">
        <v>2701.8525555423357</v>
      </c>
      <c r="O23" s="334"/>
      <c r="P23" s="358">
        <v>197806.28249890136</v>
      </c>
      <c r="Q23" s="334"/>
      <c r="R23" s="358">
        <v>183522.49612604434</v>
      </c>
      <c r="S23" s="334"/>
      <c r="T23" s="463">
        <v>183522</v>
      </c>
      <c r="U23" s="377"/>
      <c r="V23" s="461">
        <v>38636</v>
      </c>
      <c r="W23" s="462"/>
      <c r="X23" s="463">
        <v>0</v>
      </c>
      <c r="Y23" s="464"/>
      <c r="Z23" s="463">
        <v>1828</v>
      </c>
      <c r="AA23" s="462"/>
      <c r="AB23" s="463"/>
      <c r="AC23" s="464"/>
      <c r="AD23" s="387">
        <v>14284</v>
      </c>
      <c r="AE23" s="387"/>
      <c r="AF23" s="465">
        <v>0</v>
      </c>
      <c r="AG23" s="467" t="s">
        <v>241</v>
      </c>
      <c r="AH23" s="463">
        <v>2503</v>
      </c>
      <c r="AI23" s="464"/>
      <c r="AJ23" s="463">
        <v>0</v>
      </c>
      <c r="AK23" s="464"/>
      <c r="AL23" s="463">
        <v>37700</v>
      </c>
      <c r="AM23" s="376"/>
      <c r="AN23" s="380"/>
      <c r="AO23" s="334"/>
      <c r="AP23" s="359">
        <v>297</v>
      </c>
      <c r="AQ23" s="376"/>
      <c r="AR23" s="359"/>
      <c r="AS23" s="376"/>
      <c r="AT23" s="359"/>
      <c r="AU23" s="376"/>
      <c r="AV23" s="359">
        <f t="shared" si="0"/>
        <v>95248</v>
      </c>
      <c r="AW23" s="383"/>
      <c r="AX23" s="371">
        <f t="shared" si="1"/>
        <v>278770</v>
      </c>
      <c r="AY23" s="383"/>
      <c r="AZ23" s="384"/>
      <c r="BA23" s="461">
        <v>19030</v>
      </c>
      <c r="BB23" s="466"/>
      <c r="BC23" s="49"/>
      <c r="BE23" s="372"/>
      <c r="BG23" s="373"/>
    </row>
    <row r="24" spans="1:59" ht="12.75">
      <c r="A24" s="374"/>
      <c r="B24" s="375" t="s">
        <v>147</v>
      </c>
      <c r="C24" s="468" t="s">
        <v>194</v>
      </c>
      <c r="D24" s="358">
        <v>356265.53563968977</v>
      </c>
      <c r="E24" s="334"/>
      <c r="F24" s="358">
        <v>42532.55975724716</v>
      </c>
      <c r="G24" s="334"/>
      <c r="H24" s="358">
        <v>71715.98760438917</v>
      </c>
      <c r="I24" s="376"/>
      <c r="J24" s="358">
        <v>5721.791509655059</v>
      </c>
      <c r="K24" s="334"/>
      <c r="L24" s="358">
        <v>59100.93302806431</v>
      </c>
      <c r="M24" s="376"/>
      <c r="N24" s="358">
        <v>0</v>
      </c>
      <c r="O24" s="334"/>
      <c r="P24" s="358">
        <v>535336.8075390455</v>
      </c>
      <c r="Q24" s="334"/>
      <c r="R24" s="358">
        <v>529615.0160293904</v>
      </c>
      <c r="S24" s="334"/>
      <c r="T24" s="463">
        <v>529615</v>
      </c>
      <c r="U24" s="377"/>
      <c r="V24" s="461">
        <v>50375</v>
      </c>
      <c r="W24" s="462"/>
      <c r="X24" s="463">
        <v>310</v>
      </c>
      <c r="Y24" s="464"/>
      <c r="Z24" s="463">
        <v>2812</v>
      </c>
      <c r="AA24" s="462"/>
      <c r="AB24" s="463"/>
      <c r="AC24" s="464"/>
      <c r="AD24" s="387">
        <v>5721.791509655059</v>
      </c>
      <c r="AE24" s="387"/>
      <c r="AF24" s="465">
        <v>0</v>
      </c>
      <c r="AG24" s="467"/>
      <c r="AH24" s="463">
        <v>6913</v>
      </c>
      <c r="AI24" s="464"/>
      <c r="AJ24" s="463">
        <v>1925</v>
      </c>
      <c r="AK24" s="464"/>
      <c r="AL24" s="463">
        <v>64900</v>
      </c>
      <c r="AM24" s="376"/>
      <c r="AN24" s="380">
        <v>14500</v>
      </c>
      <c r="AO24" s="334"/>
      <c r="AP24" s="359">
        <v>5478</v>
      </c>
      <c r="AQ24" s="376"/>
      <c r="AR24" s="359"/>
      <c r="AS24" s="376"/>
      <c r="AT24" s="359"/>
      <c r="AU24" s="376"/>
      <c r="AV24" s="359">
        <f t="shared" si="0"/>
        <v>152934.79150965507</v>
      </c>
      <c r="AW24" s="383"/>
      <c r="AX24" s="371">
        <f t="shared" si="1"/>
        <v>682549.7915096551</v>
      </c>
      <c r="AY24" s="383"/>
      <c r="AZ24" s="384"/>
      <c r="BA24" s="461">
        <v>25801</v>
      </c>
      <c r="BB24" s="466"/>
      <c r="BC24" s="49"/>
      <c r="BE24" s="372"/>
      <c r="BG24" s="373"/>
    </row>
    <row r="25" spans="1:59" ht="12.75">
      <c r="A25" s="374"/>
      <c r="B25" s="375" t="s">
        <v>50</v>
      </c>
      <c r="C25" s="460" t="s">
        <v>195</v>
      </c>
      <c r="D25" s="358">
        <v>540378.3185050163</v>
      </c>
      <c r="E25" s="386"/>
      <c r="F25" s="358">
        <v>0</v>
      </c>
      <c r="G25" s="334"/>
      <c r="H25" s="358">
        <v>154326.33433578254</v>
      </c>
      <c r="I25" s="376"/>
      <c r="J25" s="358">
        <v>0</v>
      </c>
      <c r="K25" s="334"/>
      <c r="L25" s="358">
        <v>126880.01481216567</v>
      </c>
      <c r="M25" s="376"/>
      <c r="N25" s="358">
        <v>3528.4085885474283</v>
      </c>
      <c r="O25" s="334"/>
      <c r="P25" s="358">
        <v>825113.0762415119</v>
      </c>
      <c r="Q25" s="334"/>
      <c r="R25" s="358">
        <v>821584.6676529645</v>
      </c>
      <c r="S25" s="334"/>
      <c r="T25" s="463">
        <v>821585</v>
      </c>
      <c r="U25" s="377"/>
      <c r="V25" s="461">
        <v>43911</v>
      </c>
      <c r="W25" s="462"/>
      <c r="X25" s="463">
        <v>6989</v>
      </c>
      <c r="Y25" s="464"/>
      <c r="Z25" s="463">
        <v>1938</v>
      </c>
      <c r="AA25" s="462"/>
      <c r="AB25" s="463"/>
      <c r="AC25" s="464"/>
      <c r="AD25" s="387">
        <v>0</v>
      </c>
      <c r="AE25" s="387"/>
      <c r="AF25" s="465">
        <v>3528</v>
      </c>
      <c r="AG25" s="467"/>
      <c r="AH25" s="463">
        <v>7862</v>
      </c>
      <c r="AI25" s="464"/>
      <c r="AJ25" s="463">
        <v>1720</v>
      </c>
      <c r="AK25" s="464"/>
      <c r="AL25" s="463">
        <v>100300</v>
      </c>
      <c r="AM25" s="376"/>
      <c r="AN25" s="380">
        <v>33700</v>
      </c>
      <c r="AO25" s="334"/>
      <c r="AP25" s="359">
        <v>5785</v>
      </c>
      <c r="AQ25" s="376"/>
      <c r="AR25" s="359">
        <v>7000</v>
      </c>
      <c r="AS25" s="376"/>
      <c r="AT25" s="359"/>
      <c r="AU25" s="376"/>
      <c r="AV25" s="359">
        <f t="shared" si="0"/>
        <v>212733</v>
      </c>
      <c r="AW25" s="383"/>
      <c r="AX25" s="371">
        <f t="shared" si="1"/>
        <v>1034318</v>
      </c>
      <c r="AY25" s="383"/>
      <c r="AZ25" s="384"/>
      <c r="BA25" s="461">
        <v>21352</v>
      </c>
      <c r="BB25" s="466"/>
      <c r="BC25" s="49"/>
      <c r="BE25" s="372"/>
      <c r="BG25" s="373"/>
    </row>
    <row r="26" spans="1:59" ht="12.75">
      <c r="A26" s="374"/>
      <c r="B26" s="375" t="s">
        <v>74</v>
      </c>
      <c r="C26" s="468" t="s">
        <v>196</v>
      </c>
      <c r="D26" s="358">
        <v>898767.7218634121</v>
      </c>
      <c r="E26" s="334"/>
      <c r="F26" s="358">
        <v>0</v>
      </c>
      <c r="G26" s="334"/>
      <c r="H26" s="358">
        <v>166562.8834391561</v>
      </c>
      <c r="I26" s="376"/>
      <c r="J26" s="358">
        <v>616.3194228802676</v>
      </c>
      <c r="K26" s="334"/>
      <c r="L26" s="358">
        <v>259969.60170435207</v>
      </c>
      <c r="M26" s="376"/>
      <c r="N26" s="358">
        <v>0</v>
      </c>
      <c r="O26" s="334"/>
      <c r="P26" s="358">
        <v>1325916.5264298003</v>
      </c>
      <c r="Q26" s="334"/>
      <c r="R26" s="358">
        <v>1325300.2070069201</v>
      </c>
      <c r="S26" s="334"/>
      <c r="T26" s="463">
        <v>1325300</v>
      </c>
      <c r="U26" s="377"/>
      <c r="V26" s="461">
        <v>61026</v>
      </c>
      <c r="W26" s="462"/>
      <c r="X26" s="463">
        <v>5823</v>
      </c>
      <c r="Y26" s="464"/>
      <c r="Z26" s="463">
        <v>3528</v>
      </c>
      <c r="AA26" s="462"/>
      <c r="AB26" s="463"/>
      <c r="AC26" s="464"/>
      <c r="AD26" s="387">
        <v>616.3194228802676</v>
      </c>
      <c r="AE26" s="387"/>
      <c r="AF26" s="465">
        <v>0</v>
      </c>
      <c r="AG26" s="467"/>
      <c r="AH26" s="463">
        <v>7789</v>
      </c>
      <c r="AI26" s="464"/>
      <c r="AJ26" s="463">
        <v>134</v>
      </c>
      <c r="AK26" s="464"/>
      <c r="AL26" s="463">
        <v>67200</v>
      </c>
      <c r="AM26" s="376"/>
      <c r="AN26" s="380"/>
      <c r="AO26" s="334"/>
      <c r="AP26" s="359">
        <v>35424</v>
      </c>
      <c r="AQ26" s="376"/>
      <c r="AR26" s="359">
        <v>91000</v>
      </c>
      <c r="AS26" s="376"/>
      <c r="AT26" s="359"/>
      <c r="AU26" s="376"/>
      <c r="AV26" s="359">
        <f t="shared" si="0"/>
        <v>272540.31942288025</v>
      </c>
      <c r="AW26" s="383"/>
      <c r="AX26" s="371">
        <f t="shared" si="1"/>
        <v>1597840.3194228802</v>
      </c>
      <c r="AY26" s="383"/>
      <c r="AZ26" s="384"/>
      <c r="BA26" s="461">
        <v>31110</v>
      </c>
      <c r="BB26" s="466"/>
      <c r="BC26" s="49"/>
      <c r="BD26" s="852"/>
      <c r="BE26" s="372"/>
      <c r="BG26" s="373"/>
    </row>
    <row r="27" spans="1:59" ht="12.75">
      <c r="A27" s="374"/>
      <c r="B27" s="375" t="s">
        <v>104</v>
      </c>
      <c r="C27" s="460" t="s">
        <v>197</v>
      </c>
      <c r="D27" s="358">
        <v>119918.8810674376</v>
      </c>
      <c r="E27" s="334"/>
      <c r="F27" s="358">
        <v>17707.185544805772</v>
      </c>
      <c r="G27" s="334"/>
      <c r="H27" s="358">
        <v>24720.565082280293</v>
      </c>
      <c r="I27" s="376"/>
      <c r="J27" s="358">
        <v>0</v>
      </c>
      <c r="K27" s="334"/>
      <c r="L27" s="358">
        <v>63142.98865402858</v>
      </c>
      <c r="M27" s="376"/>
      <c r="N27" s="358">
        <v>0</v>
      </c>
      <c r="O27" s="334"/>
      <c r="P27" s="358">
        <v>225489.62034855224</v>
      </c>
      <c r="Q27" s="334"/>
      <c r="R27" s="358">
        <v>225489.62034855224</v>
      </c>
      <c r="S27" s="334"/>
      <c r="T27" s="463">
        <v>225490</v>
      </c>
      <c r="U27" s="377"/>
      <c r="V27" s="461">
        <v>8230</v>
      </c>
      <c r="W27" s="462"/>
      <c r="X27" s="463">
        <v>76</v>
      </c>
      <c r="Y27" s="464"/>
      <c r="Z27" s="463">
        <v>554</v>
      </c>
      <c r="AA27" s="462"/>
      <c r="AB27" s="463"/>
      <c r="AC27" s="464"/>
      <c r="AD27" s="387">
        <v>0</v>
      </c>
      <c r="AE27" s="387"/>
      <c r="AF27" s="465">
        <v>0</v>
      </c>
      <c r="AG27" s="467"/>
      <c r="AH27" s="463">
        <v>1380</v>
      </c>
      <c r="AI27" s="464"/>
      <c r="AJ27" s="463">
        <v>275</v>
      </c>
      <c r="AK27" s="464"/>
      <c r="AL27" s="463">
        <v>30900</v>
      </c>
      <c r="AM27" s="376"/>
      <c r="AN27" s="380"/>
      <c r="AO27" s="334"/>
      <c r="AP27" s="359">
        <v>725</v>
      </c>
      <c r="AQ27" s="376"/>
      <c r="AR27" s="359"/>
      <c r="AS27" s="376"/>
      <c r="AT27" s="359"/>
      <c r="AU27" s="376"/>
      <c r="AV27" s="359">
        <f t="shared" si="0"/>
        <v>42140</v>
      </c>
      <c r="AW27" s="383"/>
      <c r="AX27" s="371">
        <f t="shared" si="1"/>
        <v>267630</v>
      </c>
      <c r="AY27" s="383"/>
      <c r="AZ27" s="384"/>
      <c r="BA27" s="461">
        <v>4366</v>
      </c>
      <c r="BB27" s="466"/>
      <c r="BC27" s="49"/>
      <c r="BD27" s="846"/>
      <c r="BE27" s="372"/>
      <c r="BG27" s="373"/>
    </row>
    <row r="28" spans="1:59" ht="12.75">
      <c r="A28" s="374"/>
      <c r="B28" s="375" t="s">
        <v>148</v>
      </c>
      <c r="C28" s="460" t="s">
        <v>198</v>
      </c>
      <c r="D28" s="358">
        <v>916541.8398343327</v>
      </c>
      <c r="E28" s="334"/>
      <c r="F28" s="358">
        <v>47991.59205932057</v>
      </c>
      <c r="G28" s="334"/>
      <c r="H28" s="358">
        <v>253714.39536391728</v>
      </c>
      <c r="I28" s="376"/>
      <c r="J28" s="358">
        <v>261462.2679727158</v>
      </c>
      <c r="K28" s="334"/>
      <c r="L28" s="358">
        <v>111508.60617203299</v>
      </c>
      <c r="M28" s="376"/>
      <c r="N28" s="358">
        <v>26644.735076701654</v>
      </c>
      <c r="O28" s="334"/>
      <c r="P28" s="358">
        <v>1617863.436479021</v>
      </c>
      <c r="Q28" s="334"/>
      <c r="R28" s="358">
        <v>1329756.4334296035</v>
      </c>
      <c r="S28" s="334"/>
      <c r="T28" s="463">
        <v>1329755</v>
      </c>
      <c r="U28" s="377"/>
      <c r="V28" s="461">
        <v>65441</v>
      </c>
      <c r="W28" s="462"/>
      <c r="X28" s="463">
        <v>845</v>
      </c>
      <c r="Y28" s="464"/>
      <c r="Z28" s="463">
        <v>3612</v>
      </c>
      <c r="AA28" s="462"/>
      <c r="AB28" s="463"/>
      <c r="AC28" s="464"/>
      <c r="AD28" s="387">
        <v>261462</v>
      </c>
      <c r="AE28" s="387"/>
      <c r="AF28" s="465">
        <v>26645</v>
      </c>
      <c r="AG28" s="467"/>
      <c r="AH28" s="463">
        <v>8970</v>
      </c>
      <c r="AI28" s="464"/>
      <c r="AJ28" s="463">
        <v>778</v>
      </c>
      <c r="AK28" s="464"/>
      <c r="AL28" s="463">
        <v>19400</v>
      </c>
      <c r="AM28" s="376"/>
      <c r="AN28" s="380">
        <v>0</v>
      </c>
      <c r="AO28" s="334"/>
      <c r="AP28" s="359">
        <v>0</v>
      </c>
      <c r="AQ28" s="376"/>
      <c r="AR28" s="359">
        <v>3000</v>
      </c>
      <c r="AS28" s="376"/>
      <c r="AT28" s="359"/>
      <c r="AU28" s="376"/>
      <c r="AV28" s="359">
        <f t="shared" si="0"/>
        <v>390153</v>
      </c>
      <c r="AW28" s="383"/>
      <c r="AX28" s="371">
        <f t="shared" si="1"/>
        <v>1719908</v>
      </c>
      <c r="AY28" s="383"/>
      <c r="AZ28" s="384"/>
      <c r="BA28" s="461">
        <v>33436</v>
      </c>
      <c r="BB28" s="466"/>
      <c r="BC28" s="49"/>
      <c r="BD28" s="846"/>
      <c r="BE28" s="372"/>
      <c r="BG28" s="373"/>
    </row>
    <row r="29" spans="1:59" ht="12.75">
      <c r="A29" s="374"/>
      <c r="B29" s="375" t="s">
        <v>105</v>
      </c>
      <c r="C29" s="468" t="s">
        <v>199</v>
      </c>
      <c r="D29" s="358">
        <v>498007.1575168315</v>
      </c>
      <c r="E29" s="334"/>
      <c r="F29" s="358">
        <v>20339.63005265736</v>
      </c>
      <c r="G29" s="334"/>
      <c r="H29" s="358">
        <v>80588.83318846553</v>
      </c>
      <c r="I29" s="376"/>
      <c r="J29" s="358">
        <v>2204.4172000644635</v>
      </c>
      <c r="K29" s="334"/>
      <c r="L29" s="358">
        <v>216752.231125918</v>
      </c>
      <c r="M29" s="376"/>
      <c r="N29" s="358">
        <v>0</v>
      </c>
      <c r="O29" s="334"/>
      <c r="P29" s="358">
        <v>817892.2690839369</v>
      </c>
      <c r="Q29" s="334"/>
      <c r="R29" s="358">
        <v>815687.8518838724</v>
      </c>
      <c r="S29" s="334"/>
      <c r="T29" s="463">
        <v>815688</v>
      </c>
      <c r="U29" s="377"/>
      <c r="V29" s="461">
        <v>13060</v>
      </c>
      <c r="W29" s="462"/>
      <c r="X29" s="463">
        <v>186</v>
      </c>
      <c r="Y29" s="464"/>
      <c r="Z29" s="463">
        <v>850</v>
      </c>
      <c r="AA29" s="462"/>
      <c r="AB29" s="463"/>
      <c r="AC29" s="464"/>
      <c r="AD29" s="387">
        <v>2204.4172000644635</v>
      </c>
      <c r="AE29" s="387"/>
      <c r="AF29" s="465">
        <v>0</v>
      </c>
      <c r="AG29" s="467"/>
      <c r="AH29" s="463">
        <v>3224</v>
      </c>
      <c r="AI29" s="464"/>
      <c r="AJ29" s="463">
        <v>1927</v>
      </c>
      <c r="AK29" s="464"/>
      <c r="AL29" s="463">
        <v>95200</v>
      </c>
      <c r="AM29" s="376"/>
      <c r="AN29" s="380"/>
      <c r="AO29" s="334"/>
      <c r="AP29" s="359">
        <v>29519</v>
      </c>
      <c r="AQ29" s="376"/>
      <c r="AR29" s="359"/>
      <c r="AS29" s="376"/>
      <c r="AT29" s="359"/>
      <c r="AU29" s="376"/>
      <c r="AV29" s="359">
        <f t="shared" si="0"/>
        <v>146170.41720006446</v>
      </c>
      <c r="AW29" s="383"/>
      <c r="AX29" s="371">
        <f t="shared" si="1"/>
        <v>961858.4172000645</v>
      </c>
      <c r="AY29" s="383"/>
      <c r="AZ29" s="384"/>
      <c r="BA29" s="461">
        <v>7001</v>
      </c>
      <c r="BB29" s="466"/>
      <c r="BC29" s="49"/>
      <c r="BD29" s="846"/>
      <c r="BE29" s="372"/>
      <c r="BG29" s="373"/>
    </row>
    <row r="30" spans="1:59" ht="12.75">
      <c r="A30" s="374"/>
      <c r="B30" s="375" t="s">
        <v>200</v>
      </c>
      <c r="C30" s="468" t="s">
        <v>201</v>
      </c>
      <c r="D30" s="358">
        <v>738973.2243772693</v>
      </c>
      <c r="E30" s="334"/>
      <c r="F30" s="358">
        <v>77387.63248055322</v>
      </c>
      <c r="G30" s="334"/>
      <c r="H30" s="358">
        <v>180852.39754057454</v>
      </c>
      <c r="I30" s="376"/>
      <c r="J30" s="358">
        <v>12097.81290996352</v>
      </c>
      <c r="K30" s="334"/>
      <c r="L30" s="358">
        <v>31565.637124252426</v>
      </c>
      <c r="M30" s="376"/>
      <c r="N30" s="358">
        <v>5926.162787570756</v>
      </c>
      <c r="O30" s="334"/>
      <c r="P30" s="358">
        <v>1046802.8672201837</v>
      </c>
      <c r="Q30" s="334"/>
      <c r="R30" s="358">
        <v>1028778.8915226494</v>
      </c>
      <c r="S30" s="334"/>
      <c r="T30" s="463">
        <v>1028778</v>
      </c>
      <c r="U30" s="377"/>
      <c r="V30" s="461">
        <v>165374</v>
      </c>
      <c r="W30" s="462"/>
      <c r="X30" s="463">
        <v>4812</v>
      </c>
      <c r="Y30" s="464"/>
      <c r="Z30" s="463">
        <v>9465</v>
      </c>
      <c r="AA30" s="462"/>
      <c r="AB30" s="463"/>
      <c r="AC30" s="464"/>
      <c r="AD30" s="387">
        <v>12098</v>
      </c>
      <c r="AE30" s="387"/>
      <c r="AF30" s="465">
        <v>5926</v>
      </c>
      <c r="AG30" s="467"/>
      <c r="AH30" s="463">
        <v>17765</v>
      </c>
      <c r="AI30" s="464"/>
      <c r="AJ30" s="463">
        <v>3102</v>
      </c>
      <c r="AK30" s="464"/>
      <c r="AL30" s="463">
        <v>135000</v>
      </c>
      <c r="AM30" s="376"/>
      <c r="AN30" s="380">
        <v>14200</v>
      </c>
      <c r="AO30" s="334"/>
      <c r="AP30" s="359">
        <v>4042</v>
      </c>
      <c r="AQ30" s="376"/>
      <c r="AR30" s="359">
        <v>1000</v>
      </c>
      <c r="AS30" s="376"/>
      <c r="AT30" s="359"/>
      <c r="AU30" s="376"/>
      <c r="AV30" s="359">
        <f t="shared" si="0"/>
        <v>372784</v>
      </c>
      <c r="AW30" s="383"/>
      <c r="AX30" s="371">
        <f t="shared" si="1"/>
        <v>1401562</v>
      </c>
      <c r="AY30" s="383"/>
      <c r="AZ30" s="384"/>
      <c r="BA30" s="461">
        <v>83715</v>
      </c>
      <c r="BB30" s="466"/>
      <c r="BC30" s="49"/>
      <c r="BE30" s="372"/>
      <c r="BG30" s="373"/>
    </row>
    <row r="31" spans="1:59" ht="12.75">
      <c r="A31" s="374"/>
      <c r="B31" s="375" t="s">
        <v>109</v>
      </c>
      <c r="C31" s="460" t="s">
        <v>202</v>
      </c>
      <c r="D31" s="358">
        <v>246992.54151226603</v>
      </c>
      <c r="E31" s="334"/>
      <c r="F31" s="358">
        <v>49403.766914862514</v>
      </c>
      <c r="G31" s="334"/>
      <c r="H31" s="358">
        <v>56293.92506408668</v>
      </c>
      <c r="I31" s="376"/>
      <c r="J31" s="358">
        <v>6797.147505628649</v>
      </c>
      <c r="K31" s="334"/>
      <c r="L31" s="358">
        <v>4608.447133036778</v>
      </c>
      <c r="M31" s="376"/>
      <c r="N31" s="358">
        <v>4695.588367418707</v>
      </c>
      <c r="O31" s="334"/>
      <c r="P31" s="358">
        <v>368791.4164972994</v>
      </c>
      <c r="Q31" s="334"/>
      <c r="R31" s="358">
        <v>357298.680624252</v>
      </c>
      <c r="S31" s="334"/>
      <c r="T31" s="463">
        <v>357299</v>
      </c>
      <c r="U31" s="377"/>
      <c r="V31" s="461">
        <v>66688</v>
      </c>
      <c r="W31" s="462"/>
      <c r="X31" s="463">
        <v>0</v>
      </c>
      <c r="Y31" s="464"/>
      <c r="Z31" s="463">
        <v>2815</v>
      </c>
      <c r="AA31" s="462"/>
      <c r="AB31" s="463"/>
      <c r="AC31" s="464"/>
      <c r="AD31" s="387">
        <v>11493</v>
      </c>
      <c r="AE31" s="387"/>
      <c r="AF31" s="465">
        <v>0</v>
      </c>
      <c r="AG31" s="467" t="s">
        <v>241</v>
      </c>
      <c r="AH31" s="463">
        <v>2385</v>
      </c>
      <c r="AI31" s="464"/>
      <c r="AJ31" s="463">
        <v>792</v>
      </c>
      <c r="AK31" s="464"/>
      <c r="AL31" s="463">
        <v>17600</v>
      </c>
      <c r="AM31" s="376"/>
      <c r="AN31" s="380"/>
      <c r="AO31" s="334"/>
      <c r="AP31" s="359">
        <v>1005</v>
      </c>
      <c r="AQ31" s="376"/>
      <c r="AR31" s="359"/>
      <c r="AS31" s="376"/>
      <c r="AT31" s="359"/>
      <c r="AU31" s="376"/>
      <c r="AV31" s="359">
        <f t="shared" si="0"/>
        <v>102778</v>
      </c>
      <c r="AW31" s="383"/>
      <c r="AX31" s="371">
        <f t="shared" si="1"/>
        <v>460077</v>
      </c>
      <c r="AY31" s="383"/>
      <c r="AZ31" s="384"/>
      <c r="BA31" s="461">
        <v>32079</v>
      </c>
      <c r="BB31" s="466"/>
      <c r="BC31" s="49"/>
      <c r="BE31" s="372"/>
      <c r="BG31" s="373"/>
    </row>
    <row r="32" spans="1:59" ht="12.75">
      <c r="A32" s="374"/>
      <c r="B32" s="375" t="s">
        <v>59</v>
      </c>
      <c r="C32" s="460" t="s">
        <v>203</v>
      </c>
      <c r="D32" s="358">
        <v>141728.3477038998</v>
      </c>
      <c r="E32" s="334"/>
      <c r="F32" s="358">
        <v>31020.291030523993</v>
      </c>
      <c r="G32" s="334"/>
      <c r="H32" s="358">
        <v>36980.711484482</v>
      </c>
      <c r="I32" s="376"/>
      <c r="J32" s="358">
        <v>6076.307702173678</v>
      </c>
      <c r="K32" s="334"/>
      <c r="L32" s="358">
        <v>10444.563964960831</v>
      </c>
      <c r="M32" s="376"/>
      <c r="N32" s="358">
        <v>12342.596126915516</v>
      </c>
      <c r="O32" s="334"/>
      <c r="P32" s="358">
        <v>238592.8180129558</v>
      </c>
      <c r="Q32" s="334"/>
      <c r="R32" s="358">
        <v>220173.9141838666</v>
      </c>
      <c r="S32" s="334"/>
      <c r="T32" s="463">
        <v>215246</v>
      </c>
      <c r="U32" s="377"/>
      <c r="V32" s="461">
        <v>47124</v>
      </c>
      <c r="W32" s="462"/>
      <c r="X32" s="463">
        <v>6287</v>
      </c>
      <c r="Y32" s="464"/>
      <c r="Z32" s="463">
        <v>3111</v>
      </c>
      <c r="AA32" s="462"/>
      <c r="AB32" s="463"/>
      <c r="AC32" s="464"/>
      <c r="AD32" s="387">
        <v>18419</v>
      </c>
      <c r="AE32" s="387"/>
      <c r="AF32" s="465">
        <v>0</v>
      </c>
      <c r="AG32" s="467" t="s">
        <v>241</v>
      </c>
      <c r="AH32" s="463">
        <v>2893</v>
      </c>
      <c r="AI32" s="464"/>
      <c r="AJ32" s="463">
        <v>2086</v>
      </c>
      <c r="AK32" s="464"/>
      <c r="AL32" s="463">
        <v>28200</v>
      </c>
      <c r="AM32" s="376"/>
      <c r="AN32" s="380"/>
      <c r="AO32" s="334"/>
      <c r="AP32" s="359">
        <v>2946</v>
      </c>
      <c r="AQ32" s="376"/>
      <c r="AR32" s="359"/>
      <c r="AS32" s="376"/>
      <c r="AT32" s="359"/>
      <c r="AU32" s="376"/>
      <c r="AV32" s="359">
        <f t="shared" si="0"/>
        <v>111066</v>
      </c>
      <c r="AW32" s="383"/>
      <c r="AX32" s="371">
        <f t="shared" si="1"/>
        <v>326312</v>
      </c>
      <c r="AY32" s="388"/>
      <c r="AZ32" s="334"/>
      <c r="BA32" s="461">
        <v>26035</v>
      </c>
      <c r="BB32" s="466"/>
      <c r="BC32" s="49"/>
      <c r="BE32" s="372"/>
      <c r="BG32" s="373"/>
    </row>
    <row r="33" spans="1:59" ht="12.75">
      <c r="A33" s="374"/>
      <c r="B33" s="375" t="s">
        <v>150</v>
      </c>
      <c r="C33" s="460" t="s">
        <v>204</v>
      </c>
      <c r="D33" s="358">
        <v>323850.0045829394</v>
      </c>
      <c r="E33" s="334"/>
      <c r="F33" s="358">
        <v>40358.38014832738</v>
      </c>
      <c r="G33" s="334"/>
      <c r="H33" s="358">
        <v>63917.332858921625</v>
      </c>
      <c r="I33" s="376"/>
      <c r="J33" s="358">
        <v>20616.015287864986</v>
      </c>
      <c r="K33" s="334"/>
      <c r="L33" s="358">
        <v>2653.3128511256486</v>
      </c>
      <c r="M33" s="376"/>
      <c r="N33" s="358">
        <v>17229.907802401885</v>
      </c>
      <c r="O33" s="334"/>
      <c r="P33" s="358">
        <v>468624.9535315809</v>
      </c>
      <c r="Q33" s="334"/>
      <c r="R33" s="358">
        <v>430779.03044131404</v>
      </c>
      <c r="S33" s="334"/>
      <c r="T33" s="359">
        <v>429276</v>
      </c>
      <c r="U33" s="377"/>
      <c r="V33" s="461">
        <v>83986</v>
      </c>
      <c r="W33" s="462"/>
      <c r="X33" s="463">
        <v>7030</v>
      </c>
      <c r="Y33" s="464"/>
      <c r="Z33" s="463">
        <v>5111</v>
      </c>
      <c r="AA33" s="462"/>
      <c r="AB33" s="463"/>
      <c r="AC33" s="464"/>
      <c r="AD33" s="387">
        <v>37846</v>
      </c>
      <c r="AE33" s="387"/>
      <c r="AF33" s="465">
        <v>0</v>
      </c>
      <c r="AG33" s="467" t="s">
        <v>241</v>
      </c>
      <c r="AH33" s="463">
        <v>12090</v>
      </c>
      <c r="AI33" s="464"/>
      <c r="AJ33" s="463">
        <v>0</v>
      </c>
      <c r="AK33" s="464"/>
      <c r="AL33" s="463">
        <v>63000</v>
      </c>
      <c r="AM33" s="376"/>
      <c r="AN33" s="380">
        <v>23600</v>
      </c>
      <c r="AO33" s="334"/>
      <c r="AP33" s="359">
        <v>13341</v>
      </c>
      <c r="AQ33" s="376"/>
      <c r="AR33" s="359"/>
      <c r="AS33" s="376"/>
      <c r="AT33" s="359"/>
      <c r="AU33" s="376"/>
      <c r="AV33" s="359">
        <f t="shared" si="0"/>
        <v>246004</v>
      </c>
      <c r="AW33" s="383"/>
      <c r="AX33" s="371">
        <f t="shared" si="1"/>
        <v>675280</v>
      </c>
      <c r="AY33" s="388"/>
      <c r="AZ33" s="334"/>
      <c r="BA33" s="461">
        <v>43776</v>
      </c>
      <c r="BB33" s="466"/>
      <c r="BC33" s="49"/>
      <c r="BE33" s="372"/>
      <c r="BG33" s="373"/>
    </row>
    <row r="34" spans="1:59" ht="12.75">
      <c r="A34" s="374"/>
      <c r="B34" s="375" t="s">
        <v>110</v>
      </c>
      <c r="C34" s="468" t="s">
        <v>205</v>
      </c>
      <c r="D34" s="358">
        <v>297965.36676121</v>
      </c>
      <c r="E34" s="334"/>
      <c r="F34" s="358">
        <v>58975.33953817041</v>
      </c>
      <c r="G34" s="334"/>
      <c r="H34" s="358">
        <v>47107.52275277788</v>
      </c>
      <c r="I34" s="376"/>
      <c r="J34" s="358">
        <v>9170.0676939241</v>
      </c>
      <c r="K34" s="334"/>
      <c r="L34" s="358">
        <v>56457.57742163384</v>
      </c>
      <c r="M34" s="376"/>
      <c r="N34" s="358">
        <v>7722.577530559975</v>
      </c>
      <c r="O34" s="334"/>
      <c r="P34" s="358">
        <v>477398.4516982762</v>
      </c>
      <c r="Q34" s="334"/>
      <c r="R34" s="358">
        <v>460505.8064737921</v>
      </c>
      <c r="S34" s="334"/>
      <c r="T34" s="359">
        <v>460506</v>
      </c>
      <c r="U34" s="377"/>
      <c r="V34" s="461">
        <v>43284</v>
      </c>
      <c r="W34" s="462"/>
      <c r="X34" s="463">
        <v>1455</v>
      </c>
      <c r="Y34" s="464"/>
      <c r="Z34" s="463">
        <v>1875</v>
      </c>
      <c r="AA34" s="462"/>
      <c r="AB34" s="463"/>
      <c r="AC34" s="464"/>
      <c r="AD34" s="387">
        <v>9170</v>
      </c>
      <c r="AE34" s="387"/>
      <c r="AF34" s="465">
        <v>7723</v>
      </c>
      <c r="AG34" s="467"/>
      <c r="AH34" s="463">
        <v>10213</v>
      </c>
      <c r="AI34" s="464"/>
      <c r="AJ34" s="463">
        <v>0</v>
      </c>
      <c r="AK34" s="464"/>
      <c r="AL34" s="463">
        <v>69000</v>
      </c>
      <c r="AM34" s="376"/>
      <c r="AN34" s="380"/>
      <c r="AO34" s="334"/>
      <c r="AP34" s="359">
        <v>24163</v>
      </c>
      <c r="AQ34" s="376"/>
      <c r="AR34" s="359"/>
      <c r="AS34" s="376"/>
      <c r="AT34" s="359"/>
      <c r="AU34" s="376"/>
      <c r="AV34" s="359">
        <f t="shared" si="0"/>
        <v>166883</v>
      </c>
      <c r="AW34" s="383"/>
      <c r="AX34" s="371">
        <f t="shared" si="1"/>
        <v>627389</v>
      </c>
      <c r="AY34" s="388"/>
      <c r="AZ34" s="334"/>
      <c r="BA34" s="461">
        <v>21197.874</v>
      </c>
      <c r="BB34" s="466"/>
      <c r="BC34" s="49"/>
      <c r="BE34" s="372"/>
      <c r="BG34" s="373"/>
    </row>
    <row r="35" spans="1:59" ht="12.75">
      <c r="A35" s="374"/>
      <c r="B35" s="375" t="s">
        <v>206</v>
      </c>
      <c r="C35" s="460" t="s">
        <v>207</v>
      </c>
      <c r="D35" s="358">
        <v>595120.5589826892</v>
      </c>
      <c r="E35" s="334"/>
      <c r="F35" s="358">
        <v>36770.52436101534</v>
      </c>
      <c r="G35" s="334"/>
      <c r="H35" s="358">
        <v>81547.38855532632</v>
      </c>
      <c r="I35" s="376"/>
      <c r="J35" s="358">
        <v>8829.754403926276</v>
      </c>
      <c r="K35" s="334"/>
      <c r="L35" s="358">
        <v>175185.42028577812</v>
      </c>
      <c r="M35" s="376"/>
      <c r="N35" s="358">
        <v>0</v>
      </c>
      <c r="O35" s="334"/>
      <c r="P35" s="358">
        <v>897453.6465887352</v>
      </c>
      <c r="Q35" s="334"/>
      <c r="R35" s="358">
        <v>888623.8921848089</v>
      </c>
      <c r="S35" s="334"/>
      <c r="T35" s="359">
        <v>888624</v>
      </c>
      <c r="U35" s="377"/>
      <c r="V35" s="461">
        <v>59590</v>
      </c>
      <c r="W35" s="462"/>
      <c r="X35" s="463">
        <v>2976</v>
      </c>
      <c r="Y35" s="464"/>
      <c r="Z35" s="463">
        <v>3592</v>
      </c>
      <c r="AA35" s="462"/>
      <c r="AB35" s="463"/>
      <c r="AC35" s="464"/>
      <c r="AD35" s="387">
        <v>8830</v>
      </c>
      <c r="AE35" s="387"/>
      <c r="AF35" s="465">
        <v>0</v>
      </c>
      <c r="AG35" s="467"/>
      <c r="AH35" s="463">
        <v>990</v>
      </c>
      <c r="AI35" s="464"/>
      <c r="AJ35" s="463">
        <v>3178</v>
      </c>
      <c r="AK35" s="464"/>
      <c r="AL35" s="463">
        <v>133100</v>
      </c>
      <c r="AM35" s="376"/>
      <c r="AN35" s="380"/>
      <c r="AO35" s="334"/>
      <c r="AP35" s="359">
        <v>46747</v>
      </c>
      <c r="AQ35" s="376"/>
      <c r="AR35" s="359"/>
      <c r="AS35" s="376"/>
      <c r="AT35" s="359"/>
      <c r="AU35" s="376"/>
      <c r="AV35" s="359">
        <f t="shared" si="0"/>
        <v>259003</v>
      </c>
      <c r="AW35" s="383"/>
      <c r="AX35" s="371">
        <f t="shared" si="1"/>
        <v>1147627</v>
      </c>
      <c r="AY35" s="388"/>
      <c r="AZ35" s="389"/>
      <c r="BA35" s="461">
        <v>31510</v>
      </c>
      <c r="BB35" s="466"/>
      <c r="BC35" s="49"/>
      <c r="BD35" s="172"/>
      <c r="BE35" s="372"/>
      <c r="BG35" s="373"/>
    </row>
    <row r="36" spans="1:59" ht="12.75">
      <c r="A36" s="374"/>
      <c r="B36" s="375" t="s">
        <v>63</v>
      </c>
      <c r="C36" s="468" t="s">
        <v>208</v>
      </c>
      <c r="D36" s="358">
        <v>158350.67587352247</v>
      </c>
      <c r="E36" s="334"/>
      <c r="F36" s="358">
        <v>34658.44434127756</v>
      </c>
      <c r="G36" s="334"/>
      <c r="H36" s="358">
        <v>38700.44082712038</v>
      </c>
      <c r="I36" s="376"/>
      <c r="J36" s="358">
        <v>4735.130244439749</v>
      </c>
      <c r="K36" s="334"/>
      <c r="L36" s="358">
        <v>14836.29459580854</v>
      </c>
      <c r="M36" s="376"/>
      <c r="N36" s="358">
        <v>7969.8119667542815</v>
      </c>
      <c r="O36" s="334"/>
      <c r="P36" s="358">
        <v>259250.79784892302</v>
      </c>
      <c r="Q36" s="334"/>
      <c r="R36" s="358">
        <v>246545.85563772896</v>
      </c>
      <c r="S36" s="334"/>
      <c r="T36" s="359">
        <v>246546</v>
      </c>
      <c r="U36" s="377"/>
      <c r="V36" s="461">
        <v>32712</v>
      </c>
      <c r="W36" s="462"/>
      <c r="X36" s="463">
        <v>11056</v>
      </c>
      <c r="Y36" s="464"/>
      <c r="Z36" s="463">
        <v>1426</v>
      </c>
      <c r="AA36" s="462"/>
      <c r="AB36" s="463"/>
      <c r="AC36" s="464"/>
      <c r="AD36" s="387">
        <v>4735</v>
      </c>
      <c r="AE36" s="387"/>
      <c r="AF36" s="465">
        <v>7970</v>
      </c>
      <c r="AG36" s="464"/>
      <c r="AH36" s="463">
        <v>2704</v>
      </c>
      <c r="AI36" s="464"/>
      <c r="AJ36" s="463">
        <v>0</v>
      </c>
      <c r="AK36" s="464"/>
      <c r="AL36" s="463">
        <v>51400</v>
      </c>
      <c r="AM36" s="334"/>
      <c r="AN36" s="382"/>
      <c r="AO36" s="334"/>
      <c r="AP36" s="359">
        <v>3166</v>
      </c>
      <c r="AQ36" s="376"/>
      <c r="AR36" s="359"/>
      <c r="AS36" s="376"/>
      <c r="AT36" s="359"/>
      <c r="AU36" s="376"/>
      <c r="AV36" s="359">
        <f t="shared" si="0"/>
        <v>115169</v>
      </c>
      <c r="AW36" s="383"/>
      <c r="AX36" s="371">
        <f t="shared" si="1"/>
        <v>361715</v>
      </c>
      <c r="AY36" s="388"/>
      <c r="AZ36" s="334"/>
      <c r="BA36" s="461">
        <v>15444</v>
      </c>
      <c r="BB36" s="466"/>
      <c r="BC36" s="49"/>
      <c r="BE36" s="372"/>
      <c r="BG36" s="373"/>
    </row>
    <row r="37" spans="1:59" s="413" customFormat="1" ht="13.5" thickBot="1">
      <c r="A37" s="390" t="s">
        <v>77</v>
      </c>
      <c r="B37" s="391"/>
      <c r="C37" s="399"/>
      <c r="D37" s="392"/>
      <c r="E37" s="393"/>
      <c r="F37" s="392"/>
      <c r="G37" s="393"/>
      <c r="H37" s="392"/>
      <c r="I37" s="394"/>
      <c r="J37" s="392"/>
      <c r="K37" s="393"/>
      <c r="L37" s="392"/>
      <c r="M37" s="394"/>
      <c r="N37" s="392"/>
      <c r="O37" s="393"/>
      <c r="P37" s="392"/>
      <c r="Q37" s="393"/>
      <c r="R37" s="395"/>
      <c r="S37" s="393"/>
      <c r="T37" s="407">
        <v>11767</v>
      </c>
      <c r="U37" s="397" t="s">
        <v>114</v>
      </c>
      <c r="V37" s="409">
        <v>29608</v>
      </c>
      <c r="W37" s="469" t="s">
        <v>78</v>
      </c>
      <c r="X37" s="470"/>
      <c r="Y37" s="471"/>
      <c r="Z37" s="469"/>
      <c r="AA37" s="469"/>
      <c r="AB37" s="407">
        <v>25770</v>
      </c>
      <c r="AC37" s="472"/>
      <c r="AD37" s="473"/>
      <c r="AE37" s="473"/>
      <c r="AF37" s="474"/>
      <c r="AG37" s="472"/>
      <c r="AH37" s="407">
        <v>31674</v>
      </c>
      <c r="AI37" s="471" t="s">
        <v>151</v>
      </c>
      <c r="AJ37" s="407"/>
      <c r="AK37" s="472"/>
      <c r="AL37" s="407"/>
      <c r="AM37" s="399"/>
      <c r="AN37" s="475"/>
      <c r="AO37" s="399"/>
      <c r="AP37" s="396"/>
      <c r="AQ37" s="394"/>
      <c r="AR37" s="396"/>
      <c r="AS37" s="394"/>
      <c r="AT37" s="396">
        <v>43000</v>
      </c>
      <c r="AU37" s="394"/>
      <c r="AV37" s="396">
        <f t="shared" si="0"/>
        <v>130052</v>
      </c>
      <c r="AW37" s="408"/>
      <c r="AX37" s="409">
        <f t="shared" si="1"/>
        <v>141819</v>
      </c>
      <c r="AY37" s="410"/>
      <c r="AZ37" s="411"/>
      <c r="BA37" s="409">
        <v>68486</v>
      </c>
      <c r="BB37" s="476" t="s">
        <v>108</v>
      </c>
      <c r="BC37" s="49"/>
      <c r="BD37" s="44"/>
      <c r="BE37" s="372"/>
      <c r="BG37" s="373"/>
    </row>
    <row r="38" spans="1:59" ht="13.5" thickBot="1">
      <c r="A38" s="390" t="s">
        <v>4</v>
      </c>
      <c r="B38" s="345"/>
      <c r="C38" s="393"/>
      <c r="D38" s="414">
        <v>9792984.1</v>
      </c>
      <c r="E38" s="415"/>
      <c r="F38" s="414">
        <v>849701</v>
      </c>
      <c r="G38" s="415"/>
      <c r="H38" s="414">
        <v>2053350.2174175645</v>
      </c>
      <c r="I38" s="416"/>
      <c r="J38" s="414">
        <v>393643.7825824356</v>
      </c>
      <c r="K38" s="415"/>
      <c r="L38" s="414">
        <v>1836716.1679290326</v>
      </c>
      <c r="M38" s="417"/>
      <c r="N38" s="414">
        <v>166280.83207096742</v>
      </c>
      <c r="O38" s="418"/>
      <c r="P38" s="414">
        <v>15092676.1</v>
      </c>
      <c r="Q38" s="418"/>
      <c r="R38" s="414">
        <v>14532752.485346599</v>
      </c>
      <c r="S38" s="418"/>
      <c r="T38" s="396">
        <f>SUM(T14:T37)</f>
        <v>14532748</v>
      </c>
      <c r="U38" s="418"/>
      <c r="V38" s="477">
        <f>SUM(V14:V37)</f>
        <v>1399664</v>
      </c>
      <c r="W38" s="478"/>
      <c r="X38" s="479">
        <f>SUM(X14:X37)</f>
        <v>91625</v>
      </c>
      <c r="Y38" s="480"/>
      <c r="Z38" s="479">
        <f>SUM(Z14:Z37)</f>
        <v>74300</v>
      </c>
      <c r="AA38" s="469"/>
      <c r="AB38" s="407">
        <v>25770</v>
      </c>
      <c r="AC38" s="481"/>
      <c r="AD38" s="479">
        <f>SUM(AD14:AD37)</f>
        <v>430614.9409977985</v>
      </c>
      <c r="AE38" s="482"/>
      <c r="AF38" s="479">
        <f>SUM(AF14:AF37)</f>
        <v>129312.042160515</v>
      </c>
      <c r="AG38" s="483"/>
      <c r="AH38" s="479">
        <f>SUM(AH14:AH37)</f>
        <v>185000</v>
      </c>
      <c r="AI38" s="484"/>
      <c r="AJ38" s="479">
        <f>SUM(AJ14:AJ37)</f>
        <v>31065</v>
      </c>
      <c r="AK38" s="485"/>
      <c r="AL38" s="479">
        <f>SUM(AL14:AL37)</f>
        <v>1585000</v>
      </c>
      <c r="AM38" s="486"/>
      <c r="AN38" s="479">
        <f>SUM(AN14:AN37)</f>
        <v>148000</v>
      </c>
      <c r="AO38" s="486"/>
      <c r="AP38" s="479">
        <f>SUM(AP14:AP37)</f>
        <v>330000</v>
      </c>
      <c r="AQ38" s="487"/>
      <c r="AR38" s="479">
        <f>SUM(AR14:AR37)</f>
        <v>102000</v>
      </c>
      <c r="AS38" s="487"/>
      <c r="AT38" s="488">
        <v>43000</v>
      </c>
      <c r="AU38" s="425"/>
      <c r="AV38" s="419">
        <f t="shared" si="0"/>
        <v>4575350.983158314</v>
      </c>
      <c r="AW38" s="428"/>
      <c r="AX38" s="400">
        <f>SUM(AX14:AX37)</f>
        <v>19108098.983158313</v>
      </c>
      <c r="AY38" s="429"/>
      <c r="AZ38" s="430"/>
      <c r="BA38" s="409">
        <v>762712.874</v>
      </c>
      <c r="BB38" s="489"/>
      <c r="BC38" s="55"/>
      <c r="BE38" s="431"/>
      <c r="BG38" s="373"/>
    </row>
    <row r="39" spans="1:56" s="437" customFormat="1" ht="18">
      <c r="A39" s="437" t="s">
        <v>265</v>
      </c>
      <c r="C39" s="432"/>
      <c r="D39" s="433"/>
      <c r="E39" s="434"/>
      <c r="F39" s="433"/>
      <c r="G39" s="434"/>
      <c r="H39" s="433"/>
      <c r="I39" s="434"/>
      <c r="J39" s="434"/>
      <c r="K39" s="434"/>
      <c r="L39" s="433"/>
      <c r="M39" s="434"/>
      <c r="N39" s="434"/>
      <c r="O39" s="434"/>
      <c r="P39" s="434"/>
      <c r="Q39" s="434"/>
      <c r="R39" s="434"/>
      <c r="S39" s="434"/>
      <c r="T39" s="432"/>
      <c r="U39" s="432"/>
      <c r="V39" s="432"/>
      <c r="W39" s="432"/>
      <c r="X39" s="432"/>
      <c r="Y39" s="432"/>
      <c r="Z39" s="432"/>
      <c r="AA39" s="432"/>
      <c r="AB39" s="435"/>
      <c r="AC39" s="432"/>
      <c r="AD39" s="432"/>
      <c r="AE39" s="432"/>
      <c r="AF39" s="432"/>
      <c r="AG39" s="432"/>
      <c r="AH39" s="436"/>
      <c r="AI39" s="432"/>
      <c r="AJ39" s="435"/>
      <c r="AK39" s="432"/>
      <c r="AL39" s="432"/>
      <c r="AM39" s="432"/>
      <c r="AN39" s="432"/>
      <c r="AO39" s="432"/>
      <c r="AP39" s="432"/>
      <c r="AQ39" s="432"/>
      <c r="AR39" s="432"/>
      <c r="AS39" s="432"/>
      <c r="AT39" s="432"/>
      <c r="AU39" s="432"/>
      <c r="AV39" s="432"/>
      <c r="AX39" s="432"/>
      <c r="AY39" s="432"/>
      <c r="AZ39" s="432"/>
      <c r="BA39" s="432"/>
      <c r="BB39" s="432"/>
      <c r="BC39"/>
      <c r="BD39"/>
    </row>
    <row r="40" spans="1:56" s="437" customFormat="1" ht="18">
      <c r="A40" s="437" t="s">
        <v>266</v>
      </c>
      <c r="C40" s="432"/>
      <c r="D40" s="433"/>
      <c r="E40" s="434"/>
      <c r="F40" s="433"/>
      <c r="G40" s="434"/>
      <c r="H40" s="433"/>
      <c r="I40" s="434"/>
      <c r="J40" s="434"/>
      <c r="K40" s="434"/>
      <c r="L40" s="433"/>
      <c r="M40" s="434"/>
      <c r="N40" s="434"/>
      <c r="O40" s="434"/>
      <c r="P40" s="434"/>
      <c r="Q40" s="434"/>
      <c r="R40" s="434"/>
      <c r="S40" s="434"/>
      <c r="T40" s="432"/>
      <c r="U40" s="432"/>
      <c r="V40" s="432"/>
      <c r="W40" s="432"/>
      <c r="X40" s="432"/>
      <c r="Y40" s="432"/>
      <c r="Z40" s="432"/>
      <c r="AA40" s="432"/>
      <c r="AB40" s="435"/>
      <c r="AC40" s="432"/>
      <c r="AD40" s="432"/>
      <c r="AE40" s="432"/>
      <c r="AF40" s="432"/>
      <c r="AG40" s="432"/>
      <c r="AH40" s="436"/>
      <c r="AI40" s="432"/>
      <c r="AJ40" s="435"/>
      <c r="AK40" s="432"/>
      <c r="AL40" s="432"/>
      <c r="AM40" s="432"/>
      <c r="AN40" s="432"/>
      <c r="AO40" s="432"/>
      <c r="AP40" s="432"/>
      <c r="AQ40" s="432"/>
      <c r="AR40" s="432"/>
      <c r="AS40" s="432"/>
      <c r="AT40" s="432"/>
      <c r="AU40" s="432"/>
      <c r="AV40" s="432"/>
      <c r="AX40" s="432"/>
      <c r="AY40" s="432"/>
      <c r="AZ40" s="432"/>
      <c r="BA40" s="432"/>
      <c r="BB40" s="432"/>
      <c r="BC40"/>
      <c r="BD40"/>
    </row>
    <row r="41" spans="1:56" s="437" customFormat="1" ht="18">
      <c r="A41" s="437" t="s">
        <v>212</v>
      </c>
      <c r="C41" s="432"/>
      <c r="D41" s="438"/>
      <c r="E41" s="434"/>
      <c r="F41" s="433"/>
      <c r="G41" s="434"/>
      <c r="H41" s="433"/>
      <c r="I41" s="434"/>
      <c r="J41" s="434"/>
      <c r="K41" s="434"/>
      <c r="L41" s="433"/>
      <c r="M41" s="434"/>
      <c r="N41" s="434"/>
      <c r="O41" s="434"/>
      <c r="P41" s="434"/>
      <c r="Q41" s="434"/>
      <c r="R41" s="434"/>
      <c r="S41" s="434"/>
      <c r="T41" s="432"/>
      <c r="U41" s="432"/>
      <c r="V41" s="435"/>
      <c r="W41" s="432"/>
      <c r="X41" s="436"/>
      <c r="Y41" s="432"/>
      <c r="Z41" s="436"/>
      <c r="AA41" s="432"/>
      <c r="AB41" s="435"/>
      <c r="AC41" s="432"/>
      <c r="AD41" s="432"/>
      <c r="AE41" s="432"/>
      <c r="AF41" s="432"/>
      <c r="AG41" s="432"/>
      <c r="AH41" s="436"/>
      <c r="AI41" s="432"/>
      <c r="AJ41" s="436"/>
      <c r="AK41" s="432"/>
      <c r="AL41" s="436"/>
      <c r="AM41" s="432"/>
      <c r="AN41" s="432"/>
      <c r="AO41" s="432"/>
      <c r="AP41" s="436"/>
      <c r="AQ41" s="432"/>
      <c r="AR41" s="436"/>
      <c r="AS41" s="432"/>
      <c r="AT41" s="432"/>
      <c r="AU41" s="432"/>
      <c r="AV41" s="490"/>
      <c r="AX41" s="432"/>
      <c r="AY41" s="432"/>
      <c r="AZ41" s="432"/>
      <c r="BA41" s="435"/>
      <c r="BB41" s="432"/>
      <c r="BC41"/>
      <c r="BD41"/>
    </row>
    <row r="42" spans="1:56" s="437" customFormat="1" ht="18">
      <c r="A42" s="437" t="s">
        <v>256</v>
      </c>
      <c r="C42" s="432"/>
      <c r="D42" s="438"/>
      <c r="E42" s="434"/>
      <c r="F42" s="433"/>
      <c r="G42" s="434"/>
      <c r="H42" s="433"/>
      <c r="I42" s="434"/>
      <c r="J42" s="434"/>
      <c r="K42" s="434"/>
      <c r="L42" s="433"/>
      <c r="M42" s="434"/>
      <c r="N42" s="434"/>
      <c r="O42" s="434"/>
      <c r="P42" s="434"/>
      <c r="Q42" s="434"/>
      <c r="R42" s="434"/>
      <c r="S42" s="434"/>
      <c r="T42" s="432"/>
      <c r="U42" s="432"/>
      <c r="V42" s="435"/>
      <c r="W42" s="432"/>
      <c r="X42" s="436"/>
      <c r="Y42" s="432"/>
      <c r="Z42" s="436"/>
      <c r="AA42" s="432"/>
      <c r="AB42" s="435"/>
      <c r="AC42" s="432"/>
      <c r="AD42" s="432"/>
      <c r="AE42" s="432"/>
      <c r="AF42" s="432"/>
      <c r="AG42" s="432"/>
      <c r="AH42" s="436"/>
      <c r="AI42" s="432"/>
      <c r="AJ42" s="436"/>
      <c r="AK42" s="432"/>
      <c r="AL42" s="436"/>
      <c r="AM42" s="432"/>
      <c r="AN42" s="432"/>
      <c r="AO42" s="432"/>
      <c r="AP42" s="436"/>
      <c r="AQ42" s="432"/>
      <c r="AR42" s="436"/>
      <c r="AS42" s="432"/>
      <c r="AT42" s="432"/>
      <c r="AU42" s="432"/>
      <c r="AV42" s="490"/>
      <c r="AX42" s="432"/>
      <c r="AY42" s="432"/>
      <c r="AZ42" s="432"/>
      <c r="BA42" s="435"/>
      <c r="BB42" s="432"/>
      <c r="BC42"/>
      <c r="BD42"/>
    </row>
    <row r="43" spans="1:56" s="437" customFormat="1" ht="18">
      <c r="A43" s="437" t="s">
        <v>267</v>
      </c>
      <c r="C43" s="432"/>
      <c r="D43" s="434"/>
      <c r="E43" s="434"/>
      <c r="F43" s="434"/>
      <c r="G43" s="434"/>
      <c r="H43" s="434"/>
      <c r="I43" s="434"/>
      <c r="J43" s="434"/>
      <c r="K43" s="434"/>
      <c r="L43" s="434"/>
      <c r="M43" s="439"/>
      <c r="N43" s="439"/>
      <c r="O43" s="439"/>
      <c r="P43" s="439"/>
      <c r="Q43" s="439"/>
      <c r="R43" s="439"/>
      <c r="S43" s="439"/>
      <c r="T43" s="432"/>
      <c r="U43" s="432"/>
      <c r="V43" s="435"/>
      <c r="W43" s="432"/>
      <c r="X43" s="432"/>
      <c r="Y43" s="432"/>
      <c r="Z43" s="432"/>
      <c r="AA43" s="432"/>
      <c r="AB43" s="435"/>
      <c r="AC43" s="432"/>
      <c r="AD43" s="432"/>
      <c r="AE43" s="432"/>
      <c r="AF43" s="432"/>
      <c r="AG43" s="432"/>
      <c r="AH43" s="432"/>
      <c r="AI43" s="432"/>
      <c r="AJ43" s="432"/>
      <c r="AK43" s="432"/>
      <c r="AL43" s="432"/>
      <c r="AM43" s="432"/>
      <c r="AN43" s="432"/>
      <c r="AO43" s="432"/>
      <c r="AP43" s="432"/>
      <c r="AQ43" s="432"/>
      <c r="AR43" s="432"/>
      <c r="AS43" s="432"/>
      <c r="AT43" s="432"/>
      <c r="AU43" s="432"/>
      <c r="AV43" s="432"/>
      <c r="AX43" s="491"/>
      <c r="BA43" s="440"/>
      <c r="BC43"/>
      <c r="BD43"/>
    </row>
    <row r="44" spans="1:56" s="437" customFormat="1" ht="18">
      <c r="A44" s="437" t="s">
        <v>268</v>
      </c>
      <c r="D44" s="441"/>
      <c r="E44" s="441"/>
      <c r="F44" s="441"/>
      <c r="G44" s="441"/>
      <c r="H44" s="441"/>
      <c r="I44" s="441"/>
      <c r="J44" s="441"/>
      <c r="K44" s="441"/>
      <c r="L44" s="441"/>
      <c r="M44" s="442"/>
      <c r="N44" s="442"/>
      <c r="O44" s="442"/>
      <c r="P44" s="442"/>
      <c r="Q44" s="442"/>
      <c r="R44" s="442"/>
      <c r="S44" s="442"/>
      <c r="V44" s="440"/>
      <c r="AB44" s="440"/>
      <c r="AD44" s="432"/>
      <c r="AE44" s="432"/>
      <c r="AF44" s="432"/>
      <c r="AG44" s="432"/>
      <c r="AH44" s="432"/>
      <c r="AI44" s="432"/>
      <c r="AJ44" s="432"/>
      <c r="AK44" s="432"/>
      <c r="AL44" s="432"/>
      <c r="AM44" s="432"/>
      <c r="AN44" s="432"/>
      <c r="AO44" s="432"/>
      <c r="AP44" s="432"/>
      <c r="AQ44" s="432"/>
      <c r="AR44" s="432"/>
      <c r="AS44" s="432"/>
      <c r="AT44" s="432"/>
      <c r="AU44" s="432"/>
      <c r="AV44" s="432"/>
      <c r="BA44" s="440"/>
      <c r="BC44"/>
      <c r="BD44"/>
    </row>
    <row r="45" spans="1:56" s="437" customFormat="1" ht="18">
      <c r="A45" s="437" t="s">
        <v>269</v>
      </c>
      <c r="D45" s="443"/>
      <c r="E45" s="441"/>
      <c r="F45" s="443"/>
      <c r="G45" s="441"/>
      <c r="H45" s="443"/>
      <c r="I45" s="441"/>
      <c r="J45" s="441"/>
      <c r="K45" s="441"/>
      <c r="L45" s="443"/>
      <c r="M45" s="441"/>
      <c r="N45" s="441"/>
      <c r="O45" s="441"/>
      <c r="P45" s="441"/>
      <c r="Q45" s="441"/>
      <c r="R45" s="441"/>
      <c r="S45" s="441"/>
      <c r="V45" s="440"/>
      <c r="AB45" s="440"/>
      <c r="BA45" s="440"/>
      <c r="BC45"/>
      <c r="BD45"/>
    </row>
    <row r="46" spans="1:56" s="437" customFormat="1" ht="18">
      <c r="A46" s="437" t="s">
        <v>270</v>
      </c>
      <c r="D46" s="443"/>
      <c r="E46" s="441"/>
      <c r="F46" s="443"/>
      <c r="G46" s="441"/>
      <c r="H46" s="443"/>
      <c r="I46" s="441"/>
      <c r="J46" s="441"/>
      <c r="K46" s="441"/>
      <c r="L46" s="443"/>
      <c r="M46" s="441"/>
      <c r="N46" s="441"/>
      <c r="O46" s="441"/>
      <c r="P46" s="441"/>
      <c r="Q46" s="441"/>
      <c r="R46" s="441"/>
      <c r="S46" s="441"/>
      <c r="V46" s="440"/>
      <c r="AB46" s="440"/>
      <c r="BA46" s="440"/>
      <c r="BC46"/>
      <c r="BD46"/>
    </row>
    <row r="47" spans="1:56" s="437" customFormat="1" ht="18">
      <c r="A47" s="437" t="s">
        <v>248</v>
      </c>
      <c r="D47" s="441"/>
      <c r="E47" s="441"/>
      <c r="F47" s="441"/>
      <c r="G47" s="441"/>
      <c r="H47" s="441"/>
      <c r="I47" s="441"/>
      <c r="J47" s="441"/>
      <c r="K47" s="441"/>
      <c r="L47" s="441"/>
      <c r="M47" s="441"/>
      <c r="N47" s="441"/>
      <c r="O47" s="441"/>
      <c r="P47" s="441"/>
      <c r="Q47" s="441"/>
      <c r="R47" s="441"/>
      <c r="S47" s="441"/>
      <c r="V47" s="440"/>
      <c r="AB47" s="440"/>
      <c r="BA47" s="440"/>
      <c r="BC47"/>
      <c r="BD47"/>
    </row>
    <row r="48" spans="1:19" ht="15">
      <c r="A48" s="189"/>
      <c r="B48" s="189"/>
      <c r="C48" s="189"/>
      <c r="D48" s="444"/>
      <c r="E48" s="444"/>
      <c r="F48" s="444"/>
      <c r="G48" s="444"/>
      <c r="H48" s="444"/>
      <c r="I48" s="444"/>
      <c r="J48" s="444"/>
      <c r="K48" s="444"/>
      <c r="L48" s="444"/>
      <c r="M48" s="444"/>
      <c r="N48" s="444"/>
      <c r="O48" s="444"/>
      <c r="P48" s="444"/>
      <c r="Q48" s="444"/>
      <c r="R48" s="444"/>
      <c r="S48" s="444"/>
    </row>
    <row r="49" spans="1:19" ht="15">
      <c r="A49" s="189"/>
      <c r="B49" s="189"/>
      <c r="C49" s="189"/>
      <c r="D49" s="444"/>
      <c r="E49" s="444"/>
      <c r="F49" s="444"/>
      <c r="G49" s="444"/>
      <c r="H49" s="444"/>
      <c r="I49" s="444"/>
      <c r="J49" s="444"/>
      <c r="K49" s="444"/>
      <c r="L49" s="444"/>
      <c r="M49" s="444"/>
      <c r="N49" s="444"/>
      <c r="O49" s="444"/>
      <c r="P49" s="444"/>
      <c r="Q49" s="444"/>
      <c r="R49" s="444"/>
      <c r="S49" s="444"/>
    </row>
    <row r="50" spans="1:19" ht="15">
      <c r="A50" s="189"/>
      <c r="B50" s="189"/>
      <c r="C50" s="189"/>
      <c r="D50" s="444"/>
      <c r="E50" s="444"/>
      <c r="F50" s="444"/>
      <c r="G50" s="444"/>
      <c r="H50" s="444"/>
      <c r="I50" s="444"/>
      <c r="J50" s="444"/>
      <c r="K50" s="444"/>
      <c r="L50" s="444"/>
      <c r="M50" s="444"/>
      <c r="N50" s="444"/>
      <c r="O50" s="444"/>
      <c r="P50" s="444"/>
      <c r="Q50" s="444"/>
      <c r="R50" s="444"/>
      <c r="S50" s="444"/>
    </row>
    <row r="51" spans="1:50" ht="15">
      <c r="A51" s="189"/>
      <c r="B51" s="189"/>
      <c r="C51" s="189"/>
      <c r="AV51" s="445"/>
      <c r="AX51" s="446"/>
    </row>
    <row r="52" spans="2:21" ht="12.75">
      <c r="B52" s="447"/>
      <c r="C52" s="447"/>
      <c r="D52" s="447">
        <v>6772474</v>
      </c>
      <c r="E52" s="447"/>
      <c r="F52" s="447">
        <v>705297</v>
      </c>
      <c r="G52" s="447"/>
      <c r="H52" s="448">
        <v>1385587</v>
      </c>
      <c r="I52" s="447"/>
      <c r="J52" s="447"/>
      <c r="K52" s="447"/>
      <c r="L52" s="447">
        <v>1236834</v>
      </c>
      <c r="T52" s="431"/>
      <c r="U52" s="431"/>
    </row>
    <row r="53" spans="8:21" ht="12.75">
      <c r="H53" s="431"/>
      <c r="L53" s="431"/>
      <c r="T53" s="431"/>
      <c r="U53" s="431"/>
    </row>
    <row r="54" spans="20:21" ht="12.75">
      <c r="T54" s="431"/>
      <c r="U54" s="431"/>
    </row>
  </sheetData>
  <sheetProtection/>
  <mergeCells count="116">
    <mergeCell ref="X13:Y13"/>
    <mergeCell ref="Z13:AA13"/>
    <mergeCell ref="AF13:AG13"/>
    <mergeCell ref="AL13:AM13"/>
    <mergeCell ref="AN13:AO13"/>
    <mergeCell ref="BD26:BD29"/>
    <mergeCell ref="AB13:AC13"/>
    <mergeCell ref="AD13:AE13"/>
    <mergeCell ref="D13:E13"/>
    <mergeCell ref="F13:G13"/>
    <mergeCell ref="H13:I13"/>
    <mergeCell ref="J13:K13"/>
    <mergeCell ref="L13:M13"/>
    <mergeCell ref="N13:O13"/>
    <mergeCell ref="P13:Q13"/>
    <mergeCell ref="R13:S13"/>
    <mergeCell ref="BA10:BB10"/>
    <mergeCell ref="X11:Y11"/>
    <mergeCell ref="Z11:AA11"/>
    <mergeCell ref="AB11:AC11"/>
    <mergeCell ref="AL11:AM11"/>
    <mergeCell ref="AP10:AQ10"/>
    <mergeCell ref="AR10:AS10"/>
    <mergeCell ref="AX10:AY10"/>
    <mergeCell ref="AJ12:AK12"/>
    <mergeCell ref="AL12:AM12"/>
    <mergeCell ref="AH10:AI10"/>
    <mergeCell ref="AJ10:AK10"/>
    <mergeCell ref="AL10:AM10"/>
    <mergeCell ref="AD10:AE10"/>
    <mergeCell ref="AF10:AG10"/>
    <mergeCell ref="P10:Q10"/>
    <mergeCell ref="V10:W10"/>
    <mergeCell ref="X10:Y10"/>
    <mergeCell ref="Z10:AA10"/>
    <mergeCell ref="AB10:AC10"/>
    <mergeCell ref="AB12:AC12"/>
    <mergeCell ref="D10:E10"/>
    <mergeCell ref="F10:G10"/>
    <mergeCell ref="H10:I10"/>
    <mergeCell ref="J10:K10"/>
    <mergeCell ref="L10:M10"/>
    <mergeCell ref="N10:O10"/>
    <mergeCell ref="AH9:AI9"/>
    <mergeCell ref="AL9:AM9"/>
    <mergeCell ref="AN9:AO9"/>
    <mergeCell ref="AT9:AU9"/>
    <mergeCell ref="AX9:AY9"/>
    <mergeCell ref="BA9:BB9"/>
    <mergeCell ref="AD7:AG7"/>
    <mergeCell ref="AP9:AQ9"/>
    <mergeCell ref="AR9:AS9"/>
    <mergeCell ref="D9:E9"/>
    <mergeCell ref="V9:W9"/>
    <mergeCell ref="X9:Y9"/>
    <mergeCell ref="Z9:AA9"/>
    <mergeCell ref="AB9:AC9"/>
    <mergeCell ref="AD9:AE9"/>
    <mergeCell ref="AF9:AG9"/>
    <mergeCell ref="A8:B8"/>
    <mergeCell ref="D8:E8"/>
    <mergeCell ref="F8:G8"/>
    <mergeCell ref="H8:I8"/>
    <mergeCell ref="L8:M8"/>
    <mergeCell ref="N7:O7"/>
    <mergeCell ref="AX8:AY8"/>
    <mergeCell ref="BA8:BB8"/>
    <mergeCell ref="AH7:AI7"/>
    <mergeCell ref="AL7:AM7"/>
    <mergeCell ref="AN8:AO8"/>
    <mergeCell ref="AP8:AQ8"/>
    <mergeCell ref="AH8:AI8"/>
    <mergeCell ref="AL8:AM8"/>
    <mergeCell ref="BA7:BB7"/>
    <mergeCell ref="N8:O8"/>
    <mergeCell ref="V8:AC8"/>
    <mergeCell ref="AD8:AE8"/>
    <mergeCell ref="AF8:AG8"/>
    <mergeCell ref="AR8:AS8"/>
    <mergeCell ref="AT8:AU8"/>
    <mergeCell ref="L7:M7"/>
    <mergeCell ref="AN7:AO7"/>
    <mergeCell ref="AP7:AQ7"/>
    <mergeCell ref="AR7:AS7"/>
    <mergeCell ref="D7:E7"/>
    <mergeCell ref="F7:G7"/>
    <mergeCell ref="H7:I7"/>
    <mergeCell ref="J7:K7"/>
    <mergeCell ref="P7:Q7"/>
    <mergeCell ref="V7:AC7"/>
    <mergeCell ref="AT7:AU7"/>
    <mergeCell ref="BA5:BB5"/>
    <mergeCell ref="D6:E6"/>
    <mergeCell ref="F6:G6"/>
    <mergeCell ref="H6:I6"/>
    <mergeCell ref="J6:K6"/>
    <mergeCell ref="L6:M6"/>
    <mergeCell ref="N6:O6"/>
    <mergeCell ref="P6:Q6"/>
    <mergeCell ref="V6:AC6"/>
    <mergeCell ref="AD6:AI6"/>
    <mergeCell ref="AL6:AM6"/>
    <mergeCell ref="BA6:BB6"/>
    <mergeCell ref="T3:U3"/>
    <mergeCell ref="V3:AW3"/>
    <mergeCell ref="T4:U4"/>
    <mergeCell ref="AX4:AY4"/>
    <mergeCell ref="AL5:AM5"/>
    <mergeCell ref="J5:K5"/>
    <mergeCell ref="L5:M5"/>
    <mergeCell ref="N5:O5"/>
    <mergeCell ref="V5:AC5"/>
    <mergeCell ref="A5:B5"/>
    <mergeCell ref="D5:E5"/>
    <mergeCell ref="F5:G5"/>
    <mergeCell ref="H5:I5"/>
  </mergeCells>
  <printOptions/>
  <pageMargins left="0.35" right="0.2" top="1.38" bottom="0.2" header="0.5" footer="0.5"/>
  <pageSetup fitToHeight="1" fitToWidth="1" horizontalDpi="300" verticalDpi="300" orientation="landscape" paperSize="9" scale="59"/>
</worksheet>
</file>

<file path=xl/worksheets/sheet17.xml><?xml version="1.0" encoding="utf-8"?>
<worksheet xmlns="http://schemas.openxmlformats.org/spreadsheetml/2006/main" xmlns:r="http://schemas.openxmlformats.org/officeDocument/2006/relationships">
  <dimension ref="A1:BH44"/>
  <sheetViews>
    <sheetView zoomScale="70" zoomScaleNormal="70" zoomScalePageLayoutView="70" workbookViewId="0" topLeftCell="A1">
      <selection activeCell="AA11" sqref="AA11"/>
    </sheetView>
  </sheetViews>
  <sheetFormatPr defaultColWidth="8.8515625" defaultRowHeight="12.75"/>
  <cols>
    <col min="1" max="1" width="1.421875" style="0" customWidth="1"/>
    <col min="2" max="2" width="21.140625" style="0" customWidth="1"/>
    <col min="3" max="3" width="0" style="0" hidden="1" customWidth="1"/>
    <col min="4" max="4" width="16.421875" style="0" hidden="1" customWidth="1"/>
    <col min="5" max="5" width="2.421875" style="0" hidden="1" customWidth="1"/>
    <col min="6" max="6" width="15.28125" style="0" hidden="1" customWidth="1"/>
    <col min="7" max="7" width="1.421875" style="0" hidden="1" customWidth="1"/>
    <col min="8" max="8" width="15.28125" style="0" hidden="1" customWidth="1"/>
    <col min="9" max="9" width="1.421875" style="0" hidden="1" customWidth="1"/>
    <col min="10" max="10" width="14.421875" style="0" hidden="1" customWidth="1"/>
    <col min="11" max="11" width="1.8515625" style="0" hidden="1" customWidth="1"/>
    <col min="12" max="12" width="15.28125" style="0" hidden="1" customWidth="1"/>
    <col min="13" max="13" width="1.8515625" style="0" hidden="1" customWidth="1"/>
    <col min="14" max="14" width="12.28125" style="0" hidden="1" customWidth="1"/>
    <col min="15" max="15" width="2.140625" style="0" hidden="1" customWidth="1"/>
    <col min="16" max="16" width="17.00390625" style="0" hidden="1" customWidth="1"/>
    <col min="17" max="17" width="1.8515625" style="0" hidden="1" customWidth="1"/>
    <col min="18" max="18" width="16.7109375" style="0" hidden="1" customWidth="1"/>
    <col min="19" max="19" width="2.00390625" style="0" hidden="1" customWidth="1"/>
    <col min="20" max="20" width="12.140625" style="0" customWidth="1"/>
    <col min="21" max="21" width="3.00390625" style="0" customWidth="1"/>
    <col min="22" max="22" width="11.00390625" style="0" customWidth="1"/>
    <col min="23" max="23" width="4.421875" style="0" customWidth="1"/>
    <col min="24" max="24" width="10.00390625" style="0" customWidth="1"/>
    <col min="25" max="25" width="3.28125" style="0" customWidth="1"/>
    <col min="26" max="26" width="8.8515625" style="0" customWidth="1"/>
    <col min="27" max="27" width="1.8515625" style="0" customWidth="1"/>
    <col min="28" max="28" width="8.8515625" style="0" customWidth="1"/>
    <col min="29" max="29" width="1.421875" style="0" customWidth="1"/>
    <col min="30" max="30" width="8.8515625" style="0" customWidth="1"/>
    <col min="31" max="31" width="3.421875" style="0" customWidth="1"/>
    <col min="32" max="32" width="10.00390625" style="0" customWidth="1"/>
    <col min="33" max="33" width="1.8515625" style="0" customWidth="1"/>
    <col min="34" max="34" width="8.140625" style="0" customWidth="1"/>
    <col min="35" max="35" width="2.8515625" style="0" customWidth="1"/>
    <col min="36" max="36" width="9.7109375" style="0" customWidth="1"/>
    <col min="37" max="37" width="1.421875" style="0" customWidth="1"/>
    <col min="38" max="38" width="7.8515625" style="0" customWidth="1"/>
    <col min="39" max="39" width="1.421875" style="0" customWidth="1"/>
    <col min="40" max="40" width="8.8515625" style="0" customWidth="1"/>
    <col min="41" max="41" width="2.421875" style="0" customWidth="1"/>
    <col min="42" max="42" width="10.7109375" style="0" customWidth="1"/>
    <col min="43" max="43" width="1.8515625" style="0" customWidth="1"/>
    <col min="44" max="44" width="9.7109375" style="0" customWidth="1"/>
    <col min="45" max="45" width="1.421875" style="0" customWidth="1"/>
    <col min="46" max="46" width="10.140625" style="0" customWidth="1"/>
    <col min="47" max="47" width="0.9921875" style="0" customWidth="1"/>
    <col min="48" max="48" width="9.00390625" style="0" customWidth="1"/>
    <col min="49" max="49" width="1.28515625" style="0" customWidth="1"/>
    <col min="50" max="50" width="8.7109375" style="0" customWidth="1"/>
    <col min="51" max="51" width="1.28515625" style="0" customWidth="1"/>
    <col min="52" max="52" width="11.00390625" style="0" customWidth="1"/>
    <col min="53" max="53" width="1.8515625" style="0" customWidth="1"/>
    <col min="54" max="54" width="13.140625" style="0" customWidth="1"/>
    <col min="55" max="55" width="1.8515625" style="0" customWidth="1"/>
    <col min="56" max="56" width="3.00390625" style="0" customWidth="1"/>
    <col min="57" max="57" width="10.7109375" style="0" customWidth="1"/>
    <col min="58" max="58" width="2.00390625" style="0" customWidth="1"/>
    <col min="59" max="59" width="5.140625" style="0" customWidth="1"/>
    <col min="60" max="60" width="4.8515625" style="0" customWidth="1"/>
  </cols>
  <sheetData>
    <row r="1" spans="1:60" ht="23.25">
      <c r="A1" s="492" t="s">
        <v>433</v>
      </c>
      <c r="B1" s="1"/>
      <c r="C1" s="1"/>
      <c r="D1" s="1"/>
      <c r="E1" s="1"/>
      <c r="F1" s="1"/>
      <c r="G1" s="1"/>
      <c r="H1" s="1"/>
      <c r="I1" s="1"/>
      <c r="J1" s="1"/>
      <c r="K1" s="1"/>
      <c r="L1" s="1"/>
      <c r="M1" s="1"/>
      <c r="N1" s="1"/>
      <c r="O1" s="1"/>
      <c r="P1" s="1"/>
      <c r="Q1" s="1"/>
      <c r="R1" s="1"/>
      <c r="S1" s="1"/>
      <c r="T1" s="1"/>
      <c r="U1" s="1"/>
      <c r="V1" s="1"/>
      <c r="W1" s="1"/>
      <c r="X1" s="1"/>
      <c r="Y1" s="1"/>
      <c r="Z1" s="1"/>
      <c r="AA1" s="1"/>
      <c r="AB1" s="1"/>
      <c r="AC1" s="1"/>
      <c r="AD1" s="2"/>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58" ht="13.5" thickBot="1">
      <c r="A2" s="493"/>
      <c r="B2" s="493"/>
      <c r="C2" s="493"/>
      <c r="D2" s="493"/>
      <c r="E2" s="493"/>
      <c r="F2" s="493"/>
      <c r="G2" s="493"/>
      <c r="H2" s="493"/>
      <c r="I2" s="493"/>
      <c r="J2" s="493"/>
      <c r="K2" s="493"/>
      <c r="L2" s="493"/>
      <c r="M2" s="493"/>
      <c r="N2" s="493"/>
      <c r="O2" s="493"/>
      <c r="P2" s="493"/>
      <c r="Q2" s="493"/>
      <c r="R2" s="493"/>
      <c r="S2" s="493"/>
      <c r="T2" s="493"/>
      <c r="U2" s="493"/>
      <c r="V2" s="494"/>
      <c r="W2" s="493"/>
      <c r="X2" s="493"/>
      <c r="Y2" s="493"/>
      <c r="Z2" s="493"/>
      <c r="AA2" s="493"/>
      <c r="AB2" s="493"/>
      <c r="AC2" s="493"/>
      <c r="AD2" s="494"/>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4"/>
      <c r="BF2" s="493"/>
    </row>
    <row r="3" spans="1:58" ht="12.75">
      <c r="A3" s="495"/>
      <c r="B3" s="496"/>
      <c r="C3" s="497"/>
      <c r="D3" s="498"/>
      <c r="E3" s="497"/>
      <c r="F3" s="497"/>
      <c r="G3" s="497"/>
      <c r="H3" s="497"/>
      <c r="I3" s="497"/>
      <c r="J3" s="497"/>
      <c r="K3" s="497"/>
      <c r="L3" s="497"/>
      <c r="M3" s="497"/>
      <c r="N3" s="497"/>
      <c r="O3" s="497"/>
      <c r="P3" s="497"/>
      <c r="Q3" s="497"/>
      <c r="R3" s="497"/>
      <c r="S3" s="497"/>
      <c r="T3" s="870" t="s">
        <v>0</v>
      </c>
      <c r="U3" s="871"/>
      <c r="V3" s="872" t="s">
        <v>1</v>
      </c>
      <c r="W3" s="871"/>
      <c r="X3" s="871"/>
      <c r="Y3" s="871"/>
      <c r="Z3" s="871"/>
      <c r="AA3" s="871"/>
      <c r="AB3" s="871"/>
      <c r="AC3" s="871"/>
      <c r="AD3" s="871"/>
      <c r="AE3" s="871"/>
      <c r="AF3" s="871"/>
      <c r="AG3" s="871"/>
      <c r="AH3" s="871"/>
      <c r="AI3" s="871"/>
      <c r="AJ3" s="871"/>
      <c r="AK3" s="871"/>
      <c r="AL3" s="871"/>
      <c r="AM3" s="871"/>
      <c r="AN3" s="871"/>
      <c r="AO3" s="871"/>
      <c r="AP3" s="871"/>
      <c r="AQ3" s="871"/>
      <c r="AR3" s="871"/>
      <c r="AS3" s="871"/>
      <c r="AT3" s="871"/>
      <c r="AU3" s="871"/>
      <c r="AV3" s="871"/>
      <c r="AW3" s="871"/>
      <c r="AX3" s="871"/>
      <c r="AY3" s="871"/>
      <c r="AZ3" s="871"/>
      <c r="BA3" s="873"/>
      <c r="BB3" s="499"/>
      <c r="BC3" s="500"/>
      <c r="BD3" s="493"/>
      <c r="BE3" s="499"/>
      <c r="BF3" s="500"/>
    </row>
    <row r="4" spans="1:58" ht="12.75">
      <c r="A4" s="501"/>
      <c r="B4" s="138"/>
      <c r="C4" s="502"/>
      <c r="D4" s="503"/>
      <c r="E4" s="504"/>
      <c r="F4" s="504"/>
      <c r="G4" s="504"/>
      <c r="H4" s="504"/>
      <c r="I4" s="504"/>
      <c r="J4" s="504"/>
      <c r="K4" s="504"/>
      <c r="L4" s="504"/>
      <c r="M4" s="504"/>
      <c r="N4" s="504"/>
      <c r="O4" s="504"/>
      <c r="P4" s="504"/>
      <c r="Q4" s="504"/>
      <c r="R4" s="504"/>
      <c r="S4" s="504"/>
      <c r="T4" s="853" t="s">
        <v>3</v>
      </c>
      <c r="U4" s="855"/>
      <c r="V4" s="505"/>
      <c r="W4" s="506"/>
      <c r="X4" s="506"/>
      <c r="Y4" s="506"/>
      <c r="Z4" s="506"/>
      <c r="AA4" s="506"/>
      <c r="AB4" s="506"/>
      <c r="AC4" s="506"/>
      <c r="AD4" s="507"/>
      <c r="AE4" s="506"/>
      <c r="AF4" s="504"/>
      <c r="AG4" s="504"/>
      <c r="AH4" s="504"/>
      <c r="AI4" s="504"/>
      <c r="AJ4" s="504"/>
      <c r="AK4" s="504"/>
      <c r="AL4" s="504"/>
      <c r="AM4" s="504"/>
      <c r="AN4" s="506"/>
      <c r="AO4" s="506"/>
      <c r="AP4" s="504"/>
      <c r="AQ4" s="504"/>
      <c r="AR4" s="504"/>
      <c r="AS4" s="504"/>
      <c r="AT4" s="504"/>
      <c r="AU4" s="504"/>
      <c r="AV4" s="504"/>
      <c r="AW4" s="504"/>
      <c r="AX4" s="504"/>
      <c r="AY4" s="504"/>
      <c r="AZ4" s="504"/>
      <c r="BA4" s="508"/>
      <c r="BB4" s="776" t="s">
        <v>4</v>
      </c>
      <c r="BC4" s="855"/>
      <c r="BD4" s="493"/>
      <c r="BE4" s="509" t="s">
        <v>2</v>
      </c>
      <c r="BF4" s="510"/>
    </row>
    <row r="5" spans="1:58" ht="12.75">
      <c r="A5" s="776"/>
      <c r="B5" s="855"/>
      <c r="C5" s="511"/>
      <c r="D5" s="859" t="s">
        <v>157</v>
      </c>
      <c r="E5" s="860"/>
      <c r="F5" s="857" t="s">
        <v>158</v>
      </c>
      <c r="G5" s="860"/>
      <c r="H5" s="857" t="s">
        <v>158</v>
      </c>
      <c r="I5" s="860"/>
      <c r="J5" s="857" t="s">
        <v>158</v>
      </c>
      <c r="K5" s="860"/>
      <c r="L5" s="857" t="s">
        <v>158</v>
      </c>
      <c r="M5" s="860"/>
      <c r="N5" s="857" t="s">
        <v>158</v>
      </c>
      <c r="O5" s="858"/>
      <c r="P5" s="512"/>
      <c r="Q5" s="513"/>
      <c r="R5" s="512"/>
      <c r="S5" s="514"/>
      <c r="T5" s="515"/>
      <c r="U5" s="516"/>
      <c r="V5" s="863" t="s">
        <v>217</v>
      </c>
      <c r="W5" s="864"/>
      <c r="X5" s="864"/>
      <c r="Y5" s="864"/>
      <c r="Z5" s="864"/>
      <c r="AA5" s="864"/>
      <c r="AB5" s="864"/>
      <c r="AC5" s="864"/>
      <c r="AD5" s="864"/>
      <c r="AE5" s="865"/>
      <c r="AF5" s="517"/>
      <c r="AG5" s="518"/>
      <c r="AH5" s="518"/>
      <c r="AI5" s="518"/>
      <c r="AJ5" s="519"/>
      <c r="AK5" s="518"/>
      <c r="AL5" s="519"/>
      <c r="AM5" s="66"/>
      <c r="AN5" s="515"/>
      <c r="AO5" s="516"/>
      <c r="AP5" s="866"/>
      <c r="AQ5" s="867"/>
      <c r="AR5" s="520"/>
      <c r="AS5" s="516"/>
      <c r="AT5" s="520"/>
      <c r="AU5" s="516"/>
      <c r="AV5" s="520"/>
      <c r="AW5" s="516"/>
      <c r="AX5" s="520"/>
      <c r="AY5" s="516"/>
      <c r="AZ5" s="515" t="s">
        <v>12</v>
      </c>
      <c r="BA5" s="510"/>
      <c r="BB5" s="521"/>
      <c r="BC5" s="510"/>
      <c r="BD5" s="493"/>
      <c r="BE5" s="861" t="s">
        <v>5</v>
      </c>
      <c r="BF5" s="862"/>
    </row>
    <row r="6" spans="1:58" ht="12.75">
      <c r="A6" s="522"/>
      <c r="B6" s="523"/>
      <c r="C6" s="511"/>
      <c r="D6" s="853" t="s">
        <v>159</v>
      </c>
      <c r="E6" s="854"/>
      <c r="F6" s="853" t="s">
        <v>160</v>
      </c>
      <c r="G6" s="854"/>
      <c r="H6" s="853" t="s">
        <v>161</v>
      </c>
      <c r="I6" s="854"/>
      <c r="J6" s="853" t="s">
        <v>165</v>
      </c>
      <c r="K6" s="854"/>
      <c r="L6" s="853" t="s">
        <v>161</v>
      </c>
      <c r="M6" s="854"/>
      <c r="N6" s="853" t="s">
        <v>166</v>
      </c>
      <c r="O6" s="856"/>
      <c r="P6" s="853" t="s">
        <v>218</v>
      </c>
      <c r="Q6" s="854"/>
      <c r="R6" s="524" t="s">
        <v>4</v>
      </c>
      <c r="S6" s="511"/>
      <c r="T6" s="515"/>
      <c r="U6" s="516"/>
      <c r="V6" s="861" t="s">
        <v>220</v>
      </c>
      <c r="W6" s="868"/>
      <c r="X6" s="868"/>
      <c r="Y6" s="868"/>
      <c r="Z6" s="868"/>
      <c r="AA6" s="868"/>
      <c r="AB6" s="868"/>
      <c r="AC6" s="868"/>
      <c r="AD6" s="868"/>
      <c r="AE6" s="869"/>
      <c r="AF6" s="853" t="s">
        <v>162</v>
      </c>
      <c r="AG6" s="856"/>
      <c r="AH6" s="856"/>
      <c r="AI6" s="856"/>
      <c r="AJ6" s="856"/>
      <c r="AK6" s="856"/>
      <c r="AL6" s="856"/>
      <c r="AM6" s="854"/>
      <c r="AN6" s="524"/>
      <c r="AO6" s="511"/>
      <c r="AP6" s="853"/>
      <c r="AQ6" s="854"/>
      <c r="AR6" s="515" t="s">
        <v>262</v>
      </c>
      <c r="AS6" s="516"/>
      <c r="AT6" s="853" t="s">
        <v>221</v>
      </c>
      <c r="AU6" s="854"/>
      <c r="AV6" s="515"/>
      <c r="AW6" s="516"/>
      <c r="AX6" s="515" t="s">
        <v>10</v>
      </c>
      <c r="AY6" s="516"/>
      <c r="AZ6" s="525"/>
      <c r="BA6" s="510"/>
      <c r="BB6" s="526"/>
      <c r="BC6" s="510"/>
      <c r="BD6" s="493"/>
      <c r="BE6" s="861" t="s">
        <v>13</v>
      </c>
      <c r="BF6" s="862"/>
    </row>
    <row r="7" spans="1:58" ht="12.75">
      <c r="A7" s="522"/>
      <c r="B7" s="523"/>
      <c r="C7" s="511" t="s">
        <v>163</v>
      </c>
      <c r="D7" s="853" t="s">
        <v>164</v>
      </c>
      <c r="E7" s="854"/>
      <c r="F7" s="853" t="s">
        <v>90</v>
      </c>
      <c r="G7" s="854"/>
      <c r="H7" s="853" t="s">
        <v>165</v>
      </c>
      <c r="I7" s="854"/>
      <c r="J7" s="853" t="s">
        <v>222</v>
      </c>
      <c r="K7" s="854"/>
      <c r="L7" s="853" t="s">
        <v>166</v>
      </c>
      <c r="M7" s="854"/>
      <c r="N7" s="853" t="s">
        <v>222</v>
      </c>
      <c r="O7" s="856"/>
      <c r="P7" s="853" t="s">
        <v>223</v>
      </c>
      <c r="Q7" s="854"/>
      <c r="R7" s="524" t="s">
        <v>224</v>
      </c>
      <c r="S7" s="511"/>
      <c r="T7" s="527"/>
      <c r="U7" s="502"/>
      <c r="V7" s="861" t="s">
        <v>250</v>
      </c>
      <c r="W7" s="868"/>
      <c r="X7" s="868"/>
      <c r="Y7" s="868"/>
      <c r="Z7" s="868"/>
      <c r="AA7" s="868"/>
      <c r="AB7" s="868"/>
      <c r="AC7" s="868"/>
      <c r="AD7" s="868"/>
      <c r="AE7" s="869"/>
      <c r="AF7" s="853"/>
      <c r="AG7" s="856"/>
      <c r="AH7" s="856"/>
      <c r="AI7" s="856"/>
      <c r="AJ7" s="856"/>
      <c r="AK7" s="856"/>
      <c r="AL7" s="856"/>
      <c r="AM7" s="854"/>
      <c r="AN7" s="515" t="s">
        <v>228</v>
      </c>
      <c r="AO7" s="516"/>
      <c r="AP7" s="853" t="s">
        <v>251</v>
      </c>
      <c r="AQ7" s="854"/>
      <c r="AR7" s="853" t="s">
        <v>132</v>
      </c>
      <c r="AS7" s="854"/>
      <c r="AT7" s="853" t="s">
        <v>230</v>
      </c>
      <c r="AU7" s="854"/>
      <c r="AV7" s="853" t="s">
        <v>261</v>
      </c>
      <c r="AW7" s="854"/>
      <c r="AX7" s="853" t="s">
        <v>151</v>
      </c>
      <c r="AY7" s="854"/>
      <c r="AZ7" s="515"/>
      <c r="BA7" s="510"/>
      <c r="BB7" s="526"/>
      <c r="BC7" s="510"/>
      <c r="BD7" s="493"/>
      <c r="BE7" s="861" t="s">
        <v>19</v>
      </c>
      <c r="BF7" s="862"/>
    </row>
    <row r="8" spans="1:58" ht="12.75">
      <c r="A8" s="776" t="s">
        <v>135</v>
      </c>
      <c r="B8" s="855"/>
      <c r="C8" s="511" t="s">
        <v>167</v>
      </c>
      <c r="D8" s="853"/>
      <c r="E8" s="854"/>
      <c r="F8" s="853" t="s">
        <v>168</v>
      </c>
      <c r="G8" s="854"/>
      <c r="H8" s="853" t="s">
        <v>169</v>
      </c>
      <c r="I8" s="854"/>
      <c r="J8" s="511"/>
      <c r="K8" s="511"/>
      <c r="L8" s="853" t="s">
        <v>169</v>
      </c>
      <c r="M8" s="854"/>
      <c r="N8" s="853"/>
      <c r="O8" s="856"/>
      <c r="P8" s="524"/>
      <c r="Q8" s="511"/>
      <c r="R8" s="524" t="s">
        <v>137</v>
      </c>
      <c r="S8" s="511"/>
      <c r="T8" s="515"/>
      <c r="U8" s="516"/>
      <c r="V8" s="528"/>
      <c r="W8" s="529"/>
      <c r="X8" s="529"/>
      <c r="Y8" s="529"/>
      <c r="Z8" s="529"/>
      <c r="AA8" s="529"/>
      <c r="AB8" s="529"/>
      <c r="AC8" s="529"/>
      <c r="AD8" s="529"/>
      <c r="AE8" s="530"/>
      <c r="AF8" s="876"/>
      <c r="AG8" s="874"/>
      <c r="AH8" s="874"/>
      <c r="AI8" s="874"/>
      <c r="AJ8" s="874"/>
      <c r="AK8" s="874"/>
      <c r="AL8" s="874"/>
      <c r="AM8" s="875"/>
      <c r="AN8" s="515" t="s">
        <v>22</v>
      </c>
      <c r="AO8" s="516"/>
      <c r="AP8" s="853" t="s">
        <v>252</v>
      </c>
      <c r="AQ8" s="854"/>
      <c r="AR8" s="853" t="s">
        <v>264</v>
      </c>
      <c r="AS8" s="854"/>
      <c r="AT8" s="853" t="s">
        <v>232</v>
      </c>
      <c r="AU8" s="854"/>
      <c r="AV8" s="853" t="s">
        <v>263</v>
      </c>
      <c r="AW8" s="854"/>
      <c r="AX8" s="853"/>
      <c r="AY8" s="854"/>
      <c r="AZ8" s="527"/>
      <c r="BA8" s="138"/>
      <c r="BB8" s="776"/>
      <c r="BC8" s="855"/>
      <c r="BD8" s="493"/>
      <c r="BE8" s="861" t="s">
        <v>26</v>
      </c>
      <c r="BF8" s="862"/>
    </row>
    <row r="9" spans="1:58" ht="12.75">
      <c r="A9" s="522"/>
      <c r="B9" s="523"/>
      <c r="C9" s="511"/>
      <c r="D9" s="853"/>
      <c r="E9" s="856"/>
      <c r="F9" s="524"/>
      <c r="G9" s="531"/>
      <c r="H9" s="524"/>
      <c r="I9" s="531"/>
      <c r="J9" s="511"/>
      <c r="K9" s="511"/>
      <c r="L9" s="524"/>
      <c r="M9" s="531"/>
      <c r="N9" s="511"/>
      <c r="O9" s="511"/>
      <c r="P9" s="524"/>
      <c r="Q9" s="511"/>
      <c r="R9" s="524" t="s">
        <v>139</v>
      </c>
      <c r="S9" s="511"/>
      <c r="T9" s="515"/>
      <c r="U9" s="516"/>
      <c r="V9" s="861" t="s">
        <v>31</v>
      </c>
      <c r="W9" s="868"/>
      <c r="X9" s="879" t="s">
        <v>271</v>
      </c>
      <c r="Y9" s="865"/>
      <c r="Z9" s="879" t="s">
        <v>32</v>
      </c>
      <c r="AA9" s="865"/>
      <c r="AB9" s="879" t="s">
        <v>2</v>
      </c>
      <c r="AC9" s="865"/>
      <c r="AD9" s="877" t="s">
        <v>173</v>
      </c>
      <c r="AE9" s="869"/>
      <c r="AF9" s="866" t="s">
        <v>157</v>
      </c>
      <c r="AG9" s="878"/>
      <c r="AH9" s="866" t="s">
        <v>170</v>
      </c>
      <c r="AI9" s="867"/>
      <c r="AJ9" s="866" t="s">
        <v>272</v>
      </c>
      <c r="AK9" s="878"/>
      <c r="AL9" s="878"/>
      <c r="AM9" s="867"/>
      <c r="AN9" s="515" t="s">
        <v>28</v>
      </c>
      <c r="AO9" s="516"/>
      <c r="AP9" s="853" t="s">
        <v>5</v>
      </c>
      <c r="AQ9" s="854"/>
      <c r="AR9" s="853"/>
      <c r="AS9" s="854"/>
      <c r="AT9" s="853" t="s">
        <v>234</v>
      </c>
      <c r="AU9" s="854"/>
      <c r="AV9" s="853"/>
      <c r="AW9" s="854"/>
      <c r="AX9" s="853"/>
      <c r="AY9" s="854"/>
      <c r="AZ9" s="527"/>
      <c r="BA9" s="138"/>
      <c r="BB9" s="776"/>
      <c r="BC9" s="855"/>
      <c r="BD9" s="493"/>
      <c r="BE9" s="861" t="s">
        <v>33</v>
      </c>
      <c r="BF9" s="862"/>
    </row>
    <row r="10" spans="1:58" ht="12.75">
      <c r="A10" s="522"/>
      <c r="B10" s="523"/>
      <c r="C10" s="511"/>
      <c r="D10" s="853" t="s">
        <v>235</v>
      </c>
      <c r="E10" s="856"/>
      <c r="F10" s="853" t="s">
        <v>235</v>
      </c>
      <c r="G10" s="856"/>
      <c r="H10" s="853" t="s">
        <v>235</v>
      </c>
      <c r="I10" s="856"/>
      <c r="J10" s="853" t="s">
        <v>235</v>
      </c>
      <c r="K10" s="856"/>
      <c r="L10" s="853" t="s">
        <v>235</v>
      </c>
      <c r="M10" s="856"/>
      <c r="N10" s="853" t="s">
        <v>235</v>
      </c>
      <c r="O10" s="856"/>
      <c r="P10" s="853" t="s">
        <v>235</v>
      </c>
      <c r="Q10" s="856"/>
      <c r="R10" s="524" t="s">
        <v>5</v>
      </c>
      <c r="S10" s="511"/>
      <c r="T10" s="515"/>
      <c r="U10" s="516"/>
      <c r="V10" s="861" t="s">
        <v>38</v>
      </c>
      <c r="W10" s="868"/>
      <c r="X10" s="877" t="s">
        <v>2</v>
      </c>
      <c r="Y10" s="869"/>
      <c r="Z10" s="877" t="s">
        <v>39</v>
      </c>
      <c r="AA10" s="869"/>
      <c r="AB10" s="877" t="s">
        <v>273</v>
      </c>
      <c r="AC10" s="869"/>
      <c r="AD10" s="877" t="s">
        <v>176</v>
      </c>
      <c r="AE10" s="869"/>
      <c r="AF10" s="853"/>
      <c r="AG10" s="854"/>
      <c r="AH10" s="853"/>
      <c r="AI10" s="854"/>
      <c r="AJ10" s="876"/>
      <c r="AK10" s="874"/>
      <c r="AL10" s="874"/>
      <c r="AM10" s="875"/>
      <c r="AN10" s="853" t="s">
        <v>35</v>
      </c>
      <c r="AO10" s="854"/>
      <c r="AP10" s="853"/>
      <c r="AQ10" s="854"/>
      <c r="AR10" s="853"/>
      <c r="AS10" s="854"/>
      <c r="AT10" s="853" t="s">
        <v>238</v>
      </c>
      <c r="AU10" s="854"/>
      <c r="AV10" s="853"/>
      <c r="AW10" s="854"/>
      <c r="AX10" s="524"/>
      <c r="AY10" s="511"/>
      <c r="AZ10" s="527"/>
      <c r="BA10" s="138"/>
      <c r="BB10" s="776"/>
      <c r="BC10" s="855"/>
      <c r="BD10" s="493"/>
      <c r="BE10" s="861" t="s">
        <v>40</v>
      </c>
      <c r="BF10" s="862"/>
    </row>
    <row r="11" spans="1:58" ht="12.75">
      <c r="A11" s="522"/>
      <c r="B11" s="523"/>
      <c r="C11" s="511"/>
      <c r="D11" s="524"/>
      <c r="E11" s="511"/>
      <c r="F11" s="524"/>
      <c r="G11" s="511"/>
      <c r="H11" s="524"/>
      <c r="I11" s="531"/>
      <c r="J11" s="511"/>
      <c r="K11" s="511"/>
      <c r="L11" s="524"/>
      <c r="M11" s="531"/>
      <c r="N11" s="511"/>
      <c r="O11" s="511"/>
      <c r="P11" s="524"/>
      <c r="Q11" s="511"/>
      <c r="R11" s="524" t="s">
        <v>235</v>
      </c>
      <c r="S11" s="511"/>
      <c r="T11" s="515"/>
      <c r="U11" s="516"/>
      <c r="V11" s="532"/>
      <c r="W11" s="533"/>
      <c r="X11" s="877" t="s">
        <v>273</v>
      </c>
      <c r="Y11" s="869"/>
      <c r="Z11" s="877" t="s">
        <v>274</v>
      </c>
      <c r="AA11" s="869"/>
      <c r="AB11" s="877" t="s">
        <v>275</v>
      </c>
      <c r="AC11" s="869"/>
      <c r="AD11" s="877" t="s">
        <v>178</v>
      </c>
      <c r="AE11" s="869"/>
      <c r="AF11" s="524"/>
      <c r="AG11" s="511"/>
      <c r="AH11" s="524"/>
      <c r="AI11" s="531"/>
      <c r="AJ11" s="853" t="s">
        <v>276</v>
      </c>
      <c r="AK11" s="854"/>
      <c r="AL11" s="853" t="s">
        <v>277</v>
      </c>
      <c r="AM11" s="854"/>
      <c r="AN11" s="515"/>
      <c r="AO11" s="516"/>
      <c r="AP11" s="853"/>
      <c r="AQ11" s="854"/>
      <c r="AR11" s="524"/>
      <c r="AS11" s="511"/>
      <c r="AT11" s="524"/>
      <c r="AU11" s="511"/>
      <c r="AV11" s="524"/>
      <c r="AW11" s="511"/>
      <c r="AX11" s="524"/>
      <c r="AY11" s="511"/>
      <c r="AZ11" s="527"/>
      <c r="BA11" s="138"/>
      <c r="BB11" s="522"/>
      <c r="BC11" s="523"/>
      <c r="BD11" s="493"/>
      <c r="BE11" s="532"/>
      <c r="BF11" s="534"/>
    </row>
    <row r="12" spans="1:58" ht="12.75">
      <c r="A12" s="522"/>
      <c r="B12" s="523"/>
      <c r="C12" s="511"/>
      <c r="D12" s="524"/>
      <c r="E12" s="511"/>
      <c r="F12" s="524"/>
      <c r="G12" s="511"/>
      <c r="H12" s="524"/>
      <c r="I12" s="531"/>
      <c r="J12" s="511"/>
      <c r="K12" s="511"/>
      <c r="L12" s="524"/>
      <c r="M12" s="531"/>
      <c r="N12" s="511"/>
      <c r="O12" s="511"/>
      <c r="P12" s="524"/>
      <c r="Q12" s="511"/>
      <c r="R12" s="524"/>
      <c r="S12" s="511"/>
      <c r="T12" s="515"/>
      <c r="U12" s="516"/>
      <c r="V12" s="532"/>
      <c r="W12" s="533"/>
      <c r="X12" s="877"/>
      <c r="Y12" s="869"/>
      <c r="Z12" s="877" t="s">
        <v>278</v>
      </c>
      <c r="AA12" s="869"/>
      <c r="AB12" s="877" t="s">
        <v>239</v>
      </c>
      <c r="AC12" s="869"/>
      <c r="AD12" s="877" t="s">
        <v>180</v>
      </c>
      <c r="AE12" s="869"/>
      <c r="AF12" s="524"/>
      <c r="AG12" s="511"/>
      <c r="AH12" s="524"/>
      <c r="AI12" s="531"/>
      <c r="AJ12" s="853" t="s">
        <v>273</v>
      </c>
      <c r="AK12" s="854"/>
      <c r="AL12" s="853" t="s">
        <v>279</v>
      </c>
      <c r="AM12" s="854"/>
      <c r="AN12" s="853"/>
      <c r="AO12" s="854"/>
      <c r="AP12" s="853"/>
      <c r="AQ12" s="854"/>
      <c r="AR12" s="524"/>
      <c r="AS12" s="511"/>
      <c r="AT12" s="524"/>
      <c r="AU12" s="511"/>
      <c r="AV12" s="524"/>
      <c r="AW12" s="511"/>
      <c r="AX12" s="524"/>
      <c r="AY12" s="511"/>
      <c r="AZ12" s="527"/>
      <c r="BA12" s="138"/>
      <c r="BB12" s="522"/>
      <c r="BC12" s="523"/>
      <c r="BD12" s="493"/>
      <c r="BE12" s="532"/>
      <c r="BF12" s="534"/>
    </row>
    <row r="13" spans="1:58" ht="13.5" thickBot="1">
      <c r="A13" s="535"/>
      <c r="B13" s="536"/>
      <c r="C13" s="537"/>
      <c r="D13" s="880" t="s">
        <v>41</v>
      </c>
      <c r="E13" s="882"/>
      <c r="F13" s="880" t="s">
        <v>41</v>
      </c>
      <c r="G13" s="882"/>
      <c r="H13" s="880" t="s">
        <v>41</v>
      </c>
      <c r="I13" s="881"/>
      <c r="J13" s="880" t="s">
        <v>41</v>
      </c>
      <c r="K13" s="881"/>
      <c r="L13" s="880" t="s">
        <v>41</v>
      </c>
      <c r="M13" s="881"/>
      <c r="N13" s="880" t="s">
        <v>41</v>
      </c>
      <c r="O13" s="881"/>
      <c r="P13" s="880" t="s">
        <v>41</v>
      </c>
      <c r="Q13" s="881"/>
      <c r="R13" s="880" t="s">
        <v>41</v>
      </c>
      <c r="S13" s="881"/>
      <c r="T13" s="538" t="s">
        <v>41</v>
      </c>
      <c r="U13" s="539"/>
      <c r="V13" s="540" t="s">
        <v>41</v>
      </c>
      <c r="W13" s="539"/>
      <c r="X13" s="883" t="s">
        <v>41</v>
      </c>
      <c r="Y13" s="884"/>
      <c r="Z13" s="883" t="s">
        <v>41</v>
      </c>
      <c r="AA13" s="884"/>
      <c r="AB13" s="883" t="s">
        <v>41</v>
      </c>
      <c r="AC13" s="884"/>
      <c r="AD13" s="883" t="s">
        <v>41</v>
      </c>
      <c r="AE13" s="884"/>
      <c r="AF13" s="880" t="s">
        <v>41</v>
      </c>
      <c r="AG13" s="881"/>
      <c r="AH13" s="880" t="s">
        <v>41</v>
      </c>
      <c r="AI13" s="881"/>
      <c r="AJ13" s="538" t="s">
        <v>41</v>
      </c>
      <c r="AK13" s="539"/>
      <c r="AL13" s="538" t="s">
        <v>41</v>
      </c>
      <c r="AM13" s="539"/>
      <c r="AN13" s="541" t="s">
        <v>41</v>
      </c>
      <c r="AO13" s="539"/>
      <c r="AP13" s="880" t="s">
        <v>41</v>
      </c>
      <c r="AQ13" s="881"/>
      <c r="AR13" s="538" t="s">
        <v>41</v>
      </c>
      <c r="AS13" s="539"/>
      <c r="AT13" s="538" t="s">
        <v>41</v>
      </c>
      <c r="AU13" s="539"/>
      <c r="AV13" s="538" t="s">
        <v>41</v>
      </c>
      <c r="AW13" s="539"/>
      <c r="AX13" s="538" t="s">
        <v>41</v>
      </c>
      <c r="AY13" s="539"/>
      <c r="AZ13" s="538" t="s">
        <v>41</v>
      </c>
      <c r="BA13" s="542"/>
      <c r="BB13" s="543" t="s">
        <v>41</v>
      </c>
      <c r="BC13" s="542"/>
      <c r="BD13" s="493"/>
      <c r="BE13" s="540" t="s">
        <v>41</v>
      </c>
      <c r="BF13" s="542"/>
    </row>
    <row r="14" spans="1:59" ht="12.75">
      <c r="A14" s="544"/>
      <c r="B14" s="545" t="s">
        <v>181</v>
      </c>
      <c r="C14" s="546" t="s">
        <v>182</v>
      </c>
      <c r="D14" s="547">
        <v>523195.8165395326</v>
      </c>
      <c r="E14" s="497"/>
      <c r="F14" s="547">
        <v>58416.702465812</v>
      </c>
      <c r="G14" s="497"/>
      <c r="H14" s="547">
        <v>151023.56361234875</v>
      </c>
      <c r="I14" s="548"/>
      <c r="J14" s="547">
        <v>0</v>
      </c>
      <c r="K14" s="497"/>
      <c r="L14" s="547">
        <v>31901.90827037821</v>
      </c>
      <c r="M14" s="548"/>
      <c r="N14" s="547">
        <v>241.75452628753553</v>
      </c>
      <c r="O14" s="502"/>
      <c r="P14" s="549">
        <v>764779.7454143591</v>
      </c>
      <c r="Q14" s="502"/>
      <c r="R14" s="52">
        <v>764537.9908880716</v>
      </c>
      <c r="S14" s="502"/>
      <c r="T14" s="52">
        <v>764538</v>
      </c>
      <c r="U14" s="132"/>
      <c r="V14" s="550">
        <v>92877</v>
      </c>
      <c r="W14" s="551"/>
      <c r="X14" s="552"/>
      <c r="Y14" s="553"/>
      <c r="Z14" s="552">
        <v>8166</v>
      </c>
      <c r="AA14" s="553"/>
      <c r="AB14" s="552">
        <v>2748</v>
      </c>
      <c r="AC14" s="551"/>
      <c r="AD14" s="109"/>
      <c r="AE14" s="553"/>
      <c r="AF14" s="554">
        <v>0</v>
      </c>
      <c r="AG14" s="554"/>
      <c r="AH14" s="555">
        <v>242</v>
      </c>
      <c r="AI14" s="553"/>
      <c r="AJ14" s="109">
        <v>13633</v>
      </c>
      <c r="AK14" s="553"/>
      <c r="AL14" s="109">
        <v>120</v>
      </c>
      <c r="AM14" s="553"/>
      <c r="AN14" s="109">
        <v>1458</v>
      </c>
      <c r="AO14" s="553"/>
      <c r="AP14" s="109">
        <v>88800</v>
      </c>
      <c r="AQ14" s="553"/>
      <c r="AR14" s="109">
        <v>16200</v>
      </c>
      <c r="AS14" s="553"/>
      <c r="AT14" s="109">
        <v>3678</v>
      </c>
      <c r="AU14" s="553"/>
      <c r="AV14" s="109"/>
      <c r="AW14" s="553"/>
      <c r="AX14" s="109"/>
      <c r="AY14" s="553"/>
      <c r="AZ14" s="52">
        <f>SUM(V14:AX14)</f>
        <v>227922</v>
      </c>
      <c r="BA14" s="556"/>
      <c r="BB14" s="557">
        <f>T14+AZ14</f>
        <v>992460</v>
      </c>
      <c r="BC14" s="556"/>
      <c r="BD14" s="493"/>
      <c r="BE14" s="550">
        <v>37948</v>
      </c>
      <c r="BF14" s="545"/>
      <c r="BG14" s="49"/>
    </row>
    <row r="15" spans="1:59" ht="12.75">
      <c r="A15" s="501"/>
      <c r="B15" s="138" t="s">
        <v>43</v>
      </c>
      <c r="C15" s="558" t="s">
        <v>183</v>
      </c>
      <c r="D15" s="549">
        <v>573475.0605256732</v>
      </c>
      <c r="E15" s="502"/>
      <c r="F15" s="549">
        <v>26578.723700865965</v>
      </c>
      <c r="G15" s="502"/>
      <c r="H15" s="549">
        <v>86574.01525837887</v>
      </c>
      <c r="I15" s="559"/>
      <c r="J15" s="549">
        <v>984.9224826495101</v>
      </c>
      <c r="K15" s="502"/>
      <c r="L15" s="549">
        <v>263160.4929615153</v>
      </c>
      <c r="M15" s="559"/>
      <c r="N15" s="549">
        <v>0</v>
      </c>
      <c r="O15" s="502"/>
      <c r="P15" s="549">
        <v>950773.214929083</v>
      </c>
      <c r="Q15" s="502"/>
      <c r="R15" s="549">
        <v>949788.2924464335</v>
      </c>
      <c r="S15" s="502"/>
      <c r="T15" s="52">
        <v>949788</v>
      </c>
      <c r="U15" s="560"/>
      <c r="V15" s="557">
        <v>50790</v>
      </c>
      <c r="W15" s="502"/>
      <c r="X15" s="52"/>
      <c r="Y15" s="559"/>
      <c r="Z15" s="52">
        <v>533</v>
      </c>
      <c r="AA15" s="559"/>
      <c r="AB15" s="52">
        <v>1778</v>
      </c>
      <c r="AC15" s="502"/>
      <c r="AD15" s="52"/>
      <c r="AE15" s="559"/>
      <c r="AF15" s="561">
        <v>985</v>
      </c>
      <c r="AG15" s="561"/>
      <c r="AH15" s="562">
        <v>0</v>
      </c>
      <c r="AI15" s="559"/>
      <c r="AJ15" s="52">
        <v>7829</v>
      </c>
      <c r="AK15" s="559"/>
      <c r="AL15" s="52">
        <v>140</v>
      </c>
      <c r="AM15" s="559"/>
      <c r="AN15" s="52">
        <v>529</v>
      </c>
      <c r="AO15" s="559"/>
      <c r="AP15" s="52">
        <v>101100</v>
      </c>
      <c r="AQ15" s="559"/>
      <c r="AR15" s="52"/>
      <c r="AS15" s="559"/>
      <c r="AT15" s="52">
        <v>34077</v>
      </c>
      <c r="AU15" s="559"/>
      <c r="AV15" s="52"/>
      <c r="AW15" s="559"/>
      <c r="AX15" s="52"/>
      <c r="AY15" s="559"/>
      <c r="AZ15" s="52">
        <f>SUM(V15:AX15)</f>
        <v>197761</v>
      </c>
      <c r="BA15" s="563"/>
      <c r="BB15" s="557">
        <f>T15+AZ15</f>
        <v>1147549</v>
      </c>
      <c r="BC15" s="563"/>
      <c r="BD15" s="493"/>
      <c r="BE15" s="557">
        <v>20752</v>
      </c>
      <c r="BF15" s="138"/>
      <c r="BG15" s="49"/>
    </row>
    <row r="16" spans="1:59" ht="12.75">
      <c r="A16" s="501"/>
      <c r="B16" s="138" t="s">
        <v>96</v>
      </c>
      <c r="C16" s="558" t="s">
        <v>184</v>
      </c>
      <c r="D16" s="549">
        <v>174674.70950014732</v>
      </c>
      <c r="E16" s="502"/>
      <c r="F16" s="549">
        <v>38454.15086772827</v>
      </c>
      <c r="G16" s="502"/>
      <c r="H16" s="549">
        <v>45170.673696516846</v>
      </c>
      <c r="I16" s="559"/>
      <c r="J16" s="549">
        <v>3965.813356494786</v>
      </c>
      <c r="K16" s="502"/>
      <c r="L16" s="549">
        <v>9925.15158479879</v>
      </c>
      <c r="M16" s="559"/>
      <c r="N16" s="549">
        <v>102.80635954250535</v>
      </c>
      <c r="O16" s="502"/>
      <c r="P16" s="549">
        <v>272293.30536522856</v>
      </c>
      <c r="Q16" s="502"/>
      <c r="R16" s="549">
        <v>268224.68564919126</v>
      </c>
      <c r="S16" s="502"/>
      <c r="T16" s="52">
        <v>268225</v>
      </c>
      <c r="U16" s="560"/>
      <c r="V16" s="557">
        <v>46957</v>
      </c>
      <c r="W16" s="502"/>
      <c r="X16" s="52"/>
      <c r="Y16" s="559"/>
      <c r="Z16" s="52">
        <v>3397</v>
      </c>
      <c r="AA16" s="559"/>
      <c r="AB16" s="52">
        <v>1425</v>
      </c>
      <c r="AC16" s="502"/>
      <c r="AD16" s="52"/>
      <c r="AE16" s="559"/>
      <c r="AF16" s="561">
        <v>3966</v>
      </c>
      <c r="AG16" s="561"/>
      <c r="AH16" s="562">
        <v>103</v>
      </c>
      <c r="AI16" s="559"/>
      <c r="AJ16" s="52">
        <v>2875</v>
      </c>
      <c r="AK16" s="559"/>
      <c r="AL16" s="52">
        <v>140</v>
      </c>
      <c r="AM16" s="559"/>
      <c r="AN16" s="52">
        <v>0</v>
      </c>
      <c r="AO16" s="559"/>
      <c r="AP16" s="52">
        <v>24700</v>
      </c>
      <c r="AQ16" s="559"/>
      <c r="AR16" s="52"/>
      <c r="AS16" s="559"/>
      <c r="AT16" s="52">
        <v>1787</v>
      </c>
      <c r="AU16" s="559"/>
      <c r="AV16" s="52"/>
      <c r="AW16" s="559"/>
      <c r="AX16" s="52"/>
      <c r="AY16" s="559"/>
      <c r="AZ16" s="52">
        <f aca="true" t="shared" si="0" ref="AZ16:AZ36">SUM(V16:AX16)</f>
        <v>85350</v>
      </c>
      <c r="BA16" s="563"/>
      <c r="BB16" s="557">
        <f aca="true" t="shared" si="1" ref="BB16:BB37">T16+AZ16</f>
        <v>353575</v>
      </c>
      <c r="BC16" s="563"/>
      <c r="BD16" s="493"/>
      <c r="BE16" s="557">
        <v>19186</v>
      </c>
      <c r="BF16" s="138"/>
      <c r="BG16" s="49"/>
    </row>
    <row r="17" spans="1:60" ht="12.75">
      <c r="A17" s="501"/>
      <c r="B17" s="138" t="s">
        <v>185</v>
      </c>
      <c r="C17" s="558" t="s">
        <v>186</v>
      </c>
      <c r="D17" s="549">
        <v>377604.060333537</v>
      </c>
      <c r="E17" s="502"/>
      <c r="F17" s="549">
        <v>58866.10232853165</v>
      </c>
      <c r="G17" s="502"/>
      <c r="H17" s="549">
        <v>114778.09142644168</v>
      </c>
      <c r="I17" s="559"/>
      <c r="J17" s="549">
        <v>0</v>
      </c>
      <c r="K17" s="502"/>
      <c r="L17" s="549">
        <v>13028.037837711066</v>
      </c>
      <c r="M17" s="559"/>
      <c r="N17" s="549">
        <v>401.04369770811604</v>
      </c>
      <c r="O17" s="502"/>
      <c r="P17" s="549">
        <v>564677.3356239295</v>
      </c>
      <c r="Q17" s="502"/>
      <c r="R17" s="549">
        <v>564276.2919262213</v>
      </c>
      <c r="S17" s="502"/>
      <c r="T17" s="52">
        <v>564276</v>
      </c>
      <c r="U17" s="560"/>
      <c r="V17" s="557">
        <v>110539</v>
      </c>
      <c r="W17" s="502"/>
      <c r="X17" s="52"/>
      <c r="Y17" s="559"/>
      <c r="Z17" s="52">
        <v>3964</v>
      </c>
      <c r="AA17" s="559"/>
      <c r="AB17" s="52">
        <v>3734</v>
      </c>
      <c r="AC17" s="502"/>
      <c r="AD17" s="52"/>
      <c r="AE17" s="559"/>
      <c r="AF17" s="561">
        <v>0</v>
      </c>
      <c r="AG17" s="561"/>
      <c r="AH17" s="562">
        <v>401</v>
      </c>
      <c r="AI17" s="564"/>
      <c r="AJ17" s="52">
        <v>2753</v>
      </c>
      <c r="AK17" s="559"/>
      <c r="AL17" s="52">
        <v>140</v>
      </c>
      <c r="AM17" s="559"/>
      <c r="AN17" s="52">
        <v>1051</v>
      </c>
      <c r="AO17" s="559"/>
      <c r="AP17" s="52">
        <v>87600</v>
      </c>
      <c r="AQ17" s="559"/>
      <c r="AR17" s="52"/>
      <c r="AS17" s="559"/>
      <c r="AT17" s="52">
        <v>3274</v>
      </c>
      <c r="AU17" s="559"/>
      <c r="AV17" s="52"/>
      <c r="AW17" s="559"/>
      <c r="AX17" s="52"/>
      <c r="AY17" s="559"/>
      <c r="AZ17" s="52">
        <f t="shared" si="0"/>
        <v>213456</v>
      </c>
      <c r="BA17" s="563"/>
      <c r="BB17" s="557">
        <f t="shared" si="1"/>
        <v>777732</v>
      </c>
      <c r="BC17" s="563"/>
      <c r="BD17" s="493"/>
      <c r="BE17" s="557">
        <v>45164</v>
      </c>
      <c r="BF17" s="138"/>
      <c r="BG17" s="49"/>
      <c r="BH17" s="172"/>
    </row>
    <row r="18" spans="1:59" ht="12.75">
      <c r="A18" s="501"/>
      <c r="B18" s="138" t="s">
        <v>97</v>
      </c>
      <c r="C18" s="558" t="s">
        <v>187</v>
      </c>
      <c r="D18" s="549">
        <v>134002.46834267373</v>
      </c>
      <c r="E18" s="502"/>
      <c r="F18" s="549">
        <v>30488.31756831258</v>
      </c>
      <c r="G18" s="502"/>
      <c r="H18" s="549">
        <v>38720.27036887461</v>
      </c>
      <c r="I18" s="559"/>
      <c r="J18" s="549">
        <v>3232.135837264976</v>
      </c>
      <c r="K18" s="502"/>
      <c r="L18" s="549">
        <v>37238.46418293528</v>
      </c>
      <c r="M18" s="559"/>
      <c r="N18" s="549">
        <v>319.1627252959282</v>
      </c>
      <c r="O18" s="502"/>
      <c r="P18" s="549">
        <v>244000.81902535708</v>
      </c>
      <c r="Q18" s="502"/>
      <c r="R18" s="549">
        <v>240449.52046279618</v>
      </c>
      <c r="S18" s="502"/>
      <c r="T18" s="52">
        <v>240450</v>
      </c>
      <c r="U18" s="560"/>
      <c r="V18" s="557">
        <v>32990</v>
      </c>
      <c r="W18" s="502"/>
      <c r="X18" s="52"/>
      <c r="Y18" s="559"/>
      <c r="Z18" s="52">
        <v>1360</v>
      </c>
      <c r="AA18" s="559"/>
      <c r="AB18" s="52">
        <v>1437</v>
      </c>
      <c r="AC18" s="502"/>
      <c r="AD18" s="52"/>
      <c r="AE18" s="559"/>
      <c r="AF18" s="561">
        <v>3232</v>
      </c>
      <c r="AG18" s="561"/>
      <c r="AH18" s="562">
        <v>319</v>
      </c>
      <c r="AI18" s="564"/>
      <c r="AJ18" s="52">
        <v>5898</v>
      </c>
      <c r="AK18" s="559"/>
      <c r="AL18" s="52">
        <v>140</v>
      </c>
      <c r="AM18" s="559"/>
      <c r="AN18" s="52">
        <v>58</v>
      </c>
      <c r="AO18" s="559"/>
      <c r="AP18" s="52">
        <v>64900</v>
      </c>
      <c r="AQ18" s="559"/>
      <c r="AR18" s="52"/>
      <c r="AS18" s="559"/>
      <c r="AT18" s="52">
        <v>3698</v>
      </c>
      <c r="AU18" s="559"/>
      <c r="AV18" s="52"/>
      <c r="AW18" s="559"/>
      <c r="AX18" s="52"/>
      <c r="AY18" s="559"/>
      <c r="AZ18" s="52">
        <f t="shared" si="0"/>
        <v>114032</v>
      </c>
      <c r="BA18" s="563"/>
      <c r="BB18" s="557">
        <f t="shared" si="1"/>
        <v>354482</v>
      </c>
      <c r="BC18" s="563"/>
      <c r="BD18" s="493"/>
      <c r="BE18" s="557">
        <v>13479</v>
      </c>
      <c r="BF18" s="138"/>
      <c r="BG18" s="49"/>
    </row>
    <row r="19" spans="1:59" ht="12.75">
      <c r="A19" s="501"/>
      <c r="B19" s="138" t="s">
        <v>188</v>
      </c>
      <c r="C19" s="565" t="s">
        <v>189</v>
      </c>
      <c r="D19" s="549">
        <v>486806.7269747955</v>
      </c>
      <c r="E19" s="502"/>
      <c r="F19" s="549">
        <v>35381.20107963438</v>
      </c>
      <c r="G19" s="502"/>
      <c r="H19" s="549">
        <v>74209.52625038016</v>
      </c>
      <c r="I19" s="559"/>
      <c r="J19" s="549">
        <v>14623.115471269402</v>
      </c>
      <c r="K19" s="502"/>
      <c r="L19" s="549">
        <v>127125.16043502958</v>
      </c>
      <c r="M19" s="559"/>
      <c r="N19" s="549">
        <v>0</v>
      </c>
      <c r="O19" s="502"/>
      <c r="P19" s="549">
        <v>738145.7302111089</v>
      </c>
      <c r="Q19" s="502"/>
      <c r="R19" s="549">
        <v>723522.6147398396</v>
      </c>
      <c r="S19" s="502"/>
      <c r="T19" s="52">
        <v>723523</v>
      </c>
      <c r="U19" s="560"/>
      <c r="V19" s="557">
        <v>55754</v>
      </c>
      <c r="W19" s="502"/>
      <c r="X19" s="52"/>
      <c r="Y19" s="559"/>
      <c r="Z19" s="52">
        <v>2616</v>
      </c>
      <c r="AA19" s="559"/>
      <c r="AB19" s="52">
        <v>1959</v>
      </c>
      <c r="AC19" s="502"/>
      <c r="AD19" s="52"/>
      <c r="AE19" s="559"/>
      <c r="AF19" s="561">
        <v>14623</v>
      </c>
      <c r="AG19" s="561"/>
      <c r="AH19" s="562">
        <v>0</v>
      </c>
      <c r="AI19" s="564"/>
      <c r="AJ19" s="52">
        <v>9916</v>
      </c>
      <c r="AK19" s="559"/>
      <c r="AL19" s="52">
        <v>140</v>
      </c>
      <c r="AM19" s="559"/>
      <c r="AN19" s="52">
        <v>931</v>
      </c>
      <c r="AO19" s="559"/>
      <c r="AP19" s="52">
        <v>54400</v>
      </c>
      <c r="AQ19" s="559"/>
      <c r="AR19" s="52"/>
      <c r="AS19" s="559"/>
      <c r="AT19" s="52">
        <v>24317</v>
      </c>
      <c r="AU19" s="559"/>
      <c r="AV19" s="52"/>
      <c r="AW19" s="559"/>
      <c r="AX19" s="52"/>
      <c r="AY19" s="559"/>
      <c r="AZ19" s="52">
        <f t="shared" si="0"/>
        <v>164656</v>
      </c>
      <c r="BA19" s="563"/>
      <c r="BB19" s="557">
        <f t="shared" si="1"/>
        <v>888179</v>
      </c>
      <c r="BC19" s="563"/>
      <c r="BD19" s="493"/>
      <c r="BE19" s="557">
        <v>22780</v>
      </c>
      <c r="BF19" s="138"/>
      <c r="BG19" s="49"/>
    </row>
    <row r="20" spans="1:59" ht="12.75">
      <c r="A20" s="501"/>
      <c r="B20" s="138" t="s">
        <v>144</v>
      </c>
      <c r="C20" s="565" t="s">
        <v>190</v>
      </c>
      <c r="D20" s="549">
        <v>731703.8838275939</v>
      </c>
      <c r="E20" s="502"/>
      <c r="F20" s="549">
        <v>61658.40091800849</v>
      </c>
      <c r="G20" s="502"/>
      <c r="H20" s="549">
        <v>170247.0745582775</v>
      </c>
      <c r="I20" s="559"/>
      <c r="J20" s="549">
        <v>25545.669621612233</v>
      </c>
      <c r="K20" s="502"/>
      <c r="L20" s="549">
        <v>114596.18821841628</v>
      </c>
      <c r="M20" s="559"/>
      <c r="N20" s="549">
        <v>0</v>
      </c>
      <c r="O20" s="502"/>
      <c r="P20" s="549">
        <v>1103751.2171439084</v>
      </c>
      <c r="Q20" s="502"/>
      <c r="R20" s="549">
        <v>1078205.5475222962</v>
      </c>
      <c r="S20" s="502"/>
      <c r="T20" s="52">
        <v>1078206</v>
      </c>
      <c r="U20" s="560"/>
      <c r="V20" s="557">
        <v>146985</v>
      </c>
      <c r="W20" s="502"/>
      <c r="X20" s="52"/>
      <c r="Y20" s="559"/>
      <c r="Z20" s="52">
        <v>1689</v>
      </c>
      <c r="AA20" s="559"/>
      <c r="AB20" s="52">
        <v>8649</v>
      </c>
      <c r="AC20" s="502"/>
      <c r="AD20" s="52"/>
      <c r="AE20" s="559"/>
      <c r="AF20" s="561">
        <v>25546</v>
      </c>
      <c r="AG20" s="561"/>
      <c r="AH20" s="562">
        <v>0</v>
      </c>
      <c r="AI20" s="564"/>
      <c r="AJ20" s="52">
        <v>18323</v>
      </c>
      <c r="AK20" s="559"/>
      <c r="AL20" s="52">
        <v>105</v>
      </c>
      <c r="AM20" s="559"/>
      <c r="AN20" s="52">
        <v>3741</v>
      </c>
      <c r="AO20" s="559"/>
      <c r="AP20" s="52">
        <v>52000</v>
      </c>
      <c r="AQ20" s="559"/>
      <c r="AR20" s="52">
        <v>15600</v>
      </c>
      <c r="AS20" s="559"/>
      <c r="AT20" s="52">
        <v>5102</v>
      </c>
      <c r="AU20" s="559"/>
      <c r="AV20" s="52"/>
      <c r="AW20" s="559"/>
      <c r="AX20" s="52"/>
      <c r="AY20" s="559"/>
      <c r="AZ20" s="52">
        <f t="shared" si="0"/>
        <v>277740</v>
      </c>
      <c r="BA20" s="563"/>
      <c r="BB20" s="557">
        <f t="shared" si="1"/>
        <v>1355946</v>
      </c>
      <c r="BC20" s="563"/>
      <c r="BD20" s="493"/>
      <c r="BE20" s="557">
        <v>60055</v>
      </c>
      <c r="BF20" s="138"/>
      <c r="BG20" s="49"/>
    </row>
    <row r="21" spans="1:59" ht="12.75">
      <c r="A21" s="501"/>
      <c r="B21" s="138" t="s">
        <v>145</v>
      </c>
      <c r="C21" s="558" t="s">
        <v>191</v>
      </c>
      <c r="D21" s="549">
        <v>878166.4295309557</v>
      </c>
      <c r="E21" s="502"/>
      <c r="F21" s="549">
        <v>23125.106934273113</v>
      </c>
      <c r="G21" s="502"/>
      <c r="H21" s="549">
        <v>120866.43365649659</v>
      </c>
      <c r="I21" s="559"/>
      <c r="J21" s="549">
        <v>8702.26777694422</v>
      </c>
      <c r="K21" s="502"/>
      <c r="L21" s="549">
        <v>258927.24222255655</v>
      </c>
      <c r="M21" s="559"/>
      <c r="N21" s="549">
        <v>0</v>
      </c>
      <c r="O21" s="502"/>
      <c r="P21" s="549">
        <v>1289787.4801212263</v>
      </c>
      <c r="Q21" s="502"/>
      <c r="R21" s="549">
        <v>1281085.212344282</v>
      </c>
      <c r="S21" s="502"/>
      <c r="T21" s="52">
        <v>1281085</v>
      </c>
      <c r="U21" s="560"/>
      <c r="V21" s="557">
        <v>112105</v>
      </c>
      <c r="W21" s="502"/>
      <c r="X21" s="52"/>
      <c r="Y21" s="559"/>
      <c r="Z21" s="52">
        <v>15344</v>
      </c>
      <c r="AA21" s="559"/>
      <c r="AB21" s="52">
        <v>2500</v>
      </c>
      <c r="AC21" s="502"/>
      <c r="AD21" s="52"/>
      <c r="AE21" s="559"/>
      <c r="AF21" s="561">
        <v>8702</v>
      </c>
      <c r="AG21" s="561"/>
      <c r="AH21" s="562">
        <v>0</v>
      </c>
      <c r="AI21" s="564"/>
      <c r="AJ21" s="52">
        <v>8007</v>
      </c>
      <c r="AK21" s="559"/>
      <c r="AL21" s="52">
        <v>140</v>
      </c>
      <c r="AM21" s="559"/>
      <c r="AN21" s="52">
        <v>1468</v>
      </c>
      <c r="AO21" s="559"/>
      <c r="AP21" s="52">
        <v>110400</v>
      </c>
      <c r="AQ21" s="559"/>
      <c r="AR21" s="52">
        <v>22400</v>
      </c>
      <c r="AS21" s="559"/>
      <c r="AT21" s="52">
        <v>54661</v>
      </c>
      <c r="AU21" s="559"/>
      <c r="AV21" s="52"/>
      <c r="AW21" s="559"/>
      <c r="AX21" s="52"/>
      <c r="AY21" s="559"/>
      <c r="AZ21" s="52">
        <f t="shared" si="0"/>
        <v>335727</v>
      </c>
      <c r="BA21" s="563"/>
      <c r="BB21" s="557">
        <f t="shared" si="1"/>
        <v>1616812</v>
      </c>
      <c r="BC21" s="563"/>
      <c r="BD21" s="493"/>
      <c r="BE21" s="557">
        <v>45804</v>
      </c>
      <c r="BF21" s="138"/>
      <c r="BG21" s="49"/>
    </row>
    <row r="22" spans="1:59" ht="12.75">
      <c r="A22" s="501"/>
      <c r="B22" s="138" t="s">
        <v>146</v>
      </c>
      <c r="C22" s="558" t="s">
        <v>192</v>
      </c>
      <c r="D22" s="549">
        <v>387692.4752420487</v>
      </c>
      <c r="E22" s="502"/>
      <c r="F22" s="549">
        <v>73915.04689514061</v>
      </c>
      <c r="G22" s="502"/>
      <c r="H22" s="549">
        <v>58249.6914523229</v>
      </c>
      <c r="I22" s="559"/>
      <c r="J22" s="549">
        <v>8440.671130283163</v>
      </c>
      <c r="K22" s="502"/>
      <c r="L22" s="549">
        <v>32228.91750855021</v>
      </c>
      <c r="M22" s="559"/>
      <c r="N22" s="549">
        <v>1528.3803864491592</v>
      </c>
      <c r="O22" s="502"/>
      <c r="P22" s="549">
        <v>562055.1826147947</v>
      </c>
      <c r="Q22" s="502"/>
      <c r="R22" s="549">
        <v>552086.1310980624</v>
      </c>
      <c r="S22" s="502"/>
      <c r="T22" s="52">
        <v>546750</v>
      </c>
      <c r="U22" s="560"/>
      <c r="V22" s="557">
        <v>85245</v>
      </c>
      <c r="W22" s="502"/>
      <c r="X22" s="52"/>
      <c r="Y22" s="559"/>
      <c r="Z22" s="52">
        <v>8901</v>
      </c>
      <c r="AA22" s="559"/>
      <c r="AB22" s="52">
        <v>2673</v>
      </c>
      <c r="AC22" s="502"/>
      <c r="AD22" s="52"/>
      <c r="AE22" s="559"/>
      <c r="AF22" s="561">
        <v>8441</v>
      </c>
      <c r="AG22" s="561"/>
      <c r="AH22" s="562">
        <v>1528</v>
      </c>
      <c r="AI22" s="564"/>
      <c r="AJ22" s="52">
        <v>5597</v>
      </c>
      <c r="AK22" s="559"/>
      <c r="AL22" s="52">
        <v>140</v>
      </c>
      <c r="AM22" s="559"/>
      <c r="AN22" s="52">
        <v>147</v>
      </c>
      <c r="AO22" s="559"/>
      <c r="AP22" s="52">
        <v>101300</v>
      </c>
      <c r="AQ22" s="559"/>
      <c r="AR22" s="52">
        <v>7800</v>
      </c>
      <c r="AS22" s="559"/>
      <c r="AT22" s="52">
        <v>36211</v>
      </c>
      <c r="AU22" s="559"/>
      <c r="AV22" s="52"/>
      <c r="AW22" s="559"/>
      <c r="AX22" s="52"/>
      <c r="AY22" s="559"/>
      <c r="AZ22" s="52">
        <f t="shared" si="0"/>
        <v>257983</v>
      </c>
      <c r="BA22" s="563"/>
      <c r="BB22" s="557">
        <f t="shared" si="1"/>
        <v>804733</v>
      </c>
      <c r="BC22" s="563"/>
      <c r="BD22" s="493"/>
      <c r="BE22" s="557">
        <v>34829</v>
      </c>
      <c r="BF22" s="138"/>
      <c r="BG22" s="49"/>
    </row>
    <row r="23" spans="1:59" ht="12.75">
      <c r="A23" s="501"/>
      <c r="B23" s="138" t="s">
        <v>242</v>
      </c>
      <c r="C23" s="558" t="s">
        <v>193</v>
      </c>
      <c r="D23" s="549">
        <v>149159.8692683745</v>
      </c>
      <c r="E23" s="502"/>
      <c r="F23" s="549">
        <v>35508.09255819606</v>
      </c>
      <c r="G23" s="502"/>
      <c r="H23" s="549">
        <v>23031.59692378891</v>
      </c>
      <c r="I23" s="559"/>
      <c r="J23" s="549">
        <v>14640.147692858305</v>
      </c>
      <c r="K23" s="502"/>
      <c r="L23" s="549">
        <v>524.5932743508621</v>
      </c>
      <c r="M23" s="559"/>
      <c r="N23" s="549">
        <v>140.22931289586595</v>
      </c>
      <c r="O23" s="502"/>
      <c r="P23" s="549">
        <v>223004.5290304645</v>
      </c>
      <c r="Q23" s="502"/>
      <c r="R23" s="549">
        <v>208224.15202471035</v>
      </c>
      <c r="S23" s="502"/>
      <c r="T23" s="52">
        <v>208224</v>
      </c>
      <c r="U23" s="560"/>
      <c r="V23" s="557">
        <v>50335</v>
      </c>
      <c r="W23" s="502"/>
      <c r="X23" s="52"/>
      <c r="Y23" s="559"/>
      <c r="Z23" s="52">
        <v>0</v>
      </c>
      <c r="AA23" s="559"/>
      <c r="AB23" s="52">
        <v>1483</v>
      </c>
      <c r="AC23" s="502"/>
      <c r="AD23" s="52"/>
      <c r="AE23" s="559"/>
      <c r="AF23" s="561">
        <v>14780</v>
      </c>
      <c r="AG23" s="561"/>
      <c r="AH23" s="562">
        <v>0</v>
      </c>
      <c r="AI23" s="564" t="s">
        <v>209</v>
      </c>
      <c r="AJ23" s="52">
        <v>2678</v>
      </c>
      <c r="AK23" s="559"/>
      <c r="AL23" s="52">
        <v>112</v>
      </c>
      <c r="AM23" s="559"/>
      <c r="AN23" s="52">
        <v>0</v>
      </c>
      <c r="AO23" s="559"/>
      <c r="AP23" s="52">
        <v>38500</v>
      </c>
      <c r="AQ23" s="559"/>
      <c r="AR23" s="52"/>
      <c r="AS23" s="559"/>
      <c r="AT23" s="52">
        <v>315</v>
      </c>
      <c r="AU23" s="559"/>
      <c r="AV23" s="52"/>
      <c r="AW23" s="559"/>
      <c r="AX23" s="52"/>
      <c r="AY23" s="559"/>
      <c r="AZ23" s="52">
        <f t="shared" si="0"/>
        <v>108203</v>
      </c>
      <c r="BA23" s="563"/>
      <c r="BB23" s="557">
        <f t="shared" si="1"/>
        <v>316427</v>
      </c>
      <c r="BC23" s="563"/>
      <c r="BD23" s="493"/>
      <c r="BE23" s="557">
        <v>20565</v>
      </c>
      <c r="BF23" s="138"/>
      <c r="BG23" s="49"/>
    </row>
    <row r="24" spans="1:59" ht="12.75">
      <c r="A24" s="501"/>
      <c r="B24" s="138" t="s">
        <v>147</v>
      </c>
      <c r="C24" s="565" t="s">
        <v>194</v>
      </c>
      <c r="D24" s="549">
        <v>398679.9980055646</v>
      </c>
      <c r="E24" s="502"/>
      <c r="F24" s="549">
        <v>44094.11765342379</v>
      </c>
      <c r="G24" s="502"/>
      <c r="H24" s="549">
        <v>85600.50004786573</v>
      </c>
      <c r="I24" s="559"/>
      <c r="J24" s="549">
        <v>4552.9917116786555</v>
      </c>
      <c r="K24" s="502"/>
      <c r="L24" s="549">
        <v>64305.052012380715</v>
      </c>
      <c r="M24" s="559"/>
      <c r="N24" s="549">
        <v>57.00650846253976</v>
      </c>
      <c r="O24" s="502"/>
      <c r="P24" s="549">
        <v>597289.6659393761</v>
      </c>
      <c r="Q24" s="502"/>
      <c r="R24" s="549">
        <v>592679.6677192348</v>
      </c>
      <c r="S24" s="502"/>
      <c r="T24" s="52">
        <v>592680</v>
      </c>
      <c r="U24" s="560"/>
      <c r="V24" s="557">
        <v>61885</v>
      </c>
      <c r="W24" s="502"/>
      <c r="X24" s="52"/>
      <c r="Y24" s="559"/>
      <c r="Z24" s="52">
        <v>325</v>
      </c>
      <c r="AA24" s="559"/>
      <c r="AB24" s="52">
        <v>2305</v>
      </c>
      <c r="AC24" s="502"/>
      <c r="AD24" s="52"/>
      <c r="AE24" s="559"/>
      <c r="AF24" s="561">
        <v>4553</v>
      </c>
      <c r="AG24" s="561"/>
      <c r="AH24" s="562">
        <v>57</v>
      </c>
      <c r="AI24" s="564"/>
      <c r="AJ24" s="52">
        <v>8771</v>
      </c>
      <c r="AK24" s="559"/>
      <c r="AL24" s="52">
        <v>140</v>
      </c>
      <c r="AM24" s="559"/>
      <c r="AN24" s="52">
        <v>1154</v>
      </c>
      <c r="AO24" s="559"/>
      <c r="AP24" s="52">
        <v>66100</v>
      </c>
      <c r="AQ24" s="559"/>
      <c r="AR24" s="52">
        <v>14500</v>
      </c>
      <c r="AS24" s="559"/>
      <c r="AT24" s="52">
        <v>5807</v>
      </c>
      <c r="AU24" s="559"/>
      <c r="AV24" s="52"/>
      <c r="AW24" s="559"/>
      <c r="AX24" s="52"/>
      <c r="AY24" s="559"/>
      <c r="AZ24" s="52">
        <f t="shared" si="0"/>
        <v>165597</v>
      </c>
      <c r="BA24" s="563"/>
      <c r="BB24" s="557">
        <f t="shared" si="1"/>
        <v>758277</v>
      </c>
      <c r="BC24" s="563"/>
      <c r="BD24" s="493"/>
      <c r="BE24" s="557">
        <v>25285</v>
      </c>
      <c r="BF24" s="138"/>
      <c r="BG24" s="49"/>
    </row>
    <row r="25" spans="1:59" ht="12.75">
      <c r="A25" s="501"/>
      <c r="B25" s="138" t="s">
        <v>50</v>
      </c>
      <c r="C25" s="558" t="s">
        <v>195</v>
      </c>
      <c r="D25" s="549">
        <v>606784.5286972857</v>
      </c>
      <c r="E25" s="566"/>
      <c r="F25" s="549">
        <v>2556.591851443352</v>
      </c>
      <c r="G25" s="502"/>
      <c r="H25" s="549">
        <v>172895.74482072453</v>
      </c>
      <c r="I25" s="559"/>
      <c r="J25" s="549">
        <v>0</v>
      </c>
      <c r="K25" s="502"/>
      <c r="L25" s="549">
        <v>151384.85515103224</v>
      </c>
      <c r="M25" s="559"/>
      <c r="N25" s="549">
        <v>132.50647399363478</v>
      </c>
      <c r="O25" s="502"/>
      <c r="P25" s="549">
        <v>933754.2269944794</v>
      </c>
      <c r="Q25" s="502"/>
      <c r="R25" s="549">
        <v>933621.7205204858</v>
      </c>
      <c r="S25" s="502"/>
      <c r="T25" s="52">
        <v>933622</v>
      </c>
      <c r="U25" s="560"/>
      <c r="V25" s="557">
        <v>54313</v>
      </c>
      <c r="W25" s="502"/>
      <c r="X25" s="52"/>
      <c r="Y25" s="559"/>
      <c r="Z25" s="52">
        <v>7338</v>
      </c>
      <c r="AA25" s="559"/>
      <c r="AB25" s="52">
        <v>1765</v>
      </c>
      <c r="AC25" s="502"/>
      <c r="AD25" s="52"/>
      <c r="AE25" s="559"/>
      <c r="AF25" s="561">
        <v>0</v>
      </c>
      <c r="AG25" s="561"/>
      <c r="AH25" s="562">
        <v>133</v>
      </c>
      <c r="AI25" s="564"/>
      <c r="AJ25" s="52">
        <v>8781</v>
      </c>
      <c r="AK25" s="559"/>
      <c r="AL25" s="52">
        <v>140</v>
      </c>
      <c r="AM25" s="559"/>
      <c r="AN25" s="52">
        <v>770</v>
      </c>
      <c r="AO25" s="559"/>
      <c r="AP25" s="52">
        <v>102200</v>
      </c>
      <c r="AQ25" s="559"/>
      <c r="AR25" s="52">
        <v>33700</v>
      </c>
      <c r="AS25" s="559"/>
      <c r="AT25" s="52">
        <v>6132</v>
      </c>
      <c r="AU25" s="559"/>
      <c r="AV25" s="52">
        <v>5000</v>
      </c>
      <c r="AW25" s="559"/>
      <c r="AX25" s="52"/>
      <c r="AY25" s="559"/>
      <c r="AZ25" s="52">
        <f t="shared" si="0"/>
        <v>220272</v>
      </c>
      <c r="BA25" s="563"/>
      <c r="BB25" s="557">
        <f t="shared" si="1"/>
        <v>1153894</v>
      </c>
      <c r="BC25" s="563"/>
      <c r="BD25" s="493"/>
      <c r="BE25" s="557">
        <v>22191</v>
      </c>
      <c r="BF25" s="138"/>
      <c r="BG25" s="49"/>
    </row>
    <row r="26" spans="1:59" ht="12.75">
      <c r="A26" s="501"/>
      <c r="B26" s="138" t="s">
        <v>74</v>
      </c>
      <c r="C26" s="565" t="s">
        <v>196</v>
      </c>
      <c r="D26" s="549">
        <v>1005004.3533912341</v>
      </c>
      <c r="E26" s="502"/>
      <c r="F26" s="549">
        <v>0</v>
      </c>
      <c r="G26" s="502"/>
      <c r="H26" s="549">
        <v>179331.92275026676</v>
      </c>
      <c r="I26" s="559"/>
      <c r="J26" s="549">
        <v>8122.431711548003</v>
      </c>
      <c r="K26" s="502"/>
      <c r="L26" s="549">
        <v>291920.20239297155</v>
      </c>
      <c r="M26" s="559"/>
      <c r="N26" s="549">
        <v>0</v>
      </c>
      <c r="O26" s="502"/>
      <c r="P26" s="549">
        <v>1484378.9102460204</v>
      </c>
      <c r="Q26" s="502"/>
      <c r="R26" s="549">
        <v>1476256.4785344724</v>
      </c>
      <c r="S26" s="502"/>
      <c r="T26" s="52">
        <v>1476256</v>
      </c>
      <c r="U26" s="560"/>
      <c r="V26" s="557">
        <v>74718</v>
      </c>
      <c r="W26" s="502"/>
      <c r="X26" s="52"/>
      <c r="Y26" s="559"/>
      <c r="Z26" s="52">
        <v>6114</v>
      </c>
      <c r="AA26" s="559"/>
      <c r="AB26" s="52">
        <v>2645</v>
      </c>
      <c r="AC26" s="502"/>
      <c r="AD26" s="52"/>
      <c r="AE26" s="559"/>
      <c r="AF26" s="561">
        <v>8122</v>
      </c>
      <c r="AG26" s="561"/>
      <c r="AH26" s="562">
        <v>0</v>
      </c>
      <c r="AI26" s="564"/>
      <c r="AJ26" s="52">
        <v>8650</v>
      </c>
      <c r="AK26" s="559"/>
      <c r="AL26" s="52">
        <v>140</v>
      </c>
      <c r="AM26" s="559"/>
      <c r="AN26" s="52">
        <v>116</v>
      </c>
      <c r="AO26" s="559"/>
      <c r="AP26" s="52">
        <v>68400</v>
      </c>
      <c r="AQ26" s="559"/>
      <c r="AR26" s="52"/>
      <c r="AS26" s="559"/>
      <c r="AT26" s="52">
        <v>37550</v>
      </c>
      <c r="AU26" s="559"/>
      <c r="AV26" s="52">
        <v>106500</v>
      </c>
      <c r="AW26" s="559"/>
      <c r="AX26" s="52"/>
      <c r="AY26" s="559"/>
      <c r="AZ26" s="52">
        <f t="shared" si="0"/>
        <v>312955</v>
      </c>
      <c r="BA26" s="563"/>
      <c r="BB26" s="557">
        <f t="shared" si="1"/>
        <v>1789211</v>
      </c>
      <c r="BC26" s="563"/>
      <c r="BD26" s="493"/>
      <c r="BE26" s="557">
        <v>30528</v>
      </c>
      <c r="BF26" s="138"/>
      <c r="BG26" s="49"/>
    </row>
    <row r="27" spans="1:60" ht="12.75">
      <c r="A27" s="501"/>
      <c r="B27" s="138" t="s">
        <v>104</v>
      </c>
      <c r="C27" s="558" t="s">
        <v>197</v>
      </c>
      <c r="D27" s="549">
        <v>134044.94587913062</v>
      </c>
      <c r="E27" s="502"/>
      <c r="F27" s="549">
        <v>19343.62752390758</v>
      </c>
      <c r="G27" s="502"/>
      <c r="H27" s="549">
        <v>27512.505784756588</v>
      </c>
      <c r="I27" s="559"/>
      <c r="J27" s="549">
        <v>0</v>
      </c>
      <c r="K27" s="502"/>
      <c r="L27" s="549">
        <v>72050.52492416499</v>
      </c>
      <c r="M27" s="559"/>
      <c r="N27" s="549">
        <v>0</v>
      </c>
      <c r="O27" s="502"/>
      <c r="P27" s="549">
        <v>252951.60411195978</v>
      </c>
      <c r="Q27" s="502"/>
      <c r="R27" s="549">
        <v>252951.60411195978</v>
      </c>
      <c r="S27" s="502"/>
      <c r="T27" s="52">
        <v>252952</v>
      </c>
      <c r="U27" s="560"/>
      <c r="V27" s="557">
        <v>10286</v>
      </c>
      <c r="W27" s="502"/>
      <c r="X27" s="52"/>
      <c r="Y27" s="559"/>
      <c r="Z27" s="52">
        <v>80</v>
      </c>
      <c r="AA27" s="559"/>
      <c r="AB27" s="52">
        <v>463</v>
      </c>
      <c r="AC27" s="502"/>
      <c r="AD27" s="52"/>
      <c r="AE27" s="559"/>
      <c r="AF27" s="561">
        <v>0</v>
      </c>
      <c r="AG27" s="561"/>
      <c r="AH27" s="562">
        <v>0</v>
      </c>
      <c r="AI27" s="564"/>
      <c r="AJ27" s="52">
        <v>1502</v>
      </c>
      <c r="AK27" s="559"/>
      <c r="AL27" s="52">
        <v>140</v>
      </c>
      <c r="AM27" s="559"/>
      <c r="AN27" s="52">
        <v>128</v>
      </c>
      <c r="AO27" s="559"/>
      <c r="AP27" s="52">
        <v>31500</v>
      </c>
      <c r="AQ27" s="559"/>
      <c r="AR27" s="52"/>
      <c r="AS27" s="559"/>
      <c r="AT27" s="52">
        <v>768</v>
      </c>
      <c r="AU27" s="559"/>
      <c r="AV27" s="52"/>
      <c r="AW27" s="559"/>
      <c r="AX27" s="52"/>
      <c r="AY27" s="559"/>
      <c r="AZ27" s="52">
        <f t="shared" si="0"/>
        <v>44867</v>
      </c>
      <c r="BA27" s="563"/>
      <c r="BB27" s="557">
        <f t="shared" si="1"/>
        <v>297819</v>
      </c>
      <c r="BC27" s="563"/>
      <c r="BD27" s="493"/>
      <c r="BE27" s="557">
        <v>4203</v>
      </c>
      <c r="BF27" s="138"/>
      <c r="BG27" s="49"/>
      <c r="BH27" s="852"/>
    </row>
    <row r="28" spans="1:60" ht="12.75">
      <c r="A28" s="501"/>
      <c r="B28" s="138" t="s">
        <v>148</v>
      </c>
      <c r="C28" s="558" t="s">
        <v>198</v>
      </c>
      <c r="D28" s="549">
        <v>1030943.9689875755</v>
      </c>
      <c r="E28" s="502"/>
      <c r="F28" s="549">
        <v>59726.169429403104</v>
      </c>
      <c r="G28" s="502"/>
      <c r="H28" s="549">
        <v>313509.228012683</v>
      </c>
      <c r="I28" s="559"/>
      <c r="J28" s="549">
        <v>226499.88699270156</v>
      </c>
      <c r="K28" s="502"/>
      <c r="L28" s="549">
        <v>119796.93701566695</v>
      </c>
      <c r="M28" s="559"/>
      <c r="N28" s="549">
        <v>1517.1332718197168</v>
      </c>
      <c r="O28" s="502"/>
      <c r="P28" s="549">
        <v>1751993.3237098495</v>
      </c>
      <c r="Q28" s="502"/>
      <c r="R28" s="549">
        <v>1523976.3034453283</v>
      </c>
      <c r="S28" s="502"/>
      <c r="T28" s="52">
        <v>1523975</v>
      </c>
      <c r="U28" s="560"/>
      <c r="V28" s="557">
        <v>80092</v>
      </c>
      <c r="W28" s="502"/>
      <c r="X28" s="52"/>
      <c r="Y28" s="559"/>
      <c r="Z28" s="52">
        <v>887</v>
      </c>
      <c r="AA28" s="559"/>
      <c r="AB28" s="52">
        <v>2916</v>
      </c>
      <c r="AC28" s="502"/>
      <c r="AD28" s="52"/>
      <c r="AE28" s="559"/>
      <c r="AF28" s="561">
        <v>226500</v>
      </c>
      <c r="AG28" s="561"/>
      <c r="AH28" s="562">
        <v>1517</v>
      </c>
      <c r="AI28" s="564"/>
      <c r="AJ28" s="52">
        <v>10922</v>
      </c>
      <c r="AK28" s="559"/>
      <c r="AL28" s="52">
        <v>0</v>
      </c>
      <c r="AM28" s="559"/>
      <c r="AN28" s="52">
        <v>658</v>
      </c>
      <c r="AO28" s="559"/>
      <c r="AP28" s="52">
        <v>19800</v>
      </c>
      <c r="AQ28" s="559"/>
      <c r="AR28" s="52">
        <v>0</v>
      </c>
      <c r="AS28" s="559"/>
      <c r="AT28" s="52">
        <v>0</v>
      </c>
      <c r="AU28" s="559"/>
      <c r="AV28" s="52">
        <v>4000</v>
      </c>
      <c r="AW28" s="559"/>
      <c r="AX28" s="52"/>
      <c r="AY28" s="559"/>
      <c r="AZ28" s="52">
        <f t="shared" si="0"/>
        <v>347292</v>
      </c>
      <c r="BA28" s="563"/>
      <c r="BB28" s="557">
        <f t="shared" si="1"/>
        <v>1871267</v>
      </c>
      <c r="BC28" s="563"/>
      <c r="BD28" s="493"/>
      <c r="BE28" s="557">
        <v>32724</v>
      </c>
      <c r="BF28" s="138"/>
      <c r="BG28" s="49"/>
      <c r="BH28" s="846"/>
    </row>
    <row r="29" spans="1:60" ht="12.75">
      <c r="A29" s="501"/>
      <c r="B29" s="138" t="s">
        <v>105</v>
      </c>
      <c r="C29" s="565" t="s">
        <v>199</v>
      </c>
      <c r="D29" s="549">
        <v>552328.3269595506</v>
      </c>
      <c r="E29" s="502"/>
      <c r="F29" s="549">
        <v>18035.405910393914</v>
      </c>
      <c r="G29" s="502"/>
      <c r="H29" s="549">
        <v>94475.7204300161</v>
      </c>
      <c r="I29" s="559"/>
      <c r="J29" s="549">
        <v>119.08374724232439</v>
      </c>
      <c r="K29" s="502"/>
      <c r="L29" s="549">
        <v>256403.1955071579</v>
      </c>
      <c r="M29" s="559"/>
      <c r="N29" s="549">
        <v>0</v>
      </c>
      <c r="O29" s="502"/>
      <c r="P29" s="549">
        <v>921361.7325543609</v>
      </c>
      <c r="Q29" s="502"/>
      <c r="R29" s="549">
        <v>921242.6488071185</v>
      </c>
      <c r="S29" s="502"/>
      <c r="T29" s="52">
        <v>921243</v>
      </c>
      <c r="U29" s="560"/>
      <c r="V29" s="557">
        <v>16848</v>
      </c>
      <c r="W29" s="502"/>
      <c r="X29" s="52"/>
      <c r="Y29" s="559"/>
      <c r="Z29" s="52">
        <v>195</v>
      </c>
      <c r="AA29" s="559"/>
      <c r="AB29" s="52">
        <v>502</v>
      </c>
      <c r="AC29" s="502"/>
      <c r="AD29" s="52"/>
      <c r="AE29" s="559"/>
      <c r="AF29" s="561">
        <v>119</v>
      </c>
      <c r="AG29" s="561"/>
      <c r="AH29" s="562">
        <v>0</v>
      </c>
      <c r="AI29" s="564"/>
      <c r="AJ29" s="52">
        <v>3510</v>
      </c>
      <c r="AK29" s="559"/>
      <c r="AL29" s="52">
        <v>140</v>
      </c>
      <c r="AM29" s="559"/>
      <c r="AN29" s="52">
        <v>1139</v>
      </c>
      <c r="AO29" s="559"/>
      <c r="AP29" s="52">
        <v>97100</v>
      </c>
      <c r="AQ29" s="559"/>
      <c r="AR29" s="52"/>
      <c r="AS29" s="559"/>
      <c r="AT29" s="52">
        <v>31290</v>
      </c>
      <c r="AU29" s="559"/>
      <c r="AV29" s="52"/>
      <c r="AW29" s="559"/>
      <c r="AX29" s="52"/>
      <c r="AY29" s="559"/>
      <c r="AZ29" s="52">
        <f t="shared" si="0"/>
        <v>150843</v>
      </c>
      <c r="BA29" s="563"/>
      <c r="BB29" s="557">
        <f t="shared" si="1"/>
        <v>1072086</v>
      </c>
      <c r="BC29" s="563"/>
      <c r="BD29" s="493"/>
      <c r="BE29" s="557">
        <v>6884</v>
      </c>
      <c r="BF29" s="138"/>
      <c r="BG29" s="49"/>
      <c r="BH29" s="846"/>
    </row>
    <row r="30" spans="1:60" ht="12.75">
      <c r="A30" s="501"/>
      <c r="B30" s="138" t="s">
        <v>200</v>
      </c>
      <c r="C30" s="565" t="s">
        <v>201</v>
      </c>
      <c r="D30" s="549">
        <v>792878.6159149274</v>
      </c>
      <c r="E30" s="502"/>
      <c r="F30" s="549">
        <v>83516.75565063242</v>
      </c>
      <c r="G30" s="502"/>
      <c r="H30" s="549">
        <v>200505.79619245246</v>
      </c>
      <c r="I30" s="559"/>
      <c r="J30" s="549">
        <v>9473.539080365632</v>
      </c>
      <c r="K30" s="502"/>
      <c r="L30" s="549">
        <v>42139.77360752728</v>
      </c>
      <c r="M30" s="559"/>
      <c r="N30" s="549">
        <v>153.62515685899086</v>
      </c>
      <c r="O30" s="502"/>
      <c r="P30" s="549">
        <v>1128668.1056027643</v>
      </c>
      <c r="Q30" s="502"/>
      <c r="R30" s="549">
        <v>1119040.9413655398</v>
      </c>
      <c r="S30" s="502"/>
      <c r="T30" s="52">
        <v>1119041</v>
      </c>
      <c r="U30" s="560"/>
      <c r="V30" s="557">
        <v>207187</v>
      </c>
      <c r="W30" s="502"/>
      <c r="X30" s="52"/>
      <c r="Y30" s="559"/>
      <c r="Z30" s="52">
        <v>5053</v>
      </c>
      <c r="AA30" s="559"/>
      <c r="AB30" s="52">
        <v>6651</v>
      </c>
      <c r="AC30" s="502"/>
      <c r="AD30" s="52"/>
      <c r="AE30" s="559"/>
      <c r="AF30" s="561">
        <v>9474</v>
      </c>
      <c r="AG30" s="561"/>
      <c r="AH30" s="562">
        <v>154</v>
      </c>
      <c r="AI30" s="564"/>
      <c r="AJ30" s="52">
        <v>19345</v>
      </c>
      <c r="AK30" s="559"/>
      <c r="AL30" s="52">
        <v>140</v>
      </c>
      <c r="AM30" s="559"/>
      <c r="AN30" s="52">
        <v>3102</v>
      </c>
      <c r="AO30" s="559"/>
      <c r="AP30" s="52">
        <v>137000</v>
      </c>
      <c r="AQ30" s="559"/>
      <c r="AR30" s="52">
        <v>14200</v>
      </c>
      <c r="AS30" s="559"/>
      <c r="AT30" s="52">
        <v>4284</v>
      </c>
      <c r="AU30" s="559"/>
      <c r="AV30" s="52">
        <v>500</v>
      </c>
      <c r="AW30" s="559"/>
      <c r="AX30" s="52"/>
      <c r="AY30" s="559"/>
      <c r="AZ30" s="52">
        <f t="shared" si="0"/>
        <v>407090</v>
      </c>
      <c r="BA30" s="563"/>
      <c r="BB30" s="557">
        <f t="shared" si="1"/>
        <v>1526131</v>
      </c>
      <c r="BC30" s="563"/>
      <c r="BD30" s="493"/>
      <c r="BE30" s="557">
        <v>84652</v>
      </c>
      <c r="BF30" s="138"/>
      <c r="BG30" s="49"/>
      <c r="BH30" s="846"/>
    </row>
    <row r="31" spans="1:60" ht="12.75">
      <c r="A31" s="501"/>
      <c r="B31" s="138" t="s">
        <v>109</v>
      </c>
      <c r="C31" s="558" t="s">
        <v>202</v>
      </c>
      <c r="D31" s="549">
        <v>271374.8212442609</v>
      </c>
      <c r="E31" s="502"/>
      <c r="F31" s="549">
        <v>50023.55003169847</v>
      </c>
      <c r="G31" s="502"/>
      <c r="H31" s="549">
        <v>63716.78473292238</v>
      </c>
      <c r="I31" s="559"/>
      <c r="J31" s="549">
        <v>13984.084163958714</v>
      </c>
      <c r="K31" s="502"/>
      <c r="L31" s="549">
        <v>7403.01944339416</v>
      </c>
      <c r="M31" s="559"/>
      <c r="N31" s="549">
        <v>216.89579571166954</v>
      </c>
      <c r="O31" s="502"/>
      <c r="P31" s="549">
        <v>406719.1554119463</v>
      </c>
      <c r="Q31" s="502"/>
      <c r="R31" s="549">
        <v>392518.1754522759</v>
      </c>
      <c r="S31" s="502"/>
      <c r="T31" s="52">
        <v>392518</v>
      </c>
      <c r="U31" s="560"/>
      <c r="V31" s="557">
        <v>82152</v>
      </c>
      <c r="W31" s="502"/>
      <c r="X31" s="52"/>
      <c r="Y31" s="559"/>
      <c r="Z31" s="52">
        <v>0</v>
      </c>
      <c r="AA31" s="559"/>
      <c r="AB31" s="52">
        <v>2571</v>
      </c>
      <c r="AC31" s="502"/>
      <c r="AD31" s="52"/>
      <c r="AE31" s="559"/>
      <c r="AF31" s="561">
        <v>13984</v>
      </c>
      <c r="AG31" s="561"/>
      <c r="AH31" s="562">
        <v>217</v>
      </c>
      <c r="AI31" s="564"/>
      <c r="AJ31" s="52">
        <v>2597</v>
      </c>
      <c r="AK31" s="559"/>
      <c r="AL31" s="52">
        <v>101</v>
      </c>
      <c r="AM31" s="559"/>
      <c r="AN31" s="52">
        <v>466</v>
      </c>
      <c r="AO31" s="559"/>
      <c r="AP31" s="52">
        <v>18000</v>
      </c>
      <c r="AQ31" s="559"/>
      <c r="AR31" s="52"/>
      <c r="AS31" s="559"/>
      <c r="AT31" s="52">
        <v>1065</v>
      </c>
      <c r="AU31" s="559"/>
      <c r="AV31" s="52"/>
      <c r="AW31" s="559"/>
      <c r="AX31" s="52"/>
      <c r="AY31" s="559"/>
      <c r="AZ31" s="52">
        <f t="shared" si="0"/>
        <v>121153</v>
      </c>
      <c r="BA31" s="563"/>
      <c r="BB31" s="557">
        <f t="shared" si="1"/>
        <v>513671</v>
      </c>
      <c r="BC31" s="563"/>
      <c r="BD31" s="493"/>
      <c r="BE31" s="557">
        <v>33565</v>
      </c>
      <c r="BF31" s="138"/>
      <c r="BG31" s="49"/>
      <c r="BH31" s="846"/>
    </row>
    <row r="32" spans="1:59" ht="12.75">
      <c r="A32" s="501"/>
      <c r="B32" s="138" t="s">
        <v>59</v>
      </c>
      <c r="C32" s="558" t="s">
        <v>203</v>
      </c>
      <c r="D32" s="549">
        <v>161605.7874502437</v>
      </c>
      <c r="E32" s="502"/>
      <c r="F32" s="549">
        <v>35406.83888542281</v>
      </c>
      <c r="G32" s="502"/>
      <c r="H32" s="549">
        <v>44632.87309267241</v>
      </c>
      <c r="I32" s="559"/>
      <c r="J32" s="549">
        <v>2184.3627237938827</v>
      </c>
      <c r="K32" s="502"/>
      <c r="L32" s="549">
        <v>11311.303156441216</v>
      </c>
      <c r="M32" s="559"/>
      <c r="N32" s="549">
        <v>649.2938597428714</v>
      </c>
      <c r="O32" s="502"/>
      <c r="P32" s="549">
        <v>255790.4591683169</v>
      </c>
      <c r="Q32" s="502"/>
      <c r="R32" s="549">
        <v>252956.80258478015</v>
      </c>
      <c r="S32" s="502"/>
      <c r="T32" s="52">
        <v>248029</v>
      </c>
      <c r="U32" s="560"/>
      <c r="V32" s="557">
        <v>59798</v>
      </c>
      <c r="W32" s="502"/>
      <c r="X32" s="52"/>
      <c r="Y32" s="559"/>
      <c r="Z32" s="52">
        <v>6601</v>
      </c>
      <c r="AA32" s="559"/>
      <c r="AB32" s="52">
        <v>2221</v>
      </c>
      <c r="AC32" s="502"/>
      <c r="AD32" s="52"/>
      <c r="AE32" s="559"/>
      <c r="AF32" s="561">
        <v>2184</v>
      </c>
      <c r="AG32" s="561"/>
      <c r="AH32" s="562">
        <v>649</v>
      </c>
      <c r="AI32" s="564"/>
      <c r="AJ32" s="52">
        <v>3152</v>
      </c>
      <c r="AK32" s="559"/>
      <c r="AL32" s="52">
        <v>140</v>
      </c>
      <c r="AM32" s="559"/>
      <c r="AN32" s="52">
        <v>220</v>
      </c>
      <c r="AO32" s="559"/>
      <c r="AP32" s="52">
        <v>28800</v>
      </c>
      <c r="AQ32" s="559"/>
      <c r="AR32" s="52"/>
      <c r="AS32" s="559"/>
      <c r="AT32" s="52">
        <v>3123</v>
      </c>
      <c r="AU32" s="559"/>
      <c r="AV32" s="52"/>
      <c r="AW32" s="559"/>
      <c r="AX32" s="52"/>
      <c r="AY32" s="559"/>
      <c r="AZ32" s="52">
        <f t="shared" si="0"/>
        <v>106888</v>
      </c>
      <c r="BA32" s="563"/>
      <c r="BB32" s="557">
        <f t="shared" si="1"/>
        <v>354917</v>
      </c>
      <c r="BC32" s="563"/>
      <c r="BD32" s="493"/>
      <c r="BE32" s="557">
        <v>24432</v>
      </c>
      <c r="BF32" s="138"/>
      <c r="BG32" s="49"/>
    </row>
    <row r="33" spans="1:59" ht="12.75">
      <c r="A33" s="501"/>
      <c r="B33" s="138" t="s">
        <v>150</v>
      </c>
      <c r="C33" s="558" t="s">
        <v>204</v>
      </c>
      <c r="D33" s="549">
        <v>365462.56449627556</v>
      </c>
      <c r="E33" s="502"/>
      <c r="F33" s="549">
        <v>48504.312423305906</v>
      </c>
      <c r="G33" s="502"/>
      <c r="H33" s="549">
        <v>62888.34295168117</v>
      </c>
      <c r="I33" s="559"/>
      <c r="J33" s="549">
        <v>29145.67623561891</v>
      </c>
      <c r="K33" s="502"/>
      <c r="L33" s="549">
        <v>3766.605237492443</v>
      </c>
      <c r="M33" s="559"/>
      <c r="N33" s="549">
        <v>878.7538782320358</v>
      </c>
      <c r="O33" s="502"/>
      <c r="P33" s="549">
        <v>510646.25522260595</v>
      </c>
      <c r="Q33" s="502"/>
      <c r="R33" s="549">
        <v>480621.82510875503</v>
      </c>
      <c r="S33" s="502"/>
      <c r="T33" s="52">
        <v>480621</v>
      </c>
      <c r="U33" s="560"/>
      <c r="V33" s="557">
        <v>107285</v>
      </c>
      <c r="W33" s="502"/>
      <c r="X33" s="52"/>
      <c r="Y33" s="559"/>
      <c r="Z33" s="52">
        <v>7382</v>
      </c>
      <c r="AA33" s="559"/>
      <c r="AB33" s="52">
        <v>3318</v>
      </c>
      <c r="AC33" s="502"/>
      <c r="AD33" s="52"/>
      <c r="AE33" s="559"/>
      <c r="AF33" s="561">
        <v>30025</v>
      </c>
      <c r="AG33" s="561"/>
      <c r="AH33" s="562">
        <v>0</v>
      </c>
      <c r="AI33" s="564" t="s">
        <v>209</v>
      </c>
      <c r="AJ33" s="52">
        <v>13311</v>
      </c>
      <c r="AK33" s="559"/>
      <c r="AL33" s="52">
        <v>140</v>
      </c>
      <c r="AM33" s="559"/>
      <c r="AN33" s="52">
        <v>0</v>
      </c>
      <c r="AO33" s="559"/>
      <c r="AP33" s="52">
        <v>64100</v>
      </c>
      <c r="AQ33" s="559"/>
      <c r="AR33" s="52">
        <v>23600</v>
      </c>
      <c r="AS33" s="559"/>
      <c r="AT33" s="52">
        <v>14141</v>
      </c>
      <c r="AU33" s="559"/>
      <c r="AV33" s="52"/>
      <c r="AW33" s="559"/>
      <c r="AX33" s="52"/>
      <c r="AY33" s="559"/>
      <c r="AZ33" s="52">
        <f t="shared" si="0"/>
        <v>263302</v>
      </c>
      <c r="BA33" s="563"/>
      <c r="BB33" s="557">
        <f t="shared" si="1"/>
        <v>743923</v>
      </c>
      <c r="BC33" s="563"/>
      <c r="BD33" s="493"/>
      <c r="BE33" s="557">
        <v>43835</v>
      </c>
      <c r="BF33" s="138"/>
      <c r="BG33" s="49"/>
    </row>
    <row r="34" spans="1:59" ht="12.75">
      <c r="A34" s="501"/>
      <c r="B34" s="138" t="s">
        <v>110</v>
      </c>
      <c r="C34" s="565" t="s">
        <v>205</v>
      </c>
      <c r="D34" s="549">
        <v>335197.31977074035</v>
      </c>
      <c r="E34" s="502"/>
      <c r="F34" s="549">
        <v>67084.3240912713</v>
      </c>
      <c r="G34" s="502"/>
      <c r="H34" s="549">
        <v>53038.58210510053</v>
      </c>
      <c r="I34" s="559"/>
      <c r="J34" s="549">
        <v>10327.907457477973</v>
      </c>
      <c r="K34" s="502"/>
      <c r="L34" s="549">
        <v>74552.23494296714</v>
      </c>
      <c r="M34" s="559"/>
      <c r="N34" s="549">
        <v>159.37907641362182</v>
      </c>
      <c r="O34" s="502"/>
      <c r="P34" s="549">
        <v>540359.7474439709</v>
      </c>
      <c r="Q34" s="502"/>
      <c r="R34" s="549">
        <v>529872.4609100793</v>
      </c>
      <c r="S34" s="502"/>
      <c r="T34" s="52">
        <v>529872</v>
      </c>
      <c r="U34" s="560"/>
      <c r="V34" s="557">
        <v>55128</v>
      </c>
      <c r="W34" s="502"/>
      <c r="X34" s="52"/>
      <c r="Y34" s="559"/>
      <c r="Z34" s="52">
        <v>1528</v>
      </c>
      <c r="AA34" s="559"/>
      <c r="AB34" s="52">
        <v>1594</v>
      </c>
      <c r="AC34" s="502"/>
      <c r="AD34" s="52"/>
      <c r="AE34" s="559"/>
      <c r="AF34" s="561">
        <v>10328</v>
      </c>
      <c r="AG34" s="561"/>
      <c r="AH34" s="562">
        <v>159</v>
      </c>
      <c r="AI34" s="564"/>
      <c r="AJ34" s="52">
        <v>11923</v>
      </c>
      <c r="AK34" s="559"/>
      <c r="AL34" s="52">
        <v>140</v>
      </c>
      <c r="AM34" s="559"/>
      <c r="AN34" s="52">
        <v>0</v>
      </c>
      <c r="AO34" s="559"/>
      <c r="AP34" s="52">
        <v>70400</v>
      </c>
      <c r="AQ34" s="559"/>
      <c r="AR34" s="52"/>
      <c r="AS34" s="559"/>
      <c r="AT34" s="52">
        <v>25613</v>
      </c>
      <c r="AU34" s="559"/>
      <c r="AV34" s="52"/>
      <c r="AW34" s="559"/>
      <c r="AX34" s="52"/>
      <c r="AY34" s="559"/>
      <c r="AZ34" s="52">
        <f t="shared" si="0"/>
        <v>176813</v>
      </c>
      <c r="BA34" s="563"/>
      <c r="BB34" s="557">
        <f t="shared" si="1"/>
        <v>706685</v>
      </c>
      <c r="BC34" s="563"/>
      <c r="BD34" s="493"/>
      <c r="BE34" s="557">
        <v>22524</v>
      </c>
      <c r="BF34" s="138"/>
      <c r="BG34" s="49"/>
    </row>
    <row r="35" spans="1:60" ht="12.75">
      <c r="A35" s="501"/>
      <c r="B35" s="138" t="s">
        <v>206</v>
      </c>
      <c r="C35" s="558" t="s">
        <v>207</v>
      </c>
      <c r="D35" s="549">
        <v>655689.37239366</v>
      </c>
      <c r="E35" s="502"/>
      <c r="F35" s="549">
        <v>38677.02682192684</v>
      </c>
      <c r="G35" s="502"/>
      <c r="H35" s="549">
        <v>83611.56237297729</v>
      </c>
      <c r="I35" s="559"/>
      <c r="J35" s="549">
        <v>21189.911351052844</v>
      </c>
      <c r="K35" s="502"/>
      <c r="L35" s="549">
        <v>219262.11932138316</v>
      </c>
      <c r="M35" s="559"/>
      <c r="N35" s="549">
        <v>0</v>
      </c>
      <c r="O35" s="502"/>
      <c r="P35" s="549">
        <v>1018429.9922610001</v>
      </c>
      <c r="Q35" s="502"/>
      <c r="R35" s="549">
        <v>997240.0809099473</v>
      </c>
      <c r="S35" s="502"/>
      <c r="T35" s="52">
        <v>997240</v>
      </c>
      <c r="U35" s="560"/>
      <c r="V35" s="557">
        <v>73962</v>
      </c>
      <c r="W35" s="502"/>
      <c r="X35" s="52"/>
      <c r="Y35" s="559"/>
      <c r="Z35" s="52">
        <v>3124</v>
      </c>
      <c r="AA35" s="559"/>
      <c r="AB35" s="52">
        <v>3255</v>
      </c>
      <c r="AC35" s="502"/>
      <c r="AD35" s="52"/>
      <c r="AE35" s="559"/>
      <c r="AF35" s="561">
        <v>21190</v>
      </c>
      <c r="AG35" s="561"/>
      <c r="AH35" s="562">
        <v>0</v>
      </c>
      <c r="AI35" s="564"/>
      <c r="AJ35" s="52">
        <v>1078</v>
      </c>
      <c r="AK35" s="559"/>
      <c r="AL35" s="52">
        <v>140</v>
      </c>
      <c r="AM35" s="559"/>
      <c r="AN35" s="52">
        <v>2501</v>
      </c>
      <c r="AO35" s="559"/>
      <c r="AP35" s="52">
        <v>135600</v>
      </c>
      <c r="AQ35" s="559"/>
      <c r="AR35" s="52"/>
      <c r="AS35" s="559"/>
      <c r="AT35" s="52">
        <v>49552</v>
      </c>
      <c r="AU35" s="559"/>
      <c r="AV35" s="52"/>
      <c r="AW35" s="559"/>
      <c r="AX35" s="52"/>
      <c r="AY35" s="559"/>
      <c r="AZ35" s="52">
        <f t="shared" si="0"/>
        <v>290402</v>
      </c>
      <c r="BA35" s="563"/>
      <c r="BB35" s="557">
        <f t="shared" si="1"/>
        <v>1287642</v>
      </c>
      <c r="BC35" s="563"/>
      <c r="BD35" s="57"/>
      <c r="BE35" s="557">
        <v>30220</v>
      </c>
      <c r="BF35" s="138"/>
      <c r="BG35" s="49"/>
      <c r="BH35" s="172"/>
    </row>
    <row r="36" spans="1:59" ht="12.75">
      <c r="A36" s="501"/>
      <c r="B36" s="138" t="s">
        <v>63</v>
      </c>
      <c r="C36" s="565" t="s">
        <v>208</v>
      </c>
      <c r="D36" s="549">
        <v>183091.7967242206</v>
      </c>
      <c r="E36" s="502"/>
      <c r="F36" s="549">
        <v>37221.43441066752</v>
      </c>
      <c r="G36" s="502"/>
      <c r="H36" s="549">
        <v>41486.1674318805</v>
      </c>
      <c r="I36" s="559"/>
      <c r="J36" s="549">
        <v>14185.71352535856</v>
      </c>
      <c r="K36" s="502"/>
      <c r="L36" s="549">
        <v>21615.54039204829</v>
      </c>
      <c r="M36" s="559"/>
      <c r="N36" s="549">
        <v>310.50936971572173</v>
      </c>
      <c r="O36" s="502"/>
      <c r="P36" s="549">
        <v>297911.1618538912</v>
      </c>
      <c r="Q36" s="502"/>
      <c r="R36" s="549">
        <v>283414.9389588169</v>
      </c>
      <c r="S36" s="502"/>
      <c r="T36" s="52">
        <v>283415</v>
      </c>
      <c r="U36" s="560"/>
      <c r="V36" s="557">
        <v>40127</v>
      </c>
      <c r="W36" s="502"/>
      <c r="X36" s="52"/>
      <c r="Y36" s="559"/>
      <c r="Z36" s="52">
        <v>11609</v>
      </c>
      <c r="AA36" s="559"/>
      <c r="AB36" s="52">
        <v>1408</v>
      </c>
      <c r="AC36" s="502"/>
      <c r="AD36" s="52"/>
      <c r="AE36" s="559"/>
      <c r="AF36" s="561">
        <v>14186</v>
      </c>
      <c r="AG36" s="561"/>
      <c r="AH36" s="562">
        <v>311</v>
      </c>
      <c r="AI36" s="559"/>
      <c r="AJ36" s="52">
        <v>2944</v>
      </c>
      <c r="AK36" s="559"/>
      <c r="AL36" s="52">
        <v>140</v>
      </c>
      <c r="AM36" s="559"/>
      <c r="AN36" s="52">
        <v>0</v>
      </c>
      <c r="AO36" s="559"/>
      <c r="AP36" s="52">
        <v>52300</v>
      </c>
      <c r="AQ36" s="559"/>
      <c r="AR36" s="52"/>
      <c r="AS36" s="559"/>
      <c r="AT36" s="52">
        <v>3355</v>
      </c>
      <c r="AU36" s="559"/>
      <c r="AV36" s="52"/>
      <c r="AW36" s="559"/>
      <c r="AX36" s="52"/>
      <c r="AY36" s="559"/>
      <c r="AZ36" s="52">
        <f t="shared" si="0"/>
        <v>126380</v>
      </c>
      <c r="BA36" s="563"/>
      <c r="BB36" s="557">
        <f t="shared" si="1"/>
        <v>409795</v>
      </c>
      <c r="BC36" s="563"/>
      <c r="BD36" s="493"/>
      <c r="BE36" s="557">
        <v>16395</v>
      </c>
      <c r="BF36" s="138"/>
      <c r="BG36" s="49"/>
    </row>
    <row r="37" spans="1:59" ht="13.5" thickBot="1">
      <c r="A37" s="84" t="s">
        <v>77</v>
      </c>
      <c r="B37" s="123"/>
      <c r="C37" s="142"/>
      <c r="D37" s="567"/>
      <c r="E37" s="537"/>
      <c r="F37" s="567"/>
      <c r="G37" s="537"/>
      <c r="H37" s="567"/>
      <c r="I37" s="568"/>
      <c r="J37" s="567"/>
      <c r="K37" s="537"/>
      <c r="L37" s="567"/>
      <c r="M37" s="568"/>
      <c r="N37" s="567"/>
      <c r="O37" s="537"/>
      <c r="P37" s="567"/>
      <c r="Q37" s="537"/>
      <c r="R37" s="569"/>
      <c r="S37" s="537"/>
      <c r="T37" s="87">
        <v>10264</v>
      </c>
      <c r="U37" s="139" t="s">
        <v>114</v>
      </c>
      <c r="V37" s="122"/>
      <c r="W37" s="143"/>
      <c r="X37" s="87">
        <v>751826</v>
      </c>
      <c r="Y37" s="178"/>
      <c r="Z37" s="87"/>
      <c r="AA37" s="178"/>
      <c r="AB37" s="570"/>
      <c r="AC37" s="143"/>
      <c r="AD37" s="87">
        <v>27831</v>
      </c>
      <c r="AE37" s="144"/>
      <c r="AF37" s="142"/>
      <c r="AG37" s="142"/>
      <c r="AH37" s="179"/>
      <c r="AI37" s="144"/>
      <c r="AJ37" s="141"/>
      <c r="AK37" s="178"/>
      <c r="AL37" s="141"/>
      <c r="AM37" s="178"/>
      <c r="AN37" s="87"/>
      <c r="AO37" s="144"/>
      <c r="AP37" s="87"/>
      <c r="AQ37" s="142"/>
      <c r="AR37" s="87"/>
      <c r="AS37" s="568"/>
      <c r="AT37" s="87"/>
      <c r="AU37" s="568"/>
      <c r="AV37" s="87"/>
      <c r="AW37" s="568"/>
      <c r="AX37" s="87">
        <v>113810</v>
      </c>
      <c r="AY37" s="568"/>
      <c r="AZ37" s="87">
        <f>SUM(V37:AX37)</f>
        <v>893467</v>
      </c>
      <c r="BA37" s="147"/>
      <c r="BB37" s="122">
        <f t="shared" si="1"/>
        <v>903731</v>
      </c>
      <c r="BC37" s="147"/>
      <c r="BD37" s="44"/>
      <c r="BE37" s="122">
        <v>52500</v>
      </c>
      <c r="BF37" s="180"/>
      <c r="BG37" s="49"/>
    </row>
    <row r="38" spans="1:59" ht="13.5" thickBot="1">
      <c r="A38" s="84" t="s">
        <v>4</v>
      </c>
      <c r="B38" s="536"/>
      <c r="C38" s="537"/>
      <c r="D38" s="571">
        <v>10909567.9</v>
      </c>
      <c r="E38" s="182"/>
      <c r="F38" s="571">
        <v>946582</v>
      </c>
      <c r="G38" s="182"/>
      <c r="H38" s="571">
        <v>2306076.6679298263</v>
      </c>
      <c r="I38" s="183"/>
      <c r="J38" s="571">
        <v>419920.33207017375</v>
      </c>
      <c r="K38" s="182"/>
      <c r="L38" s="571">
        <v>2224567.51960087</v>
      </c>
      <c r="M38" s="572"/>
      <c r="N38" s="571">
        <v>6808.480399129913</v>
      </c>
      <c r="O38" s="573"/>
      <c r="P38" s="571">
        <v>16813522.9</v>
      </c>
      <c r="Q38" s="573"/>
      <c r="R38" s="571">
        <v>16386795.087530699</v>
      </c>
      <c r="S38" s="573"/>
      <c r="T38" s="87">
        <f>SUM(T14:T37)</f>
        <v>16386793</v>
      </c>
      <c r="U38" s="572"/>
      <c r="V38" s="86">
        <f>SUM(V14:V37)</f>
        <v>1708358</v>
      </c>
      <c r="W38" s="573" t="s">
        <v>78</v>
      </c>
      <c r="X38" s="87">
        <v>751826</v>
      </c>
      <c r="Y38" s="574"/>
      <c r="Z38" s="87">
        <f>SUM(Z14:Z37)</f>
        <v>96206</v>
      </c>
      <c r="AA38" s="574"/>
      <c r="AB38" s="87">
        <f>SUM(AB14:AB37)</f>
        <v>60000</v>
      </c>
      <c r="AC38" s="143"/>
      <c r="AD38" s="87">
        <v>27831</v>
      </c>
      <c r="AE38" s="568"/>
      <c r="AF38" s="87">
        <f>SUM(AF14:AF37)</f>
        <v>420940</v>
      </c>
      <c r="AG38" s="145"/>
      <c r="AH38" s="87">
        <f>SUM(AH14:AH37)</f>
        <v>5790</v>
      </c>
      <c r="AI38" s="575"/>
      <c r="AJ38" s="87">
        <f>SUM(AJ14:AJ37)</f>
        <v>173995</v>
      </c>
      <c r="AK38" s="576"/>
      <c r="AL38" s="87">
        <f>SUM(AL14:AL37)</f>
        <v>2958</v>
      </c>
      <c r="AM38" s="576"/>
      <c r="AN38" s="87">
        <f>SUM(AN14:AN37)</f>
        <v>19637</v>
      </c>
      <c r="AO38" s="537"/>
      <c r="AP38" s="87">
        <f>SUM(AP14:AP37)</f>
        <v>1615000</v>
      </c>
      <c r="AQ38" s="145"/>
      <c r="AR38" s="87">
        <f>SUM(AR14:AR37)</f>
        <v>148000</v>
      </c>
      <c r="AS38" s="188"/>
      <c r="AT38" s="87">
        <f>SUM(AT14:AT37)</f>
        <v>349800</v>
      </c>
      <c r="AU38" s="188"/>
      <c r="AV38" s="87">
        <f>SUM(AV14:AV37)</f>
        <v>116000</v>
      </c>
      <c r="AW38" s="188"/>
      <c r="AX38" s="78">
        <v>113810</v>
      </c>
      <c r="AY38" s="188"/>
      <c r="AZ38" s="87">
        <f>SUM(AZ14:AZ37)</f>
        <v>5610151</v>
      </c>
      <c r="BA38" s="577"/>
      <c r="BB38" s="122">
        <f>SUM(BB14:BB37)</f>
        <v>21996944</v>
      </c>
      <c r="BC38" s="578"/>
      <c r="BD38" s="493"/>
      <c r="BE38" s="122">
        <v>750500</v>
      </c>
      <c r="BF38" s="536"/>
      <c r="BG38" s="55"/>
    </row>
    <row r="39" spans="1:58" ht="18">
      <c r="A39" s="579" t="s">
        <v>280</v>
      </c>
      <c r="B39" s="579"/>
      <c r="C39" s="579"/>
      <c r="D39" s="580"/>
      <c r="E39" s="581"/>
      <c r="F39" s="580"/>
      <c r="G39" s="581"/>
      <c r="H39" s="580"/>
      <c r="I39" s="581"/>
      <c r="J39" s="581"/>
      <c r="K39" s="581"/>
      <c r="L39" s="580"/>
      <c r="M39" s="581"/>
      <c r="N39" s="581"/>
      <c r="O39" s="581"/>
      <c r="P39" s="581"/>
      <c r="Q39" s="581"/>
      <c r="R39" s="581"/>
      <c r="S39" s="581"/>
      <c r="T39" s="579"/>
      <c r="U39" s="579"/>
      <c r="V39" s="579"/>
      <c r="W39" s="579"/>
      <c r="X39" s="579"/>
      <c r="Y39" s="579"/>
      <c r="Z39" s="579"/>
      <c r="AA39" s="579"/>
      <c r="AB39" s="579"/>
      <c r="AC39" s="579"/>
      <c r="AD39" s="582"/>
      <c r="AE39" s="579"/>
      <c r="AF39" s="579"/>
      <c r="AG39" s="579"/>
      <c r="AH39" s="579"/>
      <c r="AI39" s="579"/>
      <c r="AJ39" s="583"/>
      <c r="AK39" s="579"/>
      <c r="AL39" s="583"/>
      <c r="AM39" s="579"/>
      <c r="AN39" s="582"/>
      <c r="AO39" s="579"/>
      <c r="AP39" s="579"/>
      <c r="AQ39" s="579"/>
      <c r="AR39" s="579"/>
      <c r="AS39" s="579"/>
      <c r="AT39" s="579"/>
      <c r="AU39" s="579"/>
      <c r="AV39" s="579"/>
      <c r="AW39" s="579"/>
      <c r="AX39" s="579"/>
      <c r="AY39" s="579"/>
      <c r="AZ39" s="579"/>
      <c r="BA39" s="579"/>
      <c r="BB39" s="579"/>
      <c r="BC39" s="579"/>
      <c r="BD39" s="579"/>
      <c r="BE39" s="579"/>
      <c r="BF39" s="579"/>
    </row>
    <row r="40" spans="1:56" s="437" customFormat="1" ht="18">
      <c r="A40" s="437" t="s">
        <v>281</v>
      </c>
      <c r="C40" s="432"/>
      <c r="D40" s="438"/>
      <c r="E40" s="434"/>
      <c r="F40" s="433"/>
      <c r="G40" s="434"/>
      <c r="H40" s="433"/>
      <c r="I40" s="434"/>
      <c r="J40" s="434"/>
      <c r="K40" s="434"/>
      <c r="L40" s="433"/>
      <c r="M40" s="434"/>
      <c r="N40" s="434"/>
      <c r="O40" s="434"/>
      <c r="P40" s="434"/>
      <c r="Q40" s="434"/>
      <c r="R40" s="434"/>
      <c r="S40" s="434"/>
      <c r="T40" s="432"/>
      <c r="U40" s="432"/>
      <c r="V40" s="435"/>
      <c r="W40" s="432"/>
      <c r="X40" s="436"/>
      <c r="Y40" s="432"/>
      <c r="Z40" s="436"/>
      <c r="AA40" s="432"/>
      <c r="AB40" s="435"/>
      <c r="AC40" s="432"/>
      <c r="AD40" s="432"/>
      <c r="AE40" s="432"/>
      <c r="AF40" s="432"/>
      <c r="AG40" s="432"/>
      <c r="AH40" s="436"/>
      <c r="AI40" s="432"/>
      <c r="AJ40" s="436"/>
      <c r="AK40" s="432"/>
      <c r="AL40" s="436"/>
      <c r="AM40" s="432"/>
      <c r="AN40" s="432"/>
      <c r="AO40" s="432"/>
      <c r="AP40" s="436"/>
      <c r="AQ40" s="432"/>
      <c r="AR40" s="436"/>
      <c r="AS40" s="432"/>
      <c r="AT40" s="432"/>
      <c r="AU40" s="432"/>
      <c r="AV40" s="490"/>
      <c r="AX40" s="432"/>
      <c r="AY40" s="432"/>
      <c r="AZ40" s="432"/>
      <c r="BA40" s="435"/>
      <c r="BB40" s="432"/>
      <c r="BC40"/>
      <c r="BD40"/>
    </row>
    <row r="41" spans="1:58" ht="18">
      <c r="A41" s="437" t="s">
        <v>256</v>
      </c>
      <c r="B41" s="437"/>
      <c r="C41" s="437"/>
      <c r="D41" s="584"/>
      <c r="E41" s="441"/>
      <c r="F41" s="443"/>
      <c r="G41" s="441"/>
      <c r="H41" s="443"/>
      <c r="I41" s="441"/>
      <c r="J41" s="441"/>
      <c r="K41" s="441"/>
      <c r="L41" s="443"/>
      <c r="M41" s="441"/>
      <c r="N41" s="441"/>
      <c r="O41" s="441"/>
      <c r="P41" s="441"/>
      <c r="Q41" s="441"/>
      <c r="R41" s="441"/>
      <c r="S41" s="441"/>
      <c r="T41" s="437"/>
      <c r="U41" s="437"/>
      <c r="V41" s="440"/>
      <c r="W41" s="437"/>
      <c r="X41" s="491"/>
      <c r="Y41" s="437"/>
      <c r="Z41" s="491"/>
      <c r="AA41" s="437"/>
      <c r="AB41" s="491"/>
      <c r="AC41" s="437"/>
      <c r="AD41" s="440"/>
      <c r="AE41" s="437"/>
      <c r="AF41" s="437"/>
      <c r="AG41" s="437"/>
      <c r="AH41" s="437"/>
      <c r="AI41" s="437"/>
      <c r="AJ41" s="491"/>
      <c r="AK41" s="437"/>
      <c r="AL41" s="491"/>
      <c r="AM41" s="437"/>
      <c r="AN41" s="491"/>
      <c r="AO41" s="437"/>
      <c r="AP41" s="491"/>
      <c r="AQ41" s="437"/>
      <c r="AR41" s="437"/>
      <c r="AS41" s="437"/>
      <c r="AT41" s="491"/>
      <c r="AU41" s="437"/>
      <c r="AV41" s="491"/>
      <c r="AW41" s="437"/>
      <c r="AX41" s="437"/>
      <c r="AY41" s="437"/>
      <c r="AZ41" s="437"/>
      <c r="BA41" s="437"/>
      <c r="BB41" s="437"/>
      <c r="BC41" s="437"/>
      <c r="BD41" s="437"/>
      <c r="BE41" s="440"/>
      <c r="BF41" s="437"/>
    </row>
    <row r="42" spans="1:58" ht="18">
      <c r="A42" s="437" t="s">
        <v>282</v>
      </c>
      <c r="B42" s="437"/>
      <c r="C42" s="579"/>
      <c r="D42" s="581"/>
      <c r="E42" s="581"/>
      <c r="F42" s="581"/>
      <c r="G42" s="581"/>
      <c r="H42" s="581"/>
      <c r="I42" s="581"/>
      <c r="J42" s="581"/>
      <c r="K42" s="581"/>
      <c r="L42" s="581"/>
      <c r="M42" s="585"/>
      <c r="N42" s="585"/>
      <c r="O42" s="585"/>
      <c r="P42" s="585"/>
      <c r="Q42" s="585"/>
      <c r="R42" s="585"/>
      <c r="S42" s="585"/>
      <c r="T42" s="579"/>
      <c r="U42" s="579"/>
      <c r="V42" s="582"/>
      <c r="W42" s="579"/>
      <c r="X42" s="579"/>
      <c r="Y42" s="579"/>
      <c r="Z42" s="579"/>
      <c r="AA42" s="579"/>
      <c r="AB42" s="579"/>
      <c r="AC42" s="579"/>
      <c r="AD42" s="582"/>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c r="BE42" s="582"/>
      <c r="BF42" s="579"/>
    </row>
    <row r="43" spans="1:58" ht="18">
      <c r="A43" s="437" t="s">
        <v>283</v>
      </c>
      <c r="B43" s="437"/>
      <c r="C43" s="579"/>
      <c r="D43" s="581"/>
      <c r="E43" s="581"/>
      <c r="F43" s="581"/>
      <c r="G43" s="581"/>
      <c r="H43" s="581"/>
      <c r="I43" s="581"/>
      <c r="J43" s="581"/>
      <c r="K43" s="581"/>
      <c r="L43" s="581"/>
      <c r="M43" s="585"/>
      <c r="N43" s="585"/>
      <c r="O43" s="585"/>
      <c r="P43" s="585"/>
      <c r="Q43" s="585"/>
      <c r="R43" s="585"/>
      <c r="S43" s="585"/>
      <c r="T43" s="579"/>
      <c r="U43" s="579"/>
      <c r="V43" s="582"/>
      <c r="W43" s="579"/>
      <c r="X43" s="579"/>
      <c r="Y43" s="579"/>
      <c r="Z43" s="579"/>
      <c r="AA43" s="579"/>
      <c r="AB43" s="579"/>
      <c r="AC43" s="579"/>
      <c r="AD43" s="582"/>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c r="BD43" s="579"/>
      <c r="BE43" s="582"/>
      <c r="BF43" s="579"/>
    </row>
    <row r="44" spans="1:58" ht="18">
      <c r="A44" s="579" t="s">
        <v>284</v>
      </c>
      <c r="B44" s="579"/>
      <c r="C44" s="579"/>
      <c r="D44" s="581"/>
      <c r="E44" s="581"/>
      <c r="F44" s="581"/>
      <c r="G44" s="581"/>
      <c r="H44" s="581"/>
      <c r="I44" s="581"/>
      <c r="J44" s="581"/>
      <c r="K44" s="581"/>
      <c r="L44" s="581"/>
      <c r="M44" s="581"/>
      <c r="N44" s="581"/>
      <c r="O44" s="581"/>
      <c r="P44" s="581"/>
      <c r="Q44" s="581"/>
      <c r="R44" s="581"/>
      <c r="S44" s="581"/>
      <c r="T44" s="579"/>
      <c r="U44" s="579"/>
      <c r="V44" s="582"/>
      <c r="W44" s="579"/>
      <c r="X44" s="579"/>
      <c r="Y44" s="579"/>
      <c r="Z44" s="579"/>
      <c r="AA44" s="579"/>
      <c r="AB44" s="579"/>
      <c r="AC44" s="579"/>
      <c r="AD44" s="582"/>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582"/>
      <c r="BB44" s="579"/>
      <c r="BC44" s="579"/>
      <c r="BD44" s="579"/>
      <c r="BE44" s="579"/>
      <c r="BF44" s="579"/>
    </row>
  </sheetData>
  <sheetProtection/>
  <mergeCells count="130">
    <mergeCell ref="D13:E13"/>
    <mergeCell ref="F13:G13"/>
    <mergeCell ref="H13:I13"/>
    <mergeCell ref="J13:K13"/>
    <mergeCell ref="AB10:AC10"/>
    <mergeCell ref="BH27:BH31"/>
    <mergeCell ref="P13:Q13"/>
    <mergeCell ref="R13:S13"/>
    <mergeCell ref="X13:Y13"/>
    <mergeCell ref="Z13:AA13"/>
    <mergeCell ref="AP12:AQ12"/>
    <mergeCell ref="X11:Y11"/>
    <mergeCell ref="L13:M13"/>
    <mergeCell ref="N13:O13"/>
    <mergeCell ref="AF13:AG13"/>
    <mergeCell ref="AH13:AI13"/>
    <mergeCell ref="AB13:AC13"/>
    <mergeCell ref="AD13:AE13"/>
    <mergeCell ref="AP13:AQ13"/>
    <mergeCell ref="AL11:AM11"/>
    <mergeCell ref="AD11:AE11"/>
    <mergeCell ref="AJ11:AK11"/>
    <mergeCell ref="AP11:AQ11"/>
    <mergeCell ref="X12:Y12"/>
    <mergeCell ref="Z12:AA12"/>
    <mergeCell ref="AB12:AC12"/>
    <mergeCell ref="AD12:AE12"/>
    <mergeCell ref="AJ12:AK12"/>
    <mergeCell ref="AL12:AM12"/>
    <mergeCell ref="AN12:AO12"/>
    <mergeCell ref="D10:E10"/>
    <mergeCell ref="F10:G10"/>
    <mergeCell ref="H10:I10"/>
    <mergeCell ref="J10:K10"/>
    <mergeCell ref="Z11:AA11"/>
    <mergeCell ref="AB11:AC11"/>
    <mergeCell ref="L10:M10"/>
    <mergeCell ref="N10:O10"/>
    <mergeCell ref="AF9:AG9"/>
    <mergeCell ref="AH9:AI9"/>
    <mergeCell ref="P10:Q10"/>
    <mergeCell ref="V10:W10"/>
    <mergeCell ref="AF10:AG10"/>
    <mergeCell ref="AH10:AI10"/>
    <mergeCell ref="D9:E9"/>
    <mergeCell ref="V9:W9"/>
    <mergeCell ref="X9:Y9"/>
    <mergeCell ref="Z9:AA9"/>
    <mergeCell ref="AB9:AC9"/>
    <mergeCell ref="AD9:AE9"/>
    <mergeCell ref="BE8:BF8"/>
    <mergeCell ref="AJ10:AK10"/>
    <mergeCell ref="AL10:AM10"/>
    <mergeCell ref="AD10:AE10"/>
    <mergeCell ref="X10:Y10"/>
    <mergeCell ref="Z10:AA10"/>
    <mergeCell ref="AJ9:AM9"/>
    <mergeCell ref="N8:O8"/>
    <mergeCell ref="AF8:AG8"/>
    <mergeCell ref="AH8:AI8"/>
    <mergeCell ref="AJ8:AK8"/>
    <mergeCell ref="AV8:AW8"/>
    <mergeCell ref="AX8:AY8"/>
    <mergeCell ref="AL8:AM8"/>
    <mergeCell ref="AP8:AQ8"/>
    <mergeCell ref="BE10:BF10"/>
    <mergeCell ref="AN10:AO10"/>
    <mergeCell ref="AP10:AQ10"/>
    <mergeCell ref="BE9:BF9"/>
    <mergeCell ref="AP9:AQ9"/>
    <mergeCell ref="AR9:AS9"/>
    <mergeCell ref="AT9:AU9"/>
    <mergeCell ref="AV9:AW9"/>
    <mergeCell ref="AV7:AW7"/>
    <mergeCell ref="AX7:AY7"/>
    <mergeCell ref="AX9:AY9"/>
    <mergeCell ref="BB9:BC9"/>
    <mergeCell ref="AR10:AS10"/>
    <mergeCell ref="AT10:AU10"/>
    <mergeCell ref="AV10:AW10"/>
    <mergeCell ref="BB10:BC10"/>
    <mergeCell ref="BB8:BC8"/>
    <mergeCell ref="BE7:BF7"/>
    <mergeCell ref="A8:B8"/>
    <mergeCell ref="D8:E8"/>
    <mergeCell ref="F8:G8"/>
    <mergeCell ref="H8:I8"/>
    <mergeCell ref="L8:M8"/>
    <mergeCell ref="P7:Q7"/>
    <mergeCell ref="V7:AE7"/>
    <mergeCell ref="AF7:AI7"/>
    <mergeCell ref="AJ7:AK7"/>
    <mergeCell ref="D7:E7"/>
    <mergeCell ref="F7:G7"/>
    <mergeCell ref="H7:I7"/>
    <mergeCell ref="J7:K7"/>
    <mergeCell ref="L7:M7"/>
    <mergeCell ref="N7:O7"/>
    <mergeCell ref="AR8:AS8"/>
    <mergeCell ref="AT8:AU8"/>
    <mergeCell ref="T3:U3"/>
    <mergeCell ref="V3:BA3"/>
    <mergeCell ref="T4:U4"/>
    <mergeCell ref="AT6:AU6"/>
    <mergeCell ref="AL7:AM7"/>
    <mergeCell ref="AP7:AQ7"/>
    <mergeCell ref="AR7:AS7"/>
    <mergeCell ref="AT7:AU7"/>
    <mergeCell ref="D6:E6"/>
    <mergeCell ref="BE6:BF6"/>
    <mergeCell ref="V5:AE5"/>
    <mergeCell ref="AP5:AQ5"/>
    <mergeCell ref="BE5:BF5"/>
    <mergeCell ref="P6:Q6"/>
    <mergeCell ref="V6:AE6"/>
    <mergeCell ref="AF6:AM6"/>
    <mergeCell ref="AP6:AQ6"/>
    <mergeCell ref="A5:B5"/>
    <mergeCell ref="D5:E5"/>
    <mergeCell ref="F5:G5"/>
    <mergeCell ref="H5:I5"/>
    <mergeCell ref="J5:K5"/>
    <mergeCell ref="L5:M5"/>
    <mergeCell ref="F6:G6"/>
    <mergeCell ref="H6:I6"/>
    <mergeCell ref="J6:K6"/>
    <mergeCell ref="L6:M6"/>
    <mergeCell ref="BB4:BC4"/>
    <mergeCell ref="N6:O6"/>
    <mergeCell ref="N5:O5"/>
  </mergeCells>
  <printOptions/>
  <pageMargins left="0.2" right="0.2" top="1.48" bottom="0.75" header="0.61" footer="0.3"/>
  <pageSetup horizontalDpi="600" verticalDpi="600" orientation="landscape" scale="53"/>
</worksheet>
</file>

<file path=xl/worksheets/sheet18.xml><?xml version="1.0" encoding="utf-8"?>
<worksheet xmlns="http://schemas.openxmlformats.org/spreadsheetml/2006/main" xmlns:r="http://schemas.openxmlformats.org/officeDocument/2006/relationships">
  <sheetPr>
    <pageSetUpPr fitToPage="1"/>
  </sheetPr>
  <dimension ref="A1:BA51"/>
  <sheetViews>
    <sheetView zoomScale="80" zoomScaleNormal="80" zoomScalePageLayoutView="80" workbookViewId="0" topLeftCell="A1">
      <pane xSplit="2" ySplit="13" topLeftCell="R14" activePane="bottomRight" state="frozen"/>
      <selection pane="topLeft" activeCell="AA11" sqref="AA11"/>
      <selection pane="topRight" activeCell="AA11" sqref="AA11"/>
      <selection pane="bottomLeft" activeCell="AA11" sqref="AA11"/>
      <selection pane="bottomRight" activeCell="Z11" sqref="Z11:AA11"/>
    </sheetView>
  </sheetViews>
  <sheetFormatPr defaultColWidth="8.8515625" defaultRowHeight="12.75"/>
  <cols>
    <col min="1" max="1" width="1.8515625" style="493" customWidth="1"/>
    <col min="2" max="2" width="20.28125" style="493" customWidth="1"/>
    <col min="3" max="3" width="6.00390625" style="493" hidden="1" customWidth="1"/>
    <col min="4" max="4" width="15.421875" style="493" hidden="1" customWidth="1"/>
    <col min="5" max="5" width="3.00390625" style="493" hidden="1" customWidth="1"/>
    <col min="6" max="6" width="13.421875" style="493" hidden="1" customWidth="1"/>
    <col min="7" max="7" width="2.421875" style="493" hidden="1" customWidth="1"/>
    <col min="8" max="8" width="14.7109375" style="493" hidden="1" customWidth="1"/>
    <col min="9" max="9" width="1.1484375" style="493" hidden="1" customWidth="1"/>
    <col min="10" max="10" width="14.28125" style="493" hidden="1" customWidth="1"/>
    <col min="11" max="11" width="0.85546875" style="493" hidden="1" customWidth="1"/>
    <col min="12" max="12" width="12.8515625" style="493" hidden="1" customWidth="1"/>
    <col min="13" max="13" width="1.421875" style="493" hidden="1" customWidth="1"/>
    <col min="14" max="14" width="15.00390625" style="493" hidden="1" customWidth="1"/>
    <col min="15" max="15" width="1.421875" style="493" hidden="1" customWidth="1"/>
    <col min="16" max="16" width="16.421875" style="493" hidden="1" customWidth="1"/>
    <col min="17" max="17" width="0.85546875" style="493" hidden="1" customWidth="1"/>
    <col min="18" max="18" width="11.421875" style="493" customWidth="1"/>
    <col min="19" max="19" width="3.00390625" style="493" customWidth="1"/>
    <col min="20" max="20" width="10.7109375" style="494" customWidth="1"/>
    <col min="21" max="21" width="1.421875" style="493" customWidth="1"/>
    <col min="22" max="22" width="9.421875" style="493" customWidth="1"/>
    <col min="23" max="23" width="1.421875" style="493" customWidth="1"/>
    <col min="24" max="24" width="9.140625" style="493" customWidth="1"/>
    <col min="25" max="25" width="2.140625" style="493" customWidth="1"/>
    <col min="26" max="26" width="9.00390625" style="493" customWidth="1"/>
    <col min="27" max="27" width="1.421875" style="493" customWidth="1"/>
    <col min="28" max="28" width="7.421875" style="493" customWidth="1"/>
    <col min="29" max="29" width="1.7109375" style="493" customWidth="1"/>
    <col min="30" max="30" width="9.00390625" style="493" customWidth="1"/>
    <col min="31" max="31" width="1.8515625" style="493" customWidth="1"/>
    <col min="32" max="32" width="10.8515625" style="493" customWidth="1"/>
    <col min="33" max="33" width="3.140625" style="493" customWidth="1"/>
    <col min="34" max="34" width="9.7109375" style="493" customWidth="1"/>
    <col min="35" max="35" width="0.9921875" style="493" customWidth="1"/>
    <col min="36" max="36" width="9.7109375" style="493" customWidth="1"/>
    <col min="37" max="37" width="0.9921875" style="493" customWidth="1"/>
    <col min="38" max="38" width="8.421875" style="493" customWidth="1"/>
    <col min="39" max="39" width="3.00390625" style="493" customWidth="1"/>
    <col min="40" max="40" width="9.28125" style="493" customWidth="1"/>
    <col min="41" max="41" width="0.9921875" style="493" customWidth="1"/>
    <col min="42" max="42" width="10.421875" style="493" customWidth="1"/>
    <col min="43" max="43" width="1.28515625" style="493" customWidth="1"/>
    <col min="44" max="44" width="11.421875" style="493" customWidth="1"/>
    <col min="45" max="45" width="1.28515625" style="493" customWidth="1"/>
    <col min="46" max="46" width="1.421875" style="0" customWidth="1"/>
    <col min="47" max="47" width="4.8515625" style="0" customWidth="1"/>
    <col min="48" max="48" width="2.140625" style="493" customWidth="1"/>
    <col min="49" max="52" width="8.8515625" style="493" customWidth="1"/>
    <col min="53" max="53" width="13.7109375" style="493" customWidth="1"/>
    <col min="54" max="16384" width="8.8515625" style="493" customWidth="1"/>
  </cols>
  <sheetData>
    <row r="1" s="1" customFormat="1" ht="23.25">
      <c r="A1" s="492" t="s">
        <v>434</v>
      </c>
    </row>
    <row r="2" ht="13.5" thickBot="1"/>
    <row r="3" spans="1:45" ht="12.75">
      <c r="A3" s="495"/>
      <c r="B3" s="496"/>
      <c r="C3" s="497"/>
      <c r="D3" s="498"/>
      <c r="E3" s="497"/>
      <c r="F3" s="497"/>
      <c r="G3" s="497"/>
      <c r="H3" s="497"/>
      <c r="I3" s="497"/>
      <c r="J3" s="497"/>
      <c r="K3" s="497"/>
      <c r="L3" s="497"/>
      <c r="M3" s="497"/>
      <c r="N3" s="497"/>
      <c r="O3" s="497"/>
      <c r="P3" s="497"/>
      <c r="Q3" s="497"/>
      <c r="R3" s="870" t="s">
        <v>0</v>
      </c>
      <c r="S3" s="871"/>
      <c r="T3" s="872" t="s">
        <v>1</v>
      </c>
      <c r="U3" s="871"/>
      <c r="V3" s="871"/>
      <c r="W3" s="871"/>
      <c r="X3" s="871"/>
      <c r="Y3" s="871"/>
      <c r="Z3" s="871"/>
      <c r="AA3" s="871"/>
      <c r="AB3" s="871"/>
      <c r="AC3" s="871"/>
      <c r="AD3" s="871"/>
      <c r="AE3" s="871"/>
      <c r="AF3" s="871"/>
      <c r="AG3" s="871"/>
      <c r="AH3" s="871"/>
      <c r="AI3" s="871"/>
      <c r="AJ3" s="871"/>
      <c r="AK3" s="871"/>
      <c r="AL3" s="871"/>
      <c r="AM3" s="871"/>
      <c r="AN3" s="871"/>
      <c r="AO3" s="871"/>
      <c r="AP3" s="871"/>
      <c r="AQ3" s="873"/>
      <c r="AR3" s="499"/>
      <c r="AS3" s="500"/>
    </row>
    <row r="4" spans="1:45" ht="12.75">
      <c r="A4" s="501"/>
      <c r="B4" s="138"/>
      <c r="C4" s="502"/>
      <c r="D4" s="503"/>
      <c r="E4" s="504"/>
      <c r="F4" s="504"/>
      <c r="G4" s="504"/>
      <c r="H4" s="504"/>
      <c r="I4" s="504"/>
      <c r="J4" s="504"/>
      <c r="K4" s="504"/>
      <c r="L4" s="504"/>
      <c r="M4" s="504"/>
      <c r="N4" s="504"/>
      <c r="O4" s="504"/>
      <c r="P4" s="504"/>
      <c r="Q4" s="504"/>
      <c r="R4" s="853" t="s">
        <v>3</v>
      </c>
      <c r="S4" s="855"/>
      <c r="T4" s="505"/>
      <c r="U4" s="506"/>
      <c r="V4" s="504"/>
      <c r="W4" s="504"/>
      <c r="X4" s="504"/>
      <c r="Y4" s="504"/>
      <c r="Z4" s="504"/>
      <c r="AA4" s="504"/>
      <c r="AB4" s="504"/>
      <c r="AC4" s="504"/>
      <c r="AD4" s="506"/>
      <c r="AE4" s="506"/>
      <c r="AF4" s="504"/>
      <c r="AG4" s="504"/>
      <c r="AH4" s="504"/>
      <c r="AI4" s="504"/>
      <c r="AJ4" s="504"/>
      <c r="AK4" s="504"/>
      <c r="AL4" s="504"/>
      <c r="AM4" s="504"/>
      <c r="AN4" s="504"/>
      <c r="AO4" s="504"/>
      <c r="AP4" s="504"/>
      <c r="AQ4" s="508"/>
      <c r="AR4" s="776" t="s">
        <v>4</v>
      </c>
      <c r="AS4" s="855"/>
    </row>
    <row r="5" spans="1:45" ht="12.75">
      <c r="A5" s="776"/>
      <c r="B5" s="855"/>
      <c r="C5" s="511"/>
      <c r="D5" s="859" t="s">
        <v>157</v>
      </c>
      <c r="E5" s="860"/>
      <c r="F5" s="857" t="s">
        <v>158</v>
      </c>
      <c r="G5" s="860"/>
      <c r="H5" s="857" t="s">
        <v>158</v>
      </c>
      <c r="I5" s="860"/>
      <c r="J5" s="857" t="s">
        <v>158</v>
      </c>
      <c r="K5" s="860"/>
      <c r="L5" s="857" t="s">
        <v>158</v>
      </c>
      <c r="M5" s="858"/>
      <c r="N5" s="512"/>
      <c r="O5" s="513"/>
      <c r="P5" s="512"/>
      <c r="Q5" s="514"/>
      <c r="R5" s="515"/>
      <c r="S5" s="516"/>
      <c r="T5" s="863" t="s">
        <v>285</v>
      </c>
      <c r="U5" s="865"/>
      <c r="V5" s="517"/>
      <c r="W5" s="518"/>
      <c r="X5" s="518"/>
      <c r="Y5" s="518"/>
      <c r="Z5" s="519"/>
      <c r="AA5" s="518"/>
      <c r="AB5" s="519"/>
      <c r="AC5" s="66"/>
      <c r="AD5" s="515"/>
      <c r="AE5" s="516"/>
      <c r="AF5" s="866"/>
      <c r="AG5" s="867"/>
      <c r="AH5" s="520"/>
      <c r="AI5" s="516"/>
      <c r="AJ5" s="520"/>
      <c r="AK5" s="516"/>
      <c r="AL5" s="520"/>
      <c r="AM5" s="516"/>
      <c r="AN5" s="520"/>
      <c r="AO5" s="516"/>
      <c r="AP5" s="515" t="s">
        <v>12</v>
      </c>
      <c r="AQ5" s="510"/>
      <c r="AR5" s="521"/>
      <c r="AS5" s="510"/>
    </row>
    <row r="6" spans="1:45" ht="12.75">
      <c r="A6" s="522"/>
      <c r="B6" s="523"/>
      <c r="C6" s="511"/>
      <c r="D6" s="853" t="s">
        <v>159</v>
      </c>
      <c r="E6" s="854"/>
      <c r="F6" s="853" t="s">
        <v>160</v>
      </c>
      <c r="G6" s="854"/>
      <c r="H6" s="853" t="s">
        <v>161</v>
      </c>
      <c r="I6" s="854"/>
      <c r="J6" s="853" t="s">
        <v>161</v>
      </c>
      <c r="K6" s="854"/>
      <c r="L6" s="853" t="s">
        <v>166</v>
      </c>
      <c r="M6" s="856"/>
      <c r="N6" s="853" t="s">
        <v>218</v>
      </c>
      <c r="O6" s="854"/>
      <c r="P6" s="524" t="s">
        <v>4</v>
      </c>
      <c r="Q6" s="511"/>
      <c r="R6" s="515"/>
      <c r="S6" s="516"/>
      <c r="T6" s="861" t="s">
        <v>286</v>
      </c>
      <c r="U6" s="869"/>
      <c r="V6" s="853" t="s">
        <v>162</v>
      </c>
      <c r="W6" s="856"/>
      <c r="X6" s="856"/>
      <c r="Y6" s="856"/>
      <c r="Z6" s="856"/>
      <c r="AA6" s="856"/>
      <c r="AB6" s="856"/>
      <c r="AC6" s="854"/>
      <c r="AD6" s="524"/>
      <c r="AE6" s="511"/>
      <c r="AF6" s="853"/>
      <c r="AG6" s="854"/>
      <c r="AH6" s="515" t="s">
        <v>262</v>
      </c>
      <c r="AI6" s="516"/>
      <c r="AJ6" s="853" t="s">
        <v>221</v>
      </c>
      <c r="AK6" s="854"/>
      <c r="AL6" s="515"/>
      <c r="AM6" s="516"/>
      <c r="AN6" s="515" t="s">
        <v>10</v>
      </c>
      <c r="AO6" s="516"/>
      <c r="AP6" s="525"/>
      <c r="AQ6" s="510"/>
      <c r="AR6" s="526"/>
      <c r="AS6" s="510"/>
    </row>
    <row r="7" spans="1:45" ht="12.75">
      <c r="A7" s="522"/>
      <c r="B7" s="523"/>
      <c r="C7" s="511" t="s">
        <v>163</v>
      </c>
      <c r="D7" s="853" t="s">
        <v>164</v>
      </c>
      <c r="E7" s="854"/>
      <c r="F7" s="853" t="s">
        <v>90</v>
      </c>
      <c r="G7" s="854"/>
      <c r="H7" s="853" t="s">
        <v>165</v>
      </c>
      <c r="I7" s="854"/>
      <c r="J7" s="853" t="s">
        <v>166</v>
      </c>
      <c r="K7" s="854"/>
      <c r="L7" s="853" t="s">
        <v>222</v>
      </c>
      <c r="M7" s="856"/>
      <c r="N7" s="853" t="s">
        <v>223</v>
      </c>
      <c r="O7" s="854"/>
      <c r="P7" s="524" t="s">
        <v>224</v>
      </c>
      <c r="Q7" s="511"/>
      <c r="R7" s="527"/>
      <c r="S7" s="502"/>
      <c r="T7" s="861" t="s">
        <v>287</v>
      </c>
      <c r="U7" s="869"/>
      <c r="V7" s="853"/>
      <c r="W7" s="856"/>
      <c r="X7" s="856"/>
      <c r="Y7" s="856"/>
      <c r="Z7" s="856"/>
      <c r="AA7" s="856"/>
      <c r="AB7" s="856"/>
      <c r="AC7" s="854"/>
      <c r="AD7" s="515" t="s">
        <v>228</v>
      </c>
      <c r="AE7" s="516"/>
      <c r="AF7" s="853" t="s">
        <v>251</v>
      </c>
      <c r="AG7" s="854"/>
      <c r="AH7" s="853" t="s">
        <v>132</v>
      </c>
      <c r="AI7" s="854"/>
      <c r="AJ7" s="853" t="s">
        <v>230</v>
      </c>
      <c r="AK7" s="854"/>
      <c r="AL7" s="853" t="s">
        <v>261</v>
      </c>
      <c r="AM7" s="854"/>
      <c r="AN7" s="853" t="s">
        <v>78</v>
      </c>
      <c r="AO7" s="854"/>
      <c r="AP7" s="515"/>
      <c r="AQ7" s="510"/>
      <c r="AR7" s="526"/>
      <c r="AS7" s="510"/>
    </row>
    <row r="8" spans="1:45" ht="12.75">
      <c r="A8" s="776" t="s">
        <v>135</v>
      </c>
      <c r="B8" s="855"/>
      <c r="C8" s="511" t="s">
        <v>167</v>
      </c>
      <c r="D8" s="853"/>
      <c r="E8" s="854"/>
      <c r="F8" s="853" t="s">
        <v>168</v>
      </c>
      <c r="G8" s="854"/>
      <c r="H8" s="853" t="s">
        <v>169</v>
      </c>
      <c r="I8" s="854"/>
      <c r="J8" s="853" t="s">
        <v>169</v>
      </c>
      <c r="K8" s="854"/>
      <c r="L8" s="853"/>
      <c r="M8" s="856"/>
      <c r="N8" s="524"/>
      <c r="O8" s="511"/>
      <c r="P8" s="524" t="s">
        <v>137</v>
      </c>
      <c r="Q8" s="511"/>
      <c r="R8" s="515"/>
      <c r="S8" s="516"/>
      <c r="T8" s="861" t="s">
        <v>288</v>
      </c>
      <c r="U8" s="869"/>
      <c r="V8" s="876"/>
      <c r="W8" s="874"/>
      <c r="X8" s="874"/>
      <c r="Y8" s="874"/>
      <c r="Z8" s="874"/>
      <c r="AA8" s="874"/>
      <c r="AB8" s="874"/>
      <c r="AC8" s="875"/>
      <c r="AD8" s="515" t="s">
        <v>22</v>
      </c>
      <c r="AE8" s="516"/>
      <c r="AF8" s="853" t="s">
        <v>252</v>
      </c>
      <c r="AG8" s="854"/>
      <c r="AH8" s="853" t="s">
        <v>264</v>
      </c>
      <c r="AI8" s="854"/>
      <c r="AJ8" s="853" t="s">
        <v>232</v>
      </c>
      <c r="AK8" s="854"/>
      <c r="AL8" s="853" t="s">
        <v>263</v>
      </c>
      <c r="AM8" s="854"/>
      <c r="AN8" s="853"/>
      <c r="AO8" s="854"/>
      <c r="AP8" s="527"/>
      <c r="AQ8" s="138"/>
      <c r="AR8" s="776"/>
      <c r="AS8" s="855"/>
    </row>
    <row r="9" spans="1:45" ht="12.75">
      <c r="A9" s="522"/>
      <c r="B9" s="523"/>
      <c r="C9" s="511"/>
      <c r="D9" s="853"/>
      <c r="E9" s="856"/>
      <c r="F9" s="524"/>
      <c r="G9" s="531"/>
      <c r="H9" s="524"/>
      <c r="I9" s="531"/>
      <c r="J9" s="524"/>
      <c r="K9" s="531"/>
      <c r="L9" s="511"/>
      <c r="M9" s="511"/>
      <c r="N9" s="524"/>
      <c r="O9" s="511"/>
      <c r="P9" s="524" t="s">
        <v>139</v>
      </c>
      <c r="Q9" s="511"/>
      <c r="R9" s="515"/>
      <c r="S9" s="516"/>
      <c r="T9" s="861" t="s">
        <v>25</v>
      </c>
      <c r="U9" s="869"/>
      <c r="V9" s="866" t="s">
        <v>157</v>
      </c>
      <c r="W9" s="878"/>
      <c r="X9" s="866" t="s">
        <v>170</v>
      </c>
      <c r="Y9" s="867"/>
      <c r="Z9" s="866" t="s">
        <v>272</v>
      </c>
      <c r="AA9" s="878"/>
      <c r="AB9" s="878"/>
      <c r="AC9" s="867"/>
      <c r="AD9" s="515" t="s">
        <v>28</v>
      </c>
      <c r="AE9" s="516"/>
      <c r="AF9" s="853" t="s">
        <v>5</v>
      </c>
      <c r="AG9" s="854"/>
      <c r="AH9" s="853"/>
      <c r="AI9" s="854"/>
      <c r="AJ9" s="853" t="s">
        <v>234</v>
      </c>
      <c r="AK9" s="854"/>
      <c r="AL9" s="853"/>
      <c r="AM9" s="854"/>
      <c r="AN9" s="853"/>
      <c r="AO9" s="854"/>
      <c r="AP9" s="527"/>
      <c r="AQ9" s="138"/>
      <c r="AR9" s="776"/>
      <c r="AS9" s="855"/>
    </row>
    <row r="10" spans="1:45" ht="12.75">
      <c r="A10" s="522"/>
      <c r="B10" s="523"/>
      <c r="C10" s="511"/>
      <c r="D10" s="853" t="s">
        <v>235</v>
      </c>
      <c r="E10" s="856"/>
      <c r="F10" s="853" t="s">
        <v>235</v>
      </c>
      <c r="G10" s="856"/>
      <c r="H10" s="853" t="s">
        <v>235</v>
      </c>
      <c r="I10" s="856"/>
      <c r="J10" s="853" t="s">
        <v>235</v>
      </c>
      <c r="K10" s="856"/>
      <c r="L10" s="853" t="s">
        <v>235</v>
      </c>
      <c r="M10" s="856"/>
      <c r="N10" s="853" t="s">
        <v>235</v>
      </c>
      <c r="O10" s="856"/>
      <c r="P10" s="524" t="s">
        <v>5</v>
      </c>
      <c r="Q10" s="511"/>
      <c r="R10" s="515"/>
      <c r="S10" s="516"/>
      <c r="T10" s="861" t="s">
        <v>114</v>
      </c>
      <c r="U10" s="869"/>
      <c r="V10" s="853"/>
      <c r="W10" s="854"/>
      <c r="X10" s="853"/>
      <c r="Y10" s="854"/>
      <c r="Z10" s="876"/>
      <c r="AA10" s="874"/>
      <c r="AB10" s="874"/>
      <c r="AC10" s="875"/>
      <c r="AD10" s="853" t="s">
        <v>35</v>
      </c>
      <c r="AE10" s="854"/>
      <c r="AF10" s="853"/>
      <c r="AG10" s="854"/>
      <c r="AH10" s="853"/>
      <c r="AI10" s="854"/>
      <c r="AJ10" s="853" t="s">
        <v>238</v>
      </c>
      <c r="AK10" s="854"/>
      <c r="AL10" s="853"/>
      <c r="AM10" s="854"/>
      <c r="AN10" s="524"/>
      <c r="AO10" s="511"/>
      <c r="AP10" s="527"/>
      <c r="AQ10" s="138"/>
      <c r="AR10" s="776"/>
      <c r="AS10" s="855"/>
    </row>
    <row r="11" spans="1:45" ht="12.75">
      <c r="A11" s="522"/>
      <c r="B11" s="523"/>
      <c r="C11" s="511"/>
      <c r="D11" s="524"/>
      <c r="E11" s="511"/>
      <c r="F11" s="524"/>
      <c r="G11" s="511"/>
      <c r="H11" s="524"/>
      <c r="I11" s="531"/>
      <c r="J11" s="524"/>
      <c r="K11" s="531"/>
      <c r="L11" s="511"/>
      <c r="M11" s="511"/>
      <c r="N11" s="524"/>
      <c r="O11" s="511"/>
      <c r="P11" s="524" t="s">
        <v>235</v>
      </c>
      <c r="Q11" s="511"/>
      <c r="R11" s="515"/>
      <c r="S11" s="516"/>
      <c r="T11" s="532"/>
      <c r="U11" s="533"/>
      <c r="V11" s="524"/>
      <c r="W11" s="511"/>
      <c r="X11" s="524"/>
      <c r="Y11" s="531"/>
      <c r="Z11" s="853" t="s">
        <v>276</v>
      </c>
      <c r="AA11" s="854"/>
      <c r="AB11" s="853" t="s">
        <v>277</v>
      </c>
      <c r="AC11" s="854"/>
      <c r="AD11" s="515"/>
      <c r="AE11" s="516"/>
      <c r="AF11" s="853"/>
      <c r="AG11" s="854"/>
      <c r="AH11" s="524"/>
      <c r="AI11" s="511"/>
      <c r="AJ11" s="524"/>
      <c r="AK11" s="511"/>
      <c r="AL11" s="524"/>
      <c r="AM11" s="511"/>
      <c r="AN11" s="524"/>
      <c r="AO11" s="511"/>
      <c r="AP11" s="527"/>
      <c r="AQ11" s="138"/>
      <c r="AR11" s="522"/>
      <c r="AS11" s="523"/>
    </row>
    <row r="12" spans="1:45" ht="12.75">
      <c r="A12" s="522"/>
      <c r="B12" s="523"/>
      <c r="C12" s="511"/>
      <c r="D12" s="524"/>
      <c r="E12" s="511"/>
      <c r="F12" s="524"/>
      <c r="G12" s="511"/>
      <c r="H12" s="524"/>
      <c r="I12" s="531"/>
      <c r="J12" s="524"/>
      <c r="K12" s="531"/>
      <c r="L12" s="511"/>
      <c r="M12" s="511"/>
      <c r="N12" s="524"/>
      <c r="O12" s="511"/>
      <c r="P12" s="524"/>
      <c r="Q12" s="511"/>
      <c r="R12" s="515"/>
      <c r="S12" s="516"/>
      <c r="T12" s="532"/>
      <c r="U12" s="533"/>
      <c r="V12" s="524"/>
      <c r="W12" s="511"/>
      <c r="X12" s="524"/>
      <c r="Y12" s="531"/>
      <c r="Z12" s="853" t="s">
        <v>273</v>
      </c>
      <c r="AA12" s="854"/>
      <c r="AB12" s="853" t="s">
        <v>279</v>
      </c>
      <c r="AC12" s="854"/>
      <c r="AD12" s="853"/>
      <c r="AE12" s="854"/>
      <c r="AF12" s="853"/>
      <c r="AG12" s="854"/>
      <c r="AH12" s="524"/>
      <c r="AI12" s="511"/>
      <c r="AJ12" s="524"/>
      <c r="AK12" s="511"/>
      <c r="AL12" s="524"/>
      <c r="AM12" s="511"/>
      <c r="AN12" s="524"/>
      <c r="AO12" s="511"/>
      <c r="AP12" s="527"/>
      <c r="AQ12" s="138"/>
      <c r="AR12" s="522"/>
      <c r="AS12" s="523"/>
    </row>
    <row r="13" spans="1:45" ht="13.5" thickBot="1">
      <c r="A13" s="535"/>
      <c r="B13" s="536"/>
      <c r="C13" s="537"/>
      <c r="D13" s="880" t="s">
        <v>41</v>
      </c>
      <c r="E13" s="882"/>
      <c r="F13" s="880" t="s">
        <v>41</v>
      </c>
      <c r="G13" s="882"/>
      <c r="H13" s="880" t="s">
        <v>41</v>
      </c>
      <c r="I13" s="881"/>
      <c r="J13" s="880" t="s">
        <v>41</v>
      </c>
      <c r="K13" s="881"/>
      <c r="L13" s="880" t="s">
        <v>41</v>
      </c>
      <c r="M13" s="881"/>
      <c r="N13" s="880" t="s">
        <v>41</v>
      </c>
      <c r="O13" s="881"/>
      <c r="P13" s="880" t="s">
        <v>41</v>
      </c>
      <c r="Q13" s="881"/>
      <c r="R13" s="538" t="s">
        <v>41</v>
      </c>
      <c r="S13" s="539"/>
      <c r="T13" s="540" t="s">
        <v>41</v>
      </c>
      <c r="U13" s="539"/>
      <c r="V13" s="880" t="s">
        <v>41</v>
      </c>
      <c r="W13" s="881"/>
      <c r="X13" s="880" t="s">
        <v>41</v>
      </c>
      <c r="Y13" s="881"/>
      <c r="Z13" s="538" t="s">
        <v>41</v>
      </c>
      <c r="AA13" s="539"/>
      <c r="AB13" s="538" t="s">
        <v>41</v>
      </c>
      <c r="AC13" s="539"/>
      <c r="AD13" s="541" t="s">
        <v>41</v>
      </c>
      <c r="AE13" s="539"/>
      <c r="AF13" s="880" t="s">
        <v>41</v>
      </c>
      <c r="AG13" s="881"/>
      <c r="AH13" s="538" t="s">
        <v>41</v>
      </c>
      <c r="AI13" s="539"/>
      <c r="AJ13" s="538" t="s">
        <v>41</v>
      </c>
      <c r="AK13" s="539"/>
      <c r="AL13" s="538" t="s">
        <v>41</v>
      </c>
      <c r="AM13" s="539"/>
      <c r="AN13" s="538" t="s">
        <v>41</v>
      </c>
      <c r="AO13" s="539"/>
      <c r="AP13" s="538" t="s">
        <v>41</v>
      </c>
      <c r="AQ13" s="542"/>
      <c r="AR13" s="543" t="s">
        <v>41</v>
      </c>
      <c r="AS13" s="542"/>
    </row>
    <row r="14" spans="1:53" ht="12.75">
      <c r="A14" s="544"/>
      <c r="B14" s="545" t="s">
        <v>181</v>
      </c>
      <c r="C14" s="546" t="s">
        <v>182</v>
      </c>
      <c r="D14" s="547">
        <v>556028.1967169984</v>
      </c>
      <c r="E14" s="497"/>
      <c r="F14" s="547">
        <v>58965.69271088006</v>
      </c>
      <c r="G14" s="497"/>
      <c r="H14" s="586">
        <v>154346.1613621837</v>
      </c>
      <c r="I14" s="548"/>
      <c r="J14" s="547">
        <v>32489.117349493194</v>
      </c>
      <c r="K14" s="548"/>
      <c r="L14" s="547">
        <v>7137.374530141903</v>
      </c>
      <c r="M14" s="502"/>
      <c r="N14" s="549">
        <v>808966.5426696973</v>
      </c>
      <c r="O14" s="502"/>
      <c r="P14" s="52">
        <v>801829.1681395554</v>
      </c>
      <c r="Q14" s="502"/>
      <c r="R14" s="52">
        <v>801829</v>
      </c>
      <c r="S14" s="132"/>
      <c r="T14" s="550"/>
      <c r="U14" s="551"/>
      <c r="V14" s="587">
        <v>5606</v>
      </c>
      <c r="W14" s="554"/>
      <c r="X14" s="555">
        <v>7137</v>
      </c>
      <c r="Y14" s="553"/>
      <c r="Z14" s="109">
        <v>14673</v>
      </c>
      <c r="AA14" s="553"/>
      <c r="AB14" s="109">
        <v>150</v>
      </c>
      <c r="AC14" s="553"/>
      <c r="AD14" s="109">
        <v>774</v>
      </c>
      <c r="AE14" s="553"/>
      <c r="AF14" s="109">
        <v>79616</v>
      </c>
      <c r="AG14" s="553"/>
      <c r="AH14" s="109">
        <v>15552</v>
      </c>
      <c r="AI14" s="553"/>
      <c r="AJ14" s="109">
        <v>5239</v>
      </c>
      <c r="AK14" s="553"/>
      <c r="AL14" s="109"/>
      <c r="AM14" s="553"/>
      <c r="AN14" s="109"/>
      <c r="AO14" s="553"/>
      <c r="AP14" s="52">
        <f>SUM(T14:AO14)</f>
        <v>128747</v>
      </c>
      <c r="AQ14" s="556"/>
      <c r="AR14" s="557">
        <f>R14+AP14</f>
        <v>930576</v>
      </c>
      <c r="AS14" s="556"/>
      <c r="AT14" s="49"/>
      <c r="AW14" s="560"/>
      <c r="AY14" s="588"/>
      <c r="BA14" s="589"/>
    </row>
    <row r="15" spans="1:53" ht="12.75">
      <c r="A15" s="501"/>
      <c r="B15" s="138" t="s">
        <v>43</v>
      </c>
      <c r="C15" s="558" t="s">
        <v>183</v>
      </c>
      <c r="D15" s="549">
        <v>598275.8103961098</v>
      </c>
      <c r="E15" s="502"/>
      <c r="F15" s="549">
        <v>24483.644035480957</v>
      </c>
      <c r="G15" s="502"/>
      <c r="H15" s="549">
        <v>93394.66667402486</v>
      </c>
      <c r="I15" s="559"/>
      <c r="J15" s="549">
        <v>258654.2331109296</v>
      </c>
      <c r="K15" s="559"/>
      <c r="L15" s="549">
        <v>0</v>
      </c>
      <c r="M15" s="502"/>
      <c r="N15" s="549">
        <v>974808.3542165452</v>
      </c>
      <c r="O15" s="502"/>
      <c r="P15" s="549">
        <v>974808.3542165452</v>
      </c>
      <c r="Q15" s="502"/>
      <c r="R15" s="52">
        <v>974808</v>
      </c>
      <c r="S15" s="560"/>
      <c r="T15" s="557"/>
      <c r="U15" s="502"/>
      <c r="V15" s="562">
        <v>4053</v>
      </c>
      <c r="W15" s="561"/>
      <c r="X15" s="562">
        <v>0</v>
      </c>
      <c r="Y15" s="559"/>
      <c r="Z15" s="52">
        <v>8869</v>
      </c>
      <c r="AA15" s="559"/>
      <c r="AB15" s="52">
        <v>150</v>
      </c>
      <c r="AC15" s="559"/>
      <c r="AD15" s="52">
        <v>251</v>
      </c>
      <c r="AE15" s="559"/>
      <c r="AF15" s="52">
        <v>58105</v>
      </c>
      <c r="AG15" s="559"/>
      <c r="AH15" s="52"/>
      <c r="AI15" s="559"/>
      <c r="AJ15" s="52">
        <v>36570</v>
      </c>
      <c r="AK15" s="559"/>
      <c r="AL15" s="52"/>
      <c r="AM15" s="559"/>
      <c r="AN15" s="52"/>
      <c r="AO15" s="559"/>
      <c r="AP15" s="52">
        <f>SUM(T15:AO15)</f>
        <v>107998</v>
      </c>
      <c r="AQ15" s="563"/>
      <c r="AR15" s="557">
        <f>R15+AP15</f>
        <v>1082806</v>
      </c>
      <c r="AS15" s="563"/>
      <c r="AT15" s="49"/>
      <c r="AW15" s="560"/>
      <c r="AY15" s="588"/>
      <c r="BA15" s="589"/>
    </row>
    <row r="16" spans="1:53" ht="12.75">
      <c r="A16" s="501"/>
      <c r="B16" s="138" t="s">
        <v>96</v>
      </c>
      <c r="C16" s="558" t="s">
        <v>184</v>
      </c>
      <c r="D16" s="549">
        <v>183631.36306147277</v>
      </c>
      <c r="E16" s="502"/>
      <c r="F16" s="549">
        <v>40843.62153899585</v>
      </c>
      <c r="G16" s="502"/>
      <c r="H16" s="549">
        <v>49217.501843441016</v>
      </c>
      <c r="I16" s="559"/>
      <c r="J16" s="549">
        <v>7525.026592444872</v>
      </c>
      <c r="K16" s="559"/>
      <c r="L16" s="549">
        <v>3964.8665271300124</v>
      </c>
      <c r="M16" s="502"/>
      <c r="N16" s="549">
        <v>285182.3795634845</v>
      </c>
      <c r="O16" s="502"/>
      <c r="P16" s="549">
        <v>281217.5130363545</v>
      </c>
      <c r="Q16" s="502"/>
      <c r="R16" s="52">
        <v>281218</v>
      </c>
      <c r="S16" s="560"/>
      <c r="T16" s="557"/>
      <c r="U16" s="502"/>
      <c r="V16" s="562">
        <v>7260</v>
      </c>
      <c r="W16" s="561"/>
      <c r="X16" s="562">
        <v>3965</v>
      </c>
      <c r="Y16" s="559"/>
      <c r="Z16" s="52">
        <v>3190</v>
      </c>
      <c r="AA16" s="559"/>
      <c r="AB16" s="52">
        <v>70</v>
      </c>
      <c r="AC16" s="559"/>
      <c r="AD16" s="52">
        <v>0</v>
      </c>
      <c r="AE16" s="559"/>
      <c r="AF16" s="52">
        <v>85317</v>
      </c>
      <c r="AG16" s="559"/>
      <c r="AH16" s="52"/>
      <c r="AI16" s="559"/>
      <c r="AJ16" s="52">
        <v>2012</v>
      </c>
      <c r="AK16" s="559"/>
      <c r="AL16" s="52"/>
      <c r="AM16" s="559"/>
      <c r="AN16" s="52"/>
      <c r="AO16" s="559"/>
      <c r="AP16" s="52">
        <f aca="true" t="shared" si="0" ref="AP16:AP38">SUM(T16:AO16)</f>
        <v>101814</v>
      </c>
      <c r="AQ16" s="563"/>
      <c r="AR16" s="557">
        <f aca="true" t="shared" si="1" ref="AR16:AR37">R16+AP16</f>
        <v>383032</v>
      </c>
      <c r="AS16" s="563"/>
      <c r="AT16" s="49"/>
      <c r="AW16" s="560"/>
      <c r="AY16" s="588"/>
      <c r="BA16" s="589"/>
    </row>
    <row r="17" spans="1:53" ht="12.75">
      <c r="A17" s="501"/>
      <c r="B17" s="138" t="s">
        <v>185</v>
      </c>
      <c r="C17" s="558" t="s">
        <v>186</v>
      </c>
      <c r="D17" s="549">
        <v>399111.5965792891</v>
      </c>
      <c r="E17" s="502"/>
      <c r="F17" s="549">
        <v>59372.974002290954</v>
      </c>
      <c r="G17" s="502"/>
      <c r="H17" s="549">
        <v>119224.5444885889</v>
      </c>
      <c r="I17" s="559"/>
      <c r="J17" s="549">
        <v>13955.785917957941</v>
      </c>
      <c r="K17" s="559"/>
      <c r="L17" s="549">
        <v>9806.234769390261</v>
      </c>
      <c r="M17" s="502"/>
      <c r="N17" s="549">
        <v>601471.1357575172</v>
      </c>
      <c r="O17" s="502"/>
      <c r="P17" s="549">
        <v>591664.9009881269</v>
      </c>
      <c r="Q17" s="502"/>
      <c r="R17" s="52">
        <v>591665</v>
      </c>
      <c r="S17" s="560"/>
      <c r="T17" s="557"/>
      <c r="U17" s="502"/>
      <c r="V17" s="562">
        <v>5753</v>
      </c>
      <c r="W17" s="561"/>
      <c r="X17" s="562">
        <v>9806</v>
      </c>
      <c r="Y17" s="564"/>
      <c r="Z17" s="52">
        <v>2996</v>
      </c>
      <c r="AA17" s="559"/>
      <c r="AB17" s="52">
        <v>120</v>
      </c>
      <c r="AC17" s="559"/>
      <c r="AD17" s="52">
        <v>1051</v>
      </c>
      <c r="AE17" s="559"/>
      <c r="AF17" s="52">
        <v>103359</v>
      </c>
      <c r="AG17" s="559"/>
      <c r="AH17" s="52"/>
      <c r="AI17" s="559"/>
      <c r="AJ17" s="52">
        <v>5348</v>
      </c>
      <c r="AK17" s="559"/>
      <c r="AL17" s="52"/>
      <c r="AM17" s="559"/>
      <c r="AN17" s="52"/>
      <c r="AO17" s="559"/>
      <c r="AP17" s="52">
        <f t="shared" si="0"/>
        <v>128433</v>
      </c>
      <c r="AQ17" s="563"/>
      <c r="AR17" s="557">
        <f t="shared" si="1"/>
        <v>720098</v>
      </c>
      <c r="AS17" s="563"/>
      <c r="AT17" s="49"/>
      <c r="AU17" s="172"/>
      <c r="AW17" s="560"/>
      <c r="AY17" s="588"/>
      <c r="BA17" s="589"/>
    </row>
    <row r="18" spans="1:53" ht="12.75">
      <c r="A18" s="501"/>
      <c r="B18" s="138" t="s">
        <v>97</v>
      </c>
      <c r="C18" s="558" t="s">
        <v>187</v>
      </c>
      <c r="D18" s="549">
        <v>148932.6278306886</v>
      </c>
      <c r="E18" s="502"/>
      <c r="F18" s="549">
        <v>33925.82446610384</v>
      </c>
      <c r="G18" s="502"/>
      <c r="H18" s="549">
        <v>42857.63127698565</v>
      </c>
      <c r="I18" s="559"/>
      <c r="J18" s="549">
        <v>43781.43048687122</v>
      </c>
      <c r="K18" s="559"/>
      <c r="L18" s="549">
        <v>2154.5720297715106</v>
      </c>
      <c r="M18" s="502"/>
      <c r="N18" s="549">
        <v>271652.08609042084</v>
      </c>
      <c r="O18" s="502"/>
      <c r="P18" s="549">
        <v>269497.5140606493</v>
      </c>
      <c r="Q18" s="502"/>
      <c r="R18" s="52">
        <v>269498</v>
      </c>
      <c r="S18" s="560"/>
      <c r="T18" s="557"/>
      <c r="U18" s="502"/>
      <c r="V18" s="562">
        <v>4701</v>
      </c>
      <c r="W18" s="561"/>
      <c r="X18" s="562">
        <v>2155</v>
      </c>
      <c r="Y18" s="564"/>
      <c r="Z18" s="52">
        <v>6316</v>
      </c>
      <c r="AA18" s="559"/>
      <c r="AB18" s="52">
        <v>150</v>
      </c>
      <c r="AC18" s="559"/>
      <c r="AD18" s="52">
        <v>0</v>
      </c>
      <c r="AE18" s="559"/>
      <c r="AF18" s="52">
        <v>108607</v>
      </c>
      <c r="AG18" s="559"/>
      <c r="AH18" s="52"/>
      <c r="AI18" s="559"/>
      <c r="AJ18" s="52">
        <v>4151</v>
      </c>
      <c r="AK18" s="559"/>
      <c r="AL18" s="52"/>
      <c r="AM18" s="559"/>
      <c r="AN18" s="52"/>
      <c r="AO18" s="559"/>
      <c r="AP18" s="52">
        <f t="shared" si="0"/>
        <v>126080</v>
      </c>
      <c r="AQ18" s="563"/>
      <c r="AR18" s="557">
        <f t="shared" si="1"/>
        <v>395578</v>
      </c>
      <c r="AS18" s="563"/>
      <c r="AT18" s="49"/>
      <c r="AW18" s="560"/>
      <c r="AY18" s="588"/>
      <c r="BA18" s="589"/>
    </row>
    <row r="19" spans="1:53" ht="12.75">
      <c r="A19" s="501"/>
      <c r="B19" s="138" t="s">
        <v>188</v>
      </c>
      <c r="C19" s="565" t="s">
        <v>189</v>
      </c>
      <c r="D19" s="549">
        <v>532348.2134576199</v>
      </c>
      <c r="E19" s="502"/>
      <c r="F19" s="549">
        <v>38178.49868860185</v>
      </c>
      <c r="G19" s="502"/>
      <c r="H19" s="549">
        <v>80672.86595470434</v>
      </c>
      <c r="I19" s="559"/>
      <c r="J19" s="549">
        <v>124050.76743063853</v>
      </c>
      <c r="K19" s="559"/>
      <c r="L19" s="549">
        <v>3943.467408528795</v>
      </c>
      <c r="M19" s="502"/>
      <c r="N19" s="549">
        <v>779193.8129400935</v>
      </c>
      <c r="O19" s="502"/>
      <c r="P19" s="549">
        <v>775250.3455315647</v>
      </c>
      <c r="Q19" s="502"/>
      <c r="R19" s="52">
        <v>775250</v>
      </c>
      <c r="S19" s="560"/>
      <c r="T19" s="557"/>
      <c r="U19" s="502"/>
      <c r="V19" s="562">
        <v>19851</v>
      </c>
      <c r="W19" s="561"/>
      <c r="X19" s="562">
        <v>3943</v>
      </c>
      <c r="Y19" s="564"/>
      <c r="Z19" s="52">
        <v>11607</v>
      </c>
      <c r="AA19" s="559"/>
      <c r="AB19" s="52">
        <v>150</v>
      </c>
      <c r="AC19" s="559"/>
      <c r="AD19" s="52">
        <v>356</v>
      </c>
      <c r="AE19" s="559"/>
      <c r="AF19" s="52">
        <v>69465</v>
      </c>
      <c r="AG19" s="559"/>
      <c r="AH19" s="52"/>
      <c r="AI19" s="559"/>
      <c r="AJ19" s="52">
        <v>21464</v>
      </c>
      <c r="AK19" s="559"/>
      <c r="AL19" s="52"/>
      <c r="AM19" s="559"/>
      <c r="AN19" s="52"/>
      <c r="AO19" s="559"/>
      <c r="AP19" s="52">
        <f t="shared" si="0"/>
        <v>126836</v>
      </c>
      <c r="AQ19" s="563"/>
      <c r="AR19" s="557">
        <f t="shared" si="1"/>
        <v>902086</v>
      </c>
      <c r="AS19" s="563"/>
      <c r="AT19" s="49"/>
      <c r="AW19" s="560"/>
      <c r="AY19" s="588"/>
      <c r="BA19" s="589"/>
    </row>
    <row r="20" spans="1:53" ht="12.75">
      <c r="A20" s="501"/>
      <c r="B20" s="138" t="s">
        <v>144</v>
      </c>
      <c r="C20" s="565" t="s">
        <v>190</v>
      </c>
      <c r="D20" s="549">
        <v>776773.0659250026</v>
      </c>
      <c r="E20" s="502"/>
      <c r="F20" s="549">
        <v>68772.63774446034</v>
      </c>
      <c r="G20" s="502"/>
      <c r="H20" s="549">
        <v>178326.6439524734</v>
      </c>
      <c r="I20" s="559"/>
      <c r="J20" s="549">
        <v>119528.11427723448</v>
      </c>
      <c r="K20" s="559"/>
      <c r="L20" s="549">
        <v>0</v>
      </c>
      <c r="M20" s="502"/>
      <c r="N20" s="549">
        <v>1143400.461899171</v>
      </c>
      <c r="O20" s="502"/>
      <c r="P20" s="549">
        <v>1143400.461899171</v>
      </c>
      <c r="Q20" s="502"/>
      <c r="R20" s="52">
        <v>1143400</v>
      </c>
      <c r="S20" s="560"/>
      <c r="T20" s="557"/>
      <c r="U20" s="502"/>
      <c r="V20" s="562">
        <v>33605</v>
      </c>
      <c r="W20" s="561"/>
      <c r="X20" s="562">
        <v>0</v>
      </c>
      <c r="Y20" s="564"/>
      <c r="Z20" s="52">
        <v>19633</v>
      </c>
      <c r="AA20" s="559"/>
      <c r="AB20" s="52">
        <v>150</v>
      </c>
      <c r="AC20" s="559"/>
      <c r="AD20" s="52">
        <v>3210</v>
      </c>
      <c r="AE20" s="559"/>
      <c r="AF20" s="52">
        <v>36718</v>
      </c>
      <c r="AG20" s="559"/>
      <c r="AH20" s="52">
        <v>14976</v>
      </c>
      <c r="AI20" s="559"/>
      <c r="AJ20" s="52">
        <v>6032</v>
      </c>
      <c r="AK20" s="559"/>
      <c r="AL20" s="52"/>
      <c r="AM20" s="559"/>
      <c r="AN20" s="52"/>
      <c r="AO20" s="559"/>
      <c r="AP20" s="52">
        <f t="shared" si="0"/>
        <v>114324</v>
      </c>
      <c r="AQ20" s="563"/>
      <c r="AR20" s="557">
        <f t="shared" si="1"/>
        <v>1257724</v>
      </c>
      <c r="AS20" s="563"/>
      <c r="AT20" s="49"/>
      <c r="AU20" s="773"/>
      <c r="AY20" s="588"/>
      <c r="BA20" s="589"/>
    </row>
    <row r="21" spans="1:53" ht="12.75">
      <c r="A21" s="501"/>
      <c r="B21" s="138" t="s">
        <v>145</v>
      </c>
      <c r="C21" s="558" t="s">
        <v>191</v>
      </c>
      <c r="D21" s="549">
        <v>891692.2313523489</v>
      </c>
      <c r="E21" s="502"/>
      <c r="F21" s="549">
        <v>31002.328763606783</v>
      </c>
      <c r="G21" s="502"/>
      <c r="H21" s="549">
        <v>120784.95517569326</v>
      </c>
      <c r="I21" s="559"/>
      <c r="J21" s="549">
        <v>247355.23742535655</v>
      </c>
      <c r="K21" s="559"/>
      <c r="L21" s="549">
        <v>0</v>
      </c>
      <c r="M21" s="502"/>
      <c r="N21" s="549">
        <v>1290834.7527170056</v>
      </c>
      <c r="O21" s="502"/>
      <c r="P21" s="549">
        <v>1290834.7527170056</v>
      </c>
      <c r="Q21" s="502"/>
      <c r="R21" s="52">
        <v>1290835</v>
      </c>
      <c r="S21" s="560"/>
      <c r="T21" s="557"/>
      <c r="U21" s="502"/>
      <c r="V21" s="562">
        <v>14267</v>
      </c>
      <c r="W21" s="561"/>
      <c r="X21" s="562">
        <v>0</v>
      </c>
      <c r="Y21" s="564"/>
      <c r="Z21" s="52">
        <v>8579</v>
      </c>
      <c r="AA21" s="559"/>
      <c r="AB21" s="52">
        <v>150</v>
      </c>
      <c r="AC21" s="559"/>
      <c r="AD21" s="52">
        <v>728</v>
      </c>
      <c r="AE21" s="559"/>
      <c r="AF21" s="52">
        <v>81340</v>
      </c>
      <c r="AG21" s="559"/>
      <c r="AH21" s="52">
        <v>21504</v>
      </c>
      <c r="AI21" s="559"/>
      <c r="AJ21" s="52">
        <v>61733</v>
      </c>
      <c r="AK21" s="559"/>
      <c r="AL21" s="52"/>
      <c r="AM21" s="559"/>
      <c r="AN21" s="52"/>
      <c r="AO21" s="559"/>
      <c r="AP21" s="52">
        <f t="shared" si="0"/>
        <v>188301</v>
      </c>
      <c r="AQ21" s="563"/>
      <c r="AR21" s="557">
        <f t="shared" si="1"/>
        <v>1479136</v>
      </c>
      <c r="AS21" s="563"/>
      <c r="AT21" s="49"/>
      <c r="AU21" s="730"/>
      <c r="AY21" s="588"/>
      <c r="BA21" s="589"/>
    </row>
    <row r="22" spans="1:53" ht="12.75">
      <c r="A22" s="501"/>
      <c r="B22" s="138" t="s">
        <v>146</v>
      </c>
      <c r="C22" s="558" t="s">
        <v>192</v>
      </c>
      <c r="D22" s="549">
        <v>433701.5583454</v>
      </c>
      <c r="E22" s="502"/>
      <c r="F22" s="549">
        <v>77054.85737103736</v>
      </c>
      <c r="G22" s="502"/>
      <c r="H22" s="549">
        <v>64935.75515027916</v>
      </c>
      <c r="I22" s="559"/>
      <c r="J22" s="549">
        <v>31148.789111523947</v>
      </c>
      <c r="K22" s="559"/>
      <c r="L22" s="549">
        <v>39090.4911346146</v>
      </c>
      <c r="M22" s="502"/>
      <c r="N22" s="549">
        <v>645931.4511128551</v>
      </c>
      <c r="O22" s="502"/>
      <c r="P22" s="549">
        <v>606840.9599782405</v>
      </c>
      <c r="Q22" s="502"/>
      <c r="R22" s="52">
        <v>606841</v>
      </c>
      <c r="S22" s="560"/>
      <c r="T22" s="557"/>
      <c r="U22" s="502"/>
      <c r="V22" s="562">
        <v>9746</v>
      </c>
      <c r="W22" s="561"/>
      <c r="X22" s="562">
        <v>39090</v>
      </c>
      <c r="Y22" s="564"/>
      <c r="Z22" s="52">
        <v>5999</v>
      </c>
      <c r="AA22" s="559"/>
      <c r="AB22" s="52">
        <v>150</v>
      </c>
      <c r="AC22" s="559"/>
      <c r="AD22" s="52">
        <v>147</v>
      </c>
      <c r="AE22" s="559"/>
      <c r="AF22" s="52">
        <v>106241</v>
      </c>
      <c r="AG22" s="559"/>
      <c r="AH22" s="52">
        <v>7800</v>
      </c>
      <c r="AI22" s="559"/>
      <c r="AJ22" s="52">
        <v>38906</v>
      </c>
      <c r="AK22" s="559"/>
      <c r="AL22" s="52"/>
      <c r="AM22" s="559"/>
      <c r="AN22" s="52"/>
      <c r="AO22" s="559"/>
      <c r="AP22" s="52">
        <f t="shared" si="0"/>
        <v>208079</v>
      </c>
      <c r="AQ22" s="563"/>
      <c r="AR22" s="557">
        <f t="shared" si="1"/>
        <v>814920</v>
      </c>
      <c r="AS22" s="563"/>
      <c r="AT22" s="49"/>
      <c r="AU22" s="730"/>
      <c r="AY22" s="588"/>
      <c r="BA22" s="589"/>
    </row>
    <row r="23" spans="1:53" ht="12.75">
      <c r="A23" s="501"/>
      <c r="B23" s="138" t="s">
        <v>242</v>
      </c>
      <c r="C23" s="558" t="s">
        <v>193</v>
      </c>
      <c r="D23" s="549">
        <v>154752.00819071042</v>
      </c>
      <c r="E23" s="502"/>
      <c r="F23" s="549">
        <v>37298.387588575024</v>
      </c>
      <c r="G23" s="502"/>
      <c r="H23" s="549">
        <v>30582.02389235408</v>
      </c>
      <c r="I23" s="559"/>
      <c r="J23" s="549">
        <v>903.3373185031348</v>
      </c>
      <c r="K23" s="559"/>
      <c r="L23" s="549">
        <v>3703.3480169316717</v>
      </c>
      <c r="M23" s="502"/>
      <c r="N23" s="549">
        <v>227239.1050070743</v>
      </c>
      <c r="O23" s="502"/>
      <c r="P23" s="549">
        <v>223535.75699014263</v>
      </c>
      <c r="Q23" s="502"/>
      <c r="R23" s="52">
        <v>223536</v>
      </c>
      <c r="S23" s="560"/>
      <c r="T23" s="557"/>
      <c r="U23" s="502"/>
      <c r="V23" s="562">
        <v>13677</v>
      </c>
      <c r="W23" s="561"/>
      <c r="X23" s="562">
        <v>3703</v>
      </c>
      <c r="Y23" s="564"/>
      <c r="Z23" s="52">
        <v>2870</v>
      </c>
      <c r="AA23" s="559"/>
      <c r="AB23" s="52">
        <v>60</v>
      </c>
      <c r="AC23" s="559"/>
      <c r="AD23" s="52">
        <v>0</v>
      </c>
      <c r="AE23" s="559"/>
      <c r="AF23" s="52">
        <v>76329</v>
      </c>
      <c r="AG23" s="559"/>
      <c r="AH23" s="52"/>
      <c r="AI23" s="559"/>
      <c r="AJ23" s="52">
        <v>379</v>
      </c>
      <c r="AK23" s="559"/>
      <c r="AL23" s="52"/>
      <c r="AM23" s="559"/>
      <c r="AN23" s="52"/>
      <c r="AO23" s="559"/>
      <c r="AP23" s="52">
        <f t="shared" si="0"/>
        <v>97018</v>
      </c>
      <c r="AQ23" s="563"/>
      <c r="AR23" s="557">
        <f t="shared" si="1"/>
        <v>320554</v>
      </c>
      <c r="AS23" s="563"/>
      <c r="AT23" s="49"/>
      <c r="AU23" s="730"/>
      <c r="AY23" s="588"/>
      <c r="BA23" s="589"/>
    </row>
    <row r="24" spans="1:53" ht="12.75">
      <c r="A24" s="501"/>
      <c r="B24" s="138" t="s">
        <v>147</v>
      </c>
      <c r="C24" s="565" t="s">
        <v>194</v>
      </c>
      <c r="D24" s="549">
        <v>423607.38082371734</v>
      </c>
      <c r="E24" s="502"/>
      <c r="F24" s="549">
        <v>46937.732528029104</v>
      </c>
      <c r="G24" s="502"/>
      <c r="H24" s="549">
        <v>91415.72535410269</v>
      </c>
      <c r="I24" s="559"/>
      <c r="J24" s="549">
        <v>78338.08051541135</v>
      </c>
      <c r="K24" s="559"/>
      <c r="L24" s="549">
        <v>0</v>
      </c>
      <c r="M24" s="502"/>
      <c r="N24" s="549">
        <v>640298.9192212605</v>
      </c>
      <c r="O24" s="502"/>
      <c r="P24" s="549">
        <v>640298.9192212605</v>
      </c>
      <c r="Q24" s="502"/>
      <c r="R24" s="52">
        <v>640299</v>
      </c>
      <c r="S24" s="560"/>
      <c r="T24" s="557"/>
      <c r="U24" s="502"/>
      <c r="V24" s="562">
        <v>9848</v>
      </c>
      <c r="W24" s="561"/>
      <c r="X24" s="562">
        <v>0</v>
      </c>
      <c r="Y24" s="564"/>
      <c r="Z24" s="52">
        <v>10245</v>
      </c>
      <c r="AA24" s="559"/>
      <c r="AB24" s="52">
        <v>150</v>
      </c>
      <c r="AC24" s="559"/>
      <c r="AD24" s="52">
        <v>279</v>
      </c>
      <c r="AE24" s="559"/>
      <c r="AF24" s="52">
        <v>65172</v>
      </c>
      <c r="AG24" s="559"/>
      <c r="AH24" s="52">
        <v>13920</v>
      </c>
      <c r="AI24" s="559"/>
      <c r="AJ24" s="52">
        <v>6437</v>
      </c>
      <c r="AK24" s="559"/>
      <c r="AL24" s="52"/>
      <c r="AM24" s="559"/>
      <c r="AN24" s="52"/>
      <c r="AO24" s="559"/>
      <c r="AP24" s="52">
        <f t="shared" si="0"/>
        <v>106051</v>
      </c>
      <c r="AQ24" s="563"/>
      <c r="AR24" s="557">
        <f t="shared" si="1"/>
        <v>746350</v>
      </c>
      <c r="AS24" s="563"/>
      <c r="AT24" s="49"/>
      <c r="AU24" s="730"/>
      <c r="AY24" s="588"/>
      <c r="BA24" s="589"/>
    </row>
    <row r="25" spans="1:53" ht="12.75">
      <c r="A25" s="501"/>
      <c r="B25" s="138" t="s">
        <v>50</v>
      </c>
      <c r="C25" s="558" t="s">
        <v>195</v>
      </c>
      <c r="D25" s="549">
        <v>661059.8542055412</v>
      </c>
      <c r="E25" s="566"/>
      <c r="F25" s="549">
        <v>6108.878165772362</v>
      </c>
      <c r="G25" s="502"/>
      <c r="H25" s="549">
        <v>199348.91801848798</v>
      </c>
      <c r="I25" s="559"/>
      <c r="J25" s="549">
        <v>158180.3310307873</v>
      </c>
      <c r="K25" s="559"/>
      <c r="L25" s="549">
        <v>9856.268509677751</v>
      </c>
      <c r="M25" s="502"/>
      <c r="N25" s="549">
        <v>1034554.2499302666</v>
      </c>
      <c r="O25" s="502"/>
      <c r="P25" s="549">
        <v>1024697.9814205889</v>
      </c>
      <c r="Q25" s="502"/>
      <c r="R25" s="52">
        <v>1024698</v>
      </c>
      <c r="S25" s="560"/>
      <c r="T25" s="557"/>
      <c r="U25" s="502"/>
      <c r="V25" s="562">
        <v>4751</v>
      </c>
      <c r="W25" s="561"/>
      <c r="X25" s="562">
        <v>9856</v>
      </c>
      <c r="Y25" s="564"/>
      <c r="Z25" s="52">
        <v>9646</v>
      </c>
      <c r="AA25" s="559"/>
      <c r="AB25" s="52">
        <v>150</v>
      </c>
      <c r="AC25" s="559"/>
      <c r="AD25" s="52">
        <v>500</v>
      </c>
      <c r="AE25" s="559"/>
      <c r="AF25" s="52">
        <v>70458</v>
      </c>
      <c r="AG25" s="559"/>
      <c r="AH25" s="52">
        <v>32352</v>
      </c>
      <c r="AI25" s="559"/>
      <c r="AJ25" s="52">
        <v>6836</v>
      </c>
      <c r="AK25" s="559"/>
      <c r="AL25" s="52">
        <v>3000</v>
      </c>
      <c r="AM25" s="559"/>
      <c r="AN25" s="52"/>
      <c r="AO25" s="559"/>
      <c r="AP25" s="52">
        <f t="shared" si="0"/>
        <v>137549</v>
      </c>
      <c r="AQ25" s="563"/>
      <c r="AR25" s="557">
        <f t="shared" si="1"/>
        <v>1162247</v>
      </c>
      <c r="AS25" s="563"/>
      <c r="AT25" s="49"/>
      <c r="AW25" s="560"/>
      <c r="AY25" s="588"/>
      <c r="BA25" s="589"/>
    </row>
    <row r="26" spans="1:53" ht="12.75">
      <c r="A26" s="501"/>
      <c r="B26" s="138" t="s">
        <v>74</v>
      </c>
      <c r="C26" s="565" t="s">
        <v>196</v>
      </c>
      <c r="D26" s="549">
        <v>1043605.2521150861</v>
      </c>
      <c r="E26" s="502"/>
      <c r="F26" s="549">
        <v>0</v>
      </c>
      <c r="G26" s="502"/>
      <c r="H26" s="549">
        <v>192458.05206406667</v>
      </c>
      <c r="I26" s="559"/>
      <c r="J26" s="549">
        <v>285016.6470777823</v>
      </c>
      <c r="K26" s="559"/>
      <c r="L26" s="549">
        <v>4.137951110737557</v>
      </c>
      <c r="M26" s="502"/>
      <c r="N26" s="549">
        <v>1521084.0892080457</v>
      </c>
      <c r="O26" s="502"/>
      <c r="P26" s="549">
        <v>1521079.951256935</v>
      </c>
      <c r="Q26" s="502"/>
      <c r="R26" s="52">
        <v>1521080</v>
      </c>
      <c r="S26" s="560"/>
      <c r="T26" s="557"/>
      <c r="U26" s="502"/>
      <c r="V26" s="562">
        <v>13972</v>
      </c>
      <c r="W26" s="561"/>
      <c r="X26" s="562">
        <v>4</v>
      </c>
      <c r="Y26" s="564"/>
      <c r="Z26" s="52">
        <v>9454</v>
      </c>
      <c r="AA26" s="559"/>
      <c r="AB26" s="52">
        <v>90</v>
      </c>
      <c r="AC26" s="559"/>
      <c r="AD26" s="52">
        <v>85</v>
      </c>
      <c r="AE26" s="559"/>
      <c r="AF26" s="52">
        <v>29377</v>
      </c>
      <c r="AG26" s="559"/>
      <c r="AH26" s="52"/>
      <c r="AI26" s="559"/>
      <c r="AJ26" s="52">
        <v>37796</v>
      </c>
      <c r="AK26" s="559"/>
      <c r="AL26" s="52">
        <v>116800</v>
      </c>
      <c r="AM26" s="559" t="s">
        <v>113</v>
      </c>
      <c r="AN26" s="52"/>
      <c r="AO26" s="559"/>
      <c r="AP26" s="52">
        <f t="shared" si="0"/>
        <v>207578</v>
      </c>
      <c r="AQ26" s="563"/>
      <c r="AR26" s="557">
        <f t="shared" si="1"/>
        <v>1728658</v>
      </c>
      <c r="AS26" s="563"/>
      <c r="AT26" s="49"/>
      <c r="AW26" s="560"/>
      <c r="AY26" s="588"/>
      <c r="BA26" s="589"/>
    </row>
    <row r="27" spans="1:53" ht="12.75">
      <c r="A27" s="501"/>
      <c r="B27" s="138" t="s">
        <v>104</v>
      </c>
      <c r="C27" s="558" t="s">
        <v>197</v>
      </c>
      <c r="D27" s="549">
        <v>144429.4063932138</v>
      </c>
      <c r="E27" s="502"/>
      <c r="F27" s="549">
        <v>20918.48671040598</v>
      </c>
      <c r="G27" s="502"/>
      <c r="H27" s="549">
        <v>29155.429636022454</v>
      </c>
      <c r="I27" s="559"/>
      <c r="J27" s="549">
        <v>73428.07822913262</v>
      </c>
      <c r="K27" s="559"/>
      <c r="L27" s="549">
        <v>0</v>
      </c>
      <c r="M27" s="502"/>
      <c r="N27" s="549">
        <v>267931.40096877486</v>
      </c>
      <c r="O27" s="502"/>
      <c r="P27" s="549">
        <v>267931.40096877486</v>
      </c>
      <c r="Q27" s="502"/>
      <c r="R27" s="52">
        <v>267931</v>
      </c>
      <c r="S27" s="560"/>
      <c r="T27" s="557"/>
      <c r="U27" s="502"/>
      <c r="V27" s="562">
        <v>1069</v>
      </c>
      <c r="W27" s="561"/>
      <c r="X27" s="562">
        <v>0</v>
      </c>
      <c r="Y27" s="564"/>
      <c r="Z27" s="52">
        <v>1610</v>
      </c>
      <c r="AA27" s="559"/>
      <c r="AB27" s="52">
        <v>60</v>
      </c>
      <c r="AC27" s="559"/>
      <c r="AD27" s="52">
        <v>75</v>
      </c>
      <c r="AE27" s="559"/>
      <c r="AF27" s="52">
        <v>56542</v>
      </c>
      <c r="AG27" s="559"/>
      <c r="AH27" s="52"/>
      <c r="AI27" s="559"/>
      <c r="AJ27" s="52">
        <v>658</v>
      </c>
      <c r="AK27" s="559"/>
      <c r="AL27" s="52"/>
      <c r="AM27" s="559"/>
      <c r="AN27" s="52"/>
      <c r="AO27" s="559"/>
      <c r="AP27" s="52">
        <f t="shared" si="0"/>
        <v>60014</v>
      </c>
      <c r="AQ27" s="563"/>
      <c r="AR27" s="557">
        <f t="shared" si="1"/>
        <v>327945</v>
      </c>
      <c r="AS27" s="563"/>
      <c r="AT27" s="49"/>
      <c r="AW27" s="560"/>
      <c r="AY27" s="588"/>
      <c r="BA27" s="589"/>
    </row>
    <row r="28" spans="1:53" ht="12.75">
      <c r="A28" s="501"/>
      <c r="B28" s="138" t="s">
        <v>148</v>
      </c>
      <c r="C28" s="558" t="s">
        <v>198</v>
      </c>
      <c r="D28" s="549">
        <v>1132668.964989588</v>
      </c>
      <c r="E28" s="502"/>
      <c r="F28" s="549">
        <v>72113.23582029242</v>
      </c>
      <c r="G28" s="502"/>
      <c r="H28" s="549">
        <v>390853.986224037</v>
      </c>
      <c r="I28" s="559"/>
      <c r="J28" s="549">
        <v>118027.76287623844</v>
      </c>
      <c r="K28" s="559"/>
      <c r="L28" s="549">
        <v>40258.06487819304</v>
      </c>
      <c r="M28" s="502"/>
      <c r="N28" s="549">
        <v>1753922.0147883487</v>
      </c>
      <c r="O28" s="502"/>
      <c r="P28" s="549">
        <v>1713663.9499101557</v>
      </c>
      <c r="Q28" s="502"/>
      <c r="R28" s="52">
        <v>1713664</v>
      </c>
      <c r="S28" s="560"/>
      <c r="T28" s="557"/>
      <c r="U28" s="502"/>
      <c r="V28" s="562">
        <v>217425</v>
      </c>
      <c r="W28" s="561"/>
      <c r="X28" s="562">
        <v>40258</v>
      </c>
      <c r="Y28" s="564"/>
      <c r="Z28" s="52">
        <v>13146</v>
      </c>
      <c r="AA28" s="559"/>
      <c r="AB28" s="52">
        <v>0</v>
      </c>
      <c r="AC28" s="559"/>
      <c r="AD28" s="52">
        <v>517</v>
      </c>
      <c r="AE28" s="559"/>
      <c r="AF28" s="52">
        <v>29043</v>
      </c>
      <c r="AG28" s="559"/>
      <c r="AH28" s="52">
        <v>0</v>
      </c>
      <c r="AI28" s="559"/>
      <c r="AJ28" s="52">
        <v>0</v>
      </c>
      <c r="AK28" s="559"/>
      <c r="AL28" s="52">
        <v>1000</v>
      </c>
      <c r="AM28" s="559"/>
      <c r="AN28" s="52"/>
      <c r="AO28" s="559"/>
      <c r="AP28" s="52">
        <f>SUM(T28:AO28)</f>
        <v>301389</v>
      </c>
      <c r="AQ28" s="563"/>
      <c r="AR28" s="557">
        <f t="shared" si="1"/>
        <v>2015053</v>
      </c>
      <c r="AS28" s="563"/>
      <c r="AT28" s="49"/>
      <c r="AW28" s="560"/>
      <c r="AY28" s="588"/>
      <c r="BA28" s="589"/>
    </row>
    <row r="29" spans="1:53" ht="12.75">
      <c r="A29" s="501"/>
      <c r="B29" s="138" t="s">
        <v>105</v>
      </c>
      <c r="C29" s="565" t="s">
        <v>199</v>
      </c>
      <c r="D29" s="549">
        <v>600005.3084844154</v>
      </c>
      <c r="E29" s="502"/>
      <c r="F29" s="549">
        <v>13485.59887011748</v>
      </c>
      <c r="G29" s="502"/>
      <c r="H29" s="549">
        <v>102661.06715162855</v>
      </c>
      <c r="I29" s="559"/>
      <c r="J29" s="549">
        <v>258875.47318867128</v>
      </c>
      <c r="K29" s="559"/>
      <c r="L29" s="549">
        <v>0</v>
      </c>
      <c r="M29" s="502"/>
      <c r="N29" s="549">
        <v>975027.4476948327</v>
      </c>
      <c r="O29" s="502"/>
      <c r="P29" s="549">
        <v>975027.4476948327</v>
      </c>
      <c r="Q29" s="502"/>
      <c r="R29" s="52">
        <v>975028</v>
      </c>
      <c r="S29" s="560"/>
      <c r="T29" s="557"/>
      <c r="U29" s="502"/>
      <c r="V29" s="562">
        <v>4095</v>
      </c>
      <c r="W29" s="561"/>
      <c r="X29" s="562">
        <v>0</v>
      </c>
      <c r="Y29" s="564"/>
      <c r="Z29" s="52">
        <v>3760</v>
      </c>
      <c r="AA29" s="559"/>
      <c r="AB29" s="52">
        <v>150</v>
      </c>
      <c r="AC29" s="559"/>
      <c r="AD29" s="52">
        <v>490</v>
      </c>
      <c r="AE29" s="559"/>
      <c r="AF29" s="52">
        <v>52693</v>
      </c>
      <c r="AG29" s="559"/>
      <c r="AH29" s="52"/>
      <c r="AI29" s="559"/>
      <c r="AJ29" s="52">
        <v>32571</v>
      </c>
      <c r="AK29" s="559"/>
      <c r="AL29" s="52"/>
      <c r="AM29" s="559"/>
      <c r="AN29" s="52"/>
      <c r="AO29" s="559"/>
      <c r="AP29" s="52">
        <f t="shared" si="0"/>
        <v>93759</v>
      </c>
      <c r="AQ29" s="563"/>
      <c r="AR29" s="557">
        <f t="shared" si="1"/>
        <v>1068787</v>
      </c>
      <c r="AS29" s="563"/>
      <c r="AT29" s="49"/>
      <c r="AW29" s="560"/>
      <c r="AY29" s="588"/>
      <c r="BA29" s="589"/>
    </row>
    <row r="30" spans="1:53" ht="12.75">
      <c r="A30" s="501"/>
      <c r="B30" s="138" t="s">
        <v>200</v>
      </c>
      <c r="C30" s="565" t="s">
        <v>201</v>
      </c>
      <c r="D30" s="549">
        <v>856786.8265386855</v>
      </c>
      <c r="E30" s="502"/>
      <c r="F30" s="549">
        <v>91564.68415341825</v>
      </c>
      <c r="G30" s="502"/>
      <c r="H30" s="549">
        <v>205802.75485297962</v>
      </c>
      <c r="I30" s="559"/>
      <c r="J30" s="549">
        <v>42906.732660632384</v>
      </c>
      <c r="K30" s="559"/>
      <c r="L30" s="549">
        <v>4905.954836885347</v>
      </c>
      <c r="M30" s="502"/>
      <c r="N30" s="549">
        <v>1201966.9530426012</v>
      </c>
      <c r="O30" s="502"/>
      <c r="P30" s="549">
        <v>1197060.9982057158</v>
      </c>
      <c r="Q30" s="502"/>
      <c r="R30" s="52">
        <v>1197061</v>
      </c>
      <c r="S30" s="560"/>
      <c r="T30" s="557"/>
      <c r="U30" s="502"/>
      <c r="V30" s="562">
        <v>26391</v>
      </c>
      <c r="W30" s="561"/>
      <c r="X30" s="562">
        <v>4906</v>
      </c>
      <c r="Y30" s="564"/>
      <c r="Z30" s="52">
        <v>20727</v>
      </c>
      <c r="AA30" s="559"/>
      <c r="AB30" s="52">
        <v>120</v>
      </c>
      <c r="AC30" s="559"/>
      <c r="AD30" s="52">
        <v>3102</v>
      </c>
      <c r="AE30" s="559"/>
      <c r="AF30" s="52">
        <v>109335</v>
      </c>
      <c r="AG30" s="559"/>
      <c r="AH30" s="52">
        <v>13632</v>
      </c>
      <c r="AI30" s="559"/>
      <c r="AJ30" s="52">
        <v>3338</v>
      </c>
      <c r="AK30" s="559"/>
      <c r="AL30" s="52">
        <v>1000</v>
      </c>
      <c r="AM30" s="559"/>
      <c r="AN30" s="52"/>
      <c r="AO30" s="559"/>
      <c r="AP30" s="52">
        <f t="shared" si="0"/>
        <v>182551</v>
      </c>
      <c r="AQ30" s="563"/>
      <c r="AR30" s="557">
        <f t="shared" si="1"/>
        <v>1379612</v>
      </c>
      <c r="AS30" s="563"/>
      <c r="AT30" s="49"/>
      <c r="AW30" s="560"/>
      <c r="AY30" s="588"/>
      <c r="BA30" s="589"/>
    </row>
    <row r="31" spans="1:53" ht="12.75">
      <c r="A31" s="501"/>
      <c r="B31" s="138" t="s">
        <v>109</v>
      </c>
      <c r="C31" s="558" t="s">
        <v>202</v>
      </c>
      <c r="D31" s="549">
        <v>296472.9553135589</v>
      </c>
      <c r="E31" s="502"/>
      <c r="F31" s="549">
        <v>52284.97281925968</v>
      </c>
      <c r="G31" s="502"/>
      <c r="H31" s="549">
        <v>65972.89862227635</v>
      </c>
      <c r="I31" s="559"/>
      <c r="J31" s="549">
        <v>7962.972161653128</v>
      </c>
      <c r="K31" s="559"/>
      <c r="L31" s="549">
        <v>5447.908205216812</v>
      </c>
      <c r="M31" s="502"/>
      <c r="N31" s="549">
        <v>428141.70712196484</v>
      </c>
      <c r="O31" s="502"/>
      <c r="P31" s="549">
        <v>422693.798916748</v>
      </c>
      <c r="Q31" s="502"/>
      <c r="R31" s="52">
        <v>422694</v>
      </c>
      <c r="S31" s="560"/>
      <c r="T31" s="557"/>
      <c r="U31" s="502"/>
      <c r="V31" s="562">
        <v>16861</v>
      </c>
      <c r="W31" s="561"/>
      <c r="X31" s="562">
        <v>5448</v>
      </c>
      <c r="Y31" s="564"/>
      <c r="Z31" s="52">
        <v>2784</v>
      </c>
      <c r="AA31" s="559"/>
      <c r="AB31" s="52">
        <v>110</v>
      </c>
      <c r="AC31" s="559"/>
      <c r="AD31" s="52">
        <v>466</v>
      </c>
      <c r="AE31" s="559"/>
      <c r="AF31" s="52">
        <v>98545</v>
      </c>
      <c r="AG31" s="559"/>
      <c r="AH31" s="52"/>
      <c r="AI31" s="559"/>
      <c r="AJ31" s="52">
        <v>1880</v>
      </c>
      <c r="AK31" s="559"/>
      <c r="AL31" s="52"/>
      <c r="AM31" s="559"/>
      <c r="AN31" s="52"/>
      <c r="AO31" s="559"/>
      <c r="AP31" s="52">
        <f t="shared" si="0"/>
        <v>126094</v>
      </c>
      <c r="AQ31" s="563"/>
      <c r="AR31" s="557">
        <f t="shared" si="1"/>
        <v>548788</v>
      </c>
      <c r="AS31" s="563"/>
      <c r="AT31" s="49"/>
      <c r="AW31" s="560"/>
      <c r="AY31" s="588"/>
      <c r="BA31" s="589"/>
    </row>
    <row r="32" spans="1:53" ht="12.75">
      <c r="A32" s="501"/>
      <c r="B32" s="138" t="s">
        <v>59</v>
      </c>
      <c r="C32" s="558" t="s">
        <v>203</v>
      </c>
      <c r="D32" s="549">
        <v>182891.7035016943</v>
      </c>
      <c r="E32" s="502"/>
      <c r="F32" s="549">
        <v>41756.45913212569</v>
      </c>
      <c r="G32" s="502"/>
      <c r="H32" s="549">
        <v>54319.22964754086</v>
      </c>
      <c r="I32" s="559"/>
      <c r="J32" s="549">
        <v>17692.046346271436</v>
      </c>
      <c r="K32" s="559"/>
      <c r="L32" s="549">
        <v>14430.927157920341</v>
      </c>
      <c r="M32" s="502"/>
      <c r="N32" s="549">
        <v>311090.3657855526</v>
      </c>
      <c r="O32" s="502"/>
      <c r="P32" s="549">
        <v>296659.4386276323</v>
      </c>
      <c r="Q32" s="502"/>
      <c r="R32" s="52">
        <v>296659</v>
      </c>
      <c r="S32" s="560"/>
      <c r="T32" s="557"/>
      <c r="U32" s="502"/>
      <c r="V32" s="562">
        <v>4288</v>
      </c>
      <c r="W32" s="561"/>
      <c r="X32" s="562">
        <v>14431</v>
      </c>
      <c r="Y32" s="564"/>
      <c r="Z32" s="52">
        <v>3381</v>
      </c>
      <c r="AA32" s="559"/>
      <c r="AB32" s="52">
        <v>150</v>
      </c>
      <c r="AC32" s="559"/>
      <c r="AD32" s="52">
        <v>220</v>
      </c>
      <c r="AE32" s="559"/>
      <c r="AF32" s="52">
        <v>101760</v>
      </c>
      <c r="AG32" s="559"/>
      <c r="AH32" s="52"/>
      <c r="AI32" s="559"/>
      <c r="AJ32" s="52">
        <v>2627</v>
      </c>
      <c r="AK32" s="559"/>
      <c r="AL32" s="52"/>
      <c r="AM32" s="559"/>
      <c r="AN32" s="52"/>
      <c r="AO32" s="559"/>
      <c r="AP32" s="52">
        <f t="shared" si="0"/>
        <v>126857</v>
      </c>
      <c r="AQ32" s="563"/>
      <c r="AR32" s="557">
        <f t="shared" si="1"/>
        <v>423516</v>
      </c>
      <c r="AS32" s="563"/>
      <c r="AT32" s="49"/>
      <c r="AW32" s="560"/>
      <c r="AY32" s="588"/>
      <c r="BA32" s="589"/>
    </row>
    <row r="33" spans="1:53" ht="12.75">
      <c r="A33" s="501"/>
      <c r="B33" s="138" t="s">
        <v>150</v>
      </c>
      <c r="C33" s="558" t="s">
        <v>204</v>
      </c>
      <c r="D33" s="549">
        <v>395750.49652088404</v>
      </c>
      <c r="E33" s="502"/>
      <c r="F33" s="549">
        <v>48687.351775264695</v>
      </c>
      <c r="G33" s="502"/>
      <c r="H33" s="549">
        <v>68666.66758870556</v>
      </c>
      <c r="I33" s="559"/>
      <c r="J33" s="549">
        <v>6769.063327885115</v>
      </c>
      <c r="K33" s="559"/>
      <c r="L33" s="549">
        <v>21035.650433827705</v>
      </c>
      <c r="M33" s="502"/>
      <c r="N33" s="549">
        <v>540909.2296465671</v>
      </c>
      <c r="O33" s="502"/>
      <c r="P33" s="549">
        <v>519873.5792127394</v>
      </c>
      <c r="Q33" s="502"/>
      <c r="R33" s="52">
        <v>519874</v>
      </c>
      <c r="S33" s="560"/>
      <c r="T33" s="557"/>
      <c r="U33" s="502"/>
      <c r="V33" s="562">
        <v>32669</v>
      </c>
      <c r="W33" s="561"/>
      <c r="X33" s="562">
        <v>21036</v>
      </c>
      <c r="Y33" s="564"/>
      <c r="Z33" s="52">
        <v>13815</v>
      </c>
      <c r="AA33" s="559"/>
      <c r="AB33" s="52">
        <v>80</v>
      </c>
      <c r="AC33" s="559"/>
      <c r="AD33" s="52">
        <v>0</v>
      </c>
      <c r="AE33" s="559"/>
      <c r="AF33" s="52">
        <v>140617</v>
      </c>
      <c r="AG33" s="559"/>
      <c r="AH33" s="52">
        <v>28264</v>
      </c>
      <c r="AI33" s="559"/>
      <c r="AJ33" s="52">
        <v>12986</v>
      </c>
      <c r="AK33" s="559"/>
      <c r="AL33" s="52"/>
      <c r="AM33" s="559"/>
      <c r="AN33" s="52"/>
      <c r="AO33" s="559"/>
      <c r="AP33" s="52">
        <f t="shared" si="0"/>
        <v>249467</v>
      </c>
      <c r="AQ33" s="563"/>
      <c r="AR33" s="557">
        <f t="shared" si="1"/>
        <v>769341</v>
      </c>
      <c r="AS33" s="563"/>
      <c r="AT33" s="49"/>
      <c r="AW33" s="560"/>
      <c r="AY33" s="588"/>
      <c r="BA33" s="589"/>
    </row>
    <row r="34" spans="1:53" ht="12.75">
      <c r="A34" s="501"/>
      <c r="B34" s="138" t="s">
        <v>110</v>
      </c>
      <c r="C34" s="565" t="s">
        <v>205</v>
      </c>
      <c r="D34" s="549">
        <v>363520.91893818387</v>
      </c>
      <c r="E34" s="502"/>
      <c r="F34" s="549">
        <v>67958.91589952947</v>
      </c>
      <c r="G34" s="502"/>
      <c r="H34" s="549">
        <v>59194.213993680714</v>
      </c>
      <c r="I34" s="559"/>
      <c r="J34" s="549">
        <v>79632.10824088664</v>
      </c>
      <c r="K34" s="559"/>
      <c r="L34" s="549">
        <v>2442.2187455547696</v>
      </c>
      <c r="M34" s="502"/>
      <c r="N34" s="549">
        <v>572748.3758178354</v>
      </c>
      <c r="O34" s="502"/>
      <c r="P34" s="549">
        <v>570306.1570722807</v>
      </c>
      <c r="Q34" s="502"/>
      <c r="R34" s="52">
        <v>570306</v>
      </c>
      <c r="S34" s="560"/>
      <c r="T34" s="557"/>
      <c r="U34" s="502"/>
      <c r="V34" s="562">
        <v>11310</v>
      </c>
      <c r="W34" s="561"/>
      <c r="X34" s="562">
        <v>2442</v>
      </c>
      <c r="Y34" s="564"/>
      <c r="Z34" s="52">
        <v>13661</v>
      </c>
      <c r="AA34" s="559"/>
      <c r="AB34" s="52">
        <v>150</v>
      </c>
      <c r="AC34" s="559"/>
      <c r="AD34" s="52">
        <v>0</v>
      </c>
      <c r="AE34" s="559"/>
      <c r="AF34" s="52">
        <v>62379</v>
      </c>
      <c r="AG34" s="559"/>
      <c r="AH34" s="52"/>
      <c r="AI34" s="559"/>
      <c r="AJ34" s="52">
        <v>25971</v>
      </c>
      <c r="AK34" s="559"/>
      <c r="AL34" s="52"/>
      <c r="AM34" s="559"/>
      <c r="AN34" s="52"/>
      <c r="AO34" s="559"/>
      <c r="AP34" s="52">
        <f t="shared" si="0"/>
        <v>115913</v>
      </c>
      <c r="AQ34" s="563"/>
      <c r="AR34" s="557">
        <f t="shared" si="1"/>
        <v>686219</v>
      </c>
      <c r="AS34" s="563"/>
      <c r="AT34" s="49"/>
      <c r="AW34" s="560"/>
      <c r="AY34" s="588"/>
      <c r="BA34" s="589"/>
    </row>
    <row r="35" spans="1:53" ht="12.75">
      <c r="A35" s="501"/>
      <c r="B35" s="138" t="s">
        <v>206</v>
      </c>
      <c r="C35" s="558" t="s">
        <v>207</v>
      </c>
      <c r="D35" s="549">
        <v>681433.1241388512</v>
      </c>
      <c r="E35" s="502"/>
      <c r="F35" s="549">
        <v>40193.38599180413</v>
      </c>
      <c r="G35" s="502"/>
      <c r="H35" s="549">
        <v>97586.51077190757</v>
      </c>
      <c r="I35" s="559"/>
      <c r="J35" s="549">
        <v>199515.82954706953</v>
      </c>
      <c r="K35" s="559"/>
      <c r="L35" s="549">
        <v>0</v>
      </c>
      <c r="M35" s="502"/>
      <c r="N35" s="549">
        <v>1018728.8504496324</v>
      </c>
      <c r="O35" s="502"/>
      <c r="P35" s="549">
        <v>1018728.8504496324</v>
      </c>
      <c r="Q35" s="502"/>
      <c r="R35" s="52">
        <v>1018729</v>
      </c>
      <c r="S35" s="560"/>
      <c r="T35" s="557"/>
      <c r="U35" s="502"/>
      <c r="V35" s="562">
        <v>22560</v>
      </c>
      <c r="W35" s="561"/>
      <c r="X35" s="562">
        <v>0</v>
      </c>
      <c r="Y35" s="564"/>
      <c r="Z35" s="52">
        <v>1156</v>
      </c>
      <c r="AA35" s="559"/>
      <c r="AB35" s="52">
        <v>150</v>
      </c>
      <c r="AC35" s="559"/>
      <c r="AD35" s="52">
        <v>2354</v>
      </c>
      <c r="AE35" s="559"/>
      <c r="AF35" s="52">
        <v>51891</v>
      </c>
      <c r="AG35" s="559"/>
      <c r="AH35" s="52"/>
      <c r="AI35" s="559"/>
      <c r="AJ35" s="52">
        <v>51036</v>
      </c>
      <c r="AK35" s="559"/>
      <c r="AL35" s="52"/>
      <c r="AM35" s="559"/>
      <c r="AN35" s="52"/>
      <c r="AO35" s="559"/>
      <c r="AP35" s="52">
        <f t="shared" si="0"/>
        <v>129147</v>
      </c>
      <c r="AQ35" s="563"/>
      <c r="AR35" s="557">
        <f t="shared" si="1"/>
        <v>1147876</v>
      </c>
      <c r="AS35" s="563"/>
      <c r="AT35" s="49"/>
      <c r="AU35" s="172"/>
      <c r="AV35" s="57"/>
      <c r="AW35" s="560"/>
      <c r="AY35" s="588"/>
      <c r="BA35" s="589"/>
    </row>
    <row r="36" spans="1:53" ht="12.75">
      <c r="A36" s="501"/>
      <c r="B36" s="138" t="s">
        <v>63</v>
      </c>
      <c r="C36" s="565" t="s">
        <v>208</v>
      </c>
      <c r="D36" s="549">
        <v>201122.13618094014</v>
      </c>
      <c r="E36" s="502"/>
      <c r="F36" s="549">
        <v>39664.83122394774</v>
      </c>
      <c r="G36" s="502"/>
      <c r="H36" s="549">
        <v>45329.7963038353</v>
      </c>
      <c r="I36" s="559"/>
      <c r="J36" s="549">
        <v>20842.390495344454</v>
      </c>
      <c r="K36" s="559"/>
      <c r="L36" s="549">
        <v>8640.16014638563</v>
      </c>
      <c r="M36" s="502"/>
      <c r="N36" s="549">
        <v>315599.31435045326</v>
      </c>
      <c r="O36" s="502"/>
      <c r="P36" s="549">
        <v>306959.15420406766</v>
      </c>
      <c r="Q36" s="502"/>
      <c r="R36" s="52">
        <v>306959</v>
      </c>
      <c r="S36" s="560"/>
      <c r="T36" s="557"/>
      <c r="U36" s="502"/>
      <c r="V36" s="562">
        <v>15242</v>
      </c>
      <c r="W36" s="561"/>
      <c r="X36" s="562">
        <v>8640</v>
      </c>
      <c r="Y36" s="559"/>
      <c r="Z36" s="52">
        <v>3156</v>
      </c>
      <c r="AA36" s="559"/>
      <c r="AB36" s="52">
        <v>100</v>
      </c>
      <c r="AC36" s="559"/>
      <c r="AD36" s="52">
        <v>0</v>
      </c>
      <c r="AE36" s="559"/>
      <c r="AF36" s="52">
        <v>125426</v>
      </c>
      <c r="AG36" s="559"/>
      <c r="AH36" s="52"/>
      <c r="AI36" s="559"/>
      <c r="AJ36" s="52">
        <v>3320</v>
      </c>
      <c r="AK36" s="559"/>
      <c r="AL36" s="52"/>
      <c r="AM36" s="559"/>
      <c r="AN36" s="52"/>
      <c r="AO36" s="559"/>
      <c r="AP36" s="52">
        <f t="shared" si="0"/>
        <v>155884</v>
      </c>
      <c r="AQ36" s="563"/>
      <c r="AR36" s="557">
        <f t="shared" si="1"/>
        <v>462843</v>
      </c>
      <c r="AS36" s="563"/>
      <c r="AT36" s="49"/>
      <c r="AW36" s="560"/>
      <c r="AY36" s="588"/>
      <c r="BA36" s="589"/>
    </row>
    <row r="37" spans="1:51" s="44" customFormat="1" ht="13.5" thickBot="1">
      <c r="A37" s="84" t="s">
        <v>77</v>
      </c>
      <c r="B37" s="123"/>
      <c r="C37" s="142"/>
      <c r="D37" s="567"/>
      <c r="E37" s="537"/>
      <c r="F37" s="567"/>
      <c r="G37" s="537"/>
      <c r="H37" s="567"/>
      <c r="I37" s="568"/>
      <c r="J37" s="567"/>
      <c r="K37" s="568"/>
      <c r="L37" s="567"/>
      <c r="M37" s="537"/>
      <c r="N37" s="567"/>
      <c r="O37" s="537"/>
      <c r="P37" s="569"/>
      <c r="Q37" s="537"/>
      <c r="R37" s="87">
        <v>0</v>
      </c>
      <c r="S37" s="139"/>
      <c r="T37" s="122">
        <v>3377902</v>
      </c>
      <c r="U37" s="143"/>
      <c r="V37" s="179"/>
      <c r="W37" s="142"/>
      <c r="X37" s="179"/>
      <c r="Y37" s="144"/>
      <c r="Z37" s="141"/>
      <c r="AA37" s="178"/>
      <c r="AB37" s="141"/>
      <c r="AC37" s="178"/>
      <c r="AD37" s="87"/>
      <c r="AE37" s="144"/>
      <c r="AF37" s="590">
        <v>1665</v>
      </c>
      <c r="AG37" s="142" t="s">
        <v>151</v>
      </c>
      <c r="AH37" s="87"/>
      <c r="AI37" s="568"/>
      <c r="AJ37" s="87"/>
      <c r="AK37" s="568"/>
      <c r="AL37" s="87"/>
      <c r="AM37" s="568"/>
      <c r="AN37" s="87">
        <v>147450</v>
      </c>
      <c r="AO37" s="568"/>
      <c r="AP37" s="87">
        <f t="shared" si="0"/>
        <v>3527017</v>
      </c>
      <c r="AQ37" s="147"/>
      <c r="AR37" s="122">
        <f t="shared" si="1"/>
        <v>3527017</v>
      </c>
      <c r="AS37" s="147"/>
      <c r="AT37" s="49"/>
      <c r="AU37"/>
      <c r="AW37" s="560"/>
      <c r="AY37" s="588"/>
    </row>
    <row r="38" spans="1:51" ht="13.5" thickBot="1">
      <c r="A38" s="84" t="s">
        <v>4</v>
      </c>
      <c r="B38" s="536"/>
      <c r="C38" s="537"/>
      <c r="D38" s="571">
        <v>11658601</v>
      </c>
      <c r="E38" s="182"/>
      <c r="F38" s="571">
        <v>1011573</v>
      </c>
      <c r="G38" s="182"/>
      <c r="H38" s="571">
        <v>2537108</v>
      </c>
      <c r="I38" s="183"/>
      <c r="J38" s="571">
        <v>2226579.354718719</v>
      </c>
      <c r="K38" s="572"/>
      <c r="L38" s="571">
        <v>176821.6452812809</v>
      </c>
      <c r="M38" s="573"/>
      <c r="N38" s="571">
        <v>17610683</v>
      </c>
      <c r="O38" s="573"/>
      <c r="P38" s="571">
        <v>17433862.35471872</v>
      </c>
      <c r="Q38" s="573"/>
      <c r="R38" s="87">
        <v>17433862</v>
      </c>
      <c r="S38" s="572"/>
      <c r="T38" s="86">
        <v>3377902</v>
      </c>
      <c r="U38" s="573"/>
      <c r="V38" s="591">
        <v>499000</v>
      </c>
      <c r="W38" s="145"/>
      <c r="X38" s="591">
        <v>176820</v>
      </c>
      <c r="Y38" s="575"/>
      <c r="Z38" s="78">
        <v>191273</v>
      </c>
      <c r="AA38" s="576"/>
      <c r="AB38" s="78">
        <v>2760</v>
      </c>
      <c r="AC38" s="576"/>
      <c r="AD38" s="87">
        <v>14605</v>
      </c>
      <c r="AE38" s="537"/>
      <c r="AF38" s="591">
        <f>SUM(AF14:AF37)</f>
        <v>1800000</v>
      </c>
      <c r="AG38" s="145"/>
      <c r="AH38" s="78">
        <v>148000</v>
      </c>
      <c r="AI38" s="188"/>
      <c r="AJ38" s="78">
        <v>367290</v>
      </c>
      <c r="AK38" s="188"/>
      <c r="AL38" s="78">
        <f>SUM(AL14:AL37)</f>
        <v>121800</v>
      </c>
      <c r="AM38" s="188"/>
      <c r="AN38" s="78">
        <v>147450</v>
      </c>
      <c r="AO38" s="188"/>
      <c r="AP38" s="181">
        <f t="shared" si="0"/>
        <v>6846900</v>
      </c>
      <c r="AQ38" s="577"/>
      <c r="AR38" s="122">
        <f>SUM(AR14:AR37)</f>
        <v>24280762</v>
      </c>
      <c r="AS38" s="578"/>
      <c r="AT38" s="55"/>
      <c r="AW38" s="592"/>
      <c r="AY38" s="588"/>
    </row>
    <row r="39" spans="1:43" s="593" customFormat="1" ht="18">
      <c r="A39" s="593" t="s">
        <v>289</v>
      </c>
      <c r="D39" s="594"/>
      <c r="E39" s="595"/>
      <c r="F39" s="596"/>
      <c r="G39" s="595"/>
      <c r="H39" s="596"/>
      <c r="I39" s="595"/>
      <c r="J39" s="596"/>
      <c r="K39" s="595"/>
      <c r="L39" s="595"/>
      <c r="M39" s="595"/>
      <c r="P39" s="597"/>
      <c r="V39" s="598"/>
      <c r="X39" s="598"/>
      <c r="Z39" s="598"/>
      <c r="AF39" s="598"/>
      <c r="AH39" s="598"/>
      <c r="AP39"/>
      <c r="AQ39"/>
    </row>
    <row r="40" spans="1:43" s="593" customFormat="1" ht="18">
      <c r="A40" s="593" t="s">
        <v>290</v>
      </c>
      <c r="D40" s="594"/>
      <c r="E40" s="595"/>
      <c r="F40" s="596"/>
      <c r="G40" s="595"/>
      <c r="H40" s="596"/>
      <c r="I40" s="595"/>
      <c r="J40" s="596"/>
      <c r="K40" s="595"/>
      <c r="L40" s="595"/>
      <c r="M40" s="595"/>
      <c r="P40" s="597"/>
      <c r="V40" s="598"/>
      <c r="X40" s="598"/>
      <c r="Z40" s="598"/>
      <c r="AF40" s="598"/>
      <c r="AH40" s="598"/>
      <c r="AP40" s="437"/>
      <c r="AQ40" s="437"/>
    </row>
    <row r="41" spans="1:43" s="593" customFormat="1" ht="18">
      <c r="A41" s="593" t="s">
        <v>291</v>
      </c>
      <c r="D41" s="594"/>
      <c r="E41" s="595"/>
      <c r="F41" s="596"/>
      <c r="G41" s="595"/>
      <c r="H41" s="596"/>
      <c r="I41" s="595"/>
      <c r="J41" s="596"/>
      <c r="K41" s="595"/>
      <c r="L41" s="595"/>
      <c r="M41" s="595"/>
      <c r="P41" s="597"/>
      <c r="V41" s="598"/>
      <c r="X41" s="598"/>
      <c r="Z41" s="598"/>
      <c r="AF41" s="598"/>
      <c r="AH41" s="598"/>
      <c r="AP41"/>
      <c r="AQ41"/>
    </row>
    <row r="42" spans="1:43" s="593" customFormat="1" ht="18">
      <c r="A42" s="593" t="s">
        <v>292</v>
      </c>
      <c r="D42" s="594"/>
      <c r="E42" s="595"/>
      <c r="F42" s="596"/>
      <c r="G42" s="595"/>
      <c r="H42" s="596"/>
      <c r="I42" s="595"/>
      <c r="J42" s="596"/>
      <c r="K42" s="595"/>
      <c r="L42" s="595"/>
      <c r="M42" s="595"/>
      <c r="P42" s="597"/>
      <c r="V42" s="598"/>
      <c r="X42" s="598"/>
      <c r="Z42" s="598"/>
      <c r="AF42" s="598"/>
      <c r="AH42" s="598"/>
      <c r="AP42"/>
      <c r="AQ42"/>
    </row>
    <row r="43" spans="1:43" s="593" customFormat="1" ht="18">
      <c r="A43" s="593" t="s">
        <v>293</v>
      </c>
      <c r="D43" s="594"/>
      <c r="E43" s="595"/>
      <c r="F43" s="596"/>
      <c r="G43" s="595"/>
      <c r="H43" s="596"/>
      <c r="I43" s="595"/>
      <c r="J43" s="596"/>
      <c r="K43" s="595"/>
      <c r="L43" s="595"/>
      <c r="M43" s="595"/>
      <c r="P43" s="597"/>
      <c r="V43" s="598"/>
      <c r="X43" s="598"/>
      <c r="Z43" s="598"/>
      <c r="AF43" s="598"/>
      <c r="AH43" s="598"/>
      <c r="AP43"/>
      <c r="AQ43"/>
    </row>
    <row r="44" spans="1:47" s="579" customFormat="1" ht="18">
      <c r="A44" s="593" t="s">
        <v>294</v>
      </c>
      <c r="B44" s="593"/>
      <c r="D44" s="581"/>
      <c r="E44" s="581"/>
      <c r="F44" s="581"/>
      <c r="G44" s="581"/>
      <c r="H44" s="581"/>
      <c r="I44" s="581"/>
      <c r="J44" s="581"/>
      <c r="K44" s="585"/>
      <c r="L44" s="585"/>
      <c r="M44" s="585"/>
      <c r="N44" s="585"/>
      <c r="O44" s="585"/>
      <c r="P44" s="585"/>
      <c r="Q44" s="585"/>
      <c r="T44" s="582"/>
      <c r="AT44" s="437"/>
      <c r="AU44" s="437"/>
    </row>
    <row r="45" spans="1:47" s="579" customFormat="1" ht="18">
      <c r="A45" s="593" t="s">
        <v>295</v>
      </c>
      <c r="B45" s="593"/>
      <c r="D45" s="581"/>
      <c r="E45" s="581"/>
      <c r="F45" s="581"/>
      <c r="G45" s="581"/>
      <c r="H45" s="581"/>
      <c r="I45" s="581"/>
      <c r="J45" s="581"/>
      <c r="K45" s="585"/>
      <c r="L45" s="585"/>
      <c r="M45" s="585"/>
      <c r="N45" s="585"/>
      <c r="O45" s="585"/>
      <c r="P45" s="585"/>
      <c r="Q45" s="585"/>
      <c r="T45" s="582"/>
      <c r="AT45"/>
      <c r="AU45"/>
    </row>
    <row r="46" spans="1:47" ht="18">
      <c r="A46" s="579" t="s">
        <v>296</v>
      </c>
      <c r="B46" s="93"/>
      <c r="C46" s="93"/>
      <c r="D46" s="190"/>
      <c r="E46" s="190"/>
      <c r="F46" s="190"/>
      <c r="G46" s="190"/>
      <c r="H46" s="190"/>
      <c r="I46" s="190"/>
      <c r="J46" s="190"/>
      <c r="K46" s="190"/>
      <c r="L46" s="190"/>
      <c r="M46" s="190"/>
      <c r="P46" s="494"/>
      <c r="T46" s="493"/>
      <c r="AP46"/>
      <c r="AQ46"/>
      <c r="AT46" s="493"/>
      <c r="AU46" s="493"/>
    </row>
    <row r="47" spans="1:17" ht="18">
      <c r="A47" s="579" t="s">
        <v>297</v>
      </c>
      <c r="B47" s="93"/>
      <c r="C47" s="93"/>
      <c r="D47" s="190"/>
      <c r="E47" s="190"/>
      <c r="F47" s="190"/>
      <c r="G47" s="190"/>
      <c r="H47" s="190"/>
      <c r="I47" s="190"/>
      <c r="J47" s="190"/>
      <c r="K47" s="190"/>
      <c r="L47" s="190"/>
      <c r="M47" s="190"/>
      <c r="N47" s="190"/>
      <c r="O47" s="190"/>
      <c r="P47" s="190"/>
      <c r="Q47" s="190"/>
    </row>
    <row r="48" spans="1:17" ht="15">
      <c r="A48" s="93"/>
      <c r="B48" s="93"/>
      <c r="C48" s="93"/>
      <c r="D48" s="190"/>
      <c r="E48" s="190"/>
      <c r="F48" s="190"/>
      <c r="G48" s="190"/>
      <c r="H48" s="190"/>
      <c r="I48" s="190"/>
      <c r="J48" s="190"/>
      <c r="K48" s="190"/>
      <c r="L48" s="190"/>
      <c r="M48" s="190"/>
      <c r="N48" s="190"/>
      <c r="O48" s="190"/>
      <c r="P48" s="190"/>
      <c r="Q48" s="190"/>
    </row>
    <row r="49" spans="4:19" ht="12.75">
      <c r="D49" s="493">
        <v>6772474</v>
      </c>
      <c r="F49" s="493">
        <v>705297</v>
      </c>
      <c r="H49" s="592">
        <v>1385587</v>
      </c>
      <c r="J49" s="493">
        <v>1236834</v>
      </c>
      <c r="R49" s="592"/>
      <c r="S49" s="592"/>
    </row>
    <row r="50" spans="1:53" s="494" customFormat="1" ht="12.75">
      <c r="A50" s="493"/>
      <c r="B50" s="493"/>
      <c r="C50" s="493"/>
      <c r="D50" s="493"/>
      <c r="E50" s="493"/>
      <c r="F50" s="493"/>
      <c r="G50" s="493"/>
      <c r="H50" s="592"/>
      <c r="I50" s="493"/>
      <c r="J50" s="592"/>
      <c r="K50" s="493"/>
      <c r="L50" s="493"/>
      <c r="M50" s="493"/>
      <c r="N50" s="493"/>
      <c r="O50" s="493"/>
      <c r="P50" s="493"/>
      <c r="Q50" s="493"/>
      <c r="R50" s="592"/>
      <c r="S50" s="592"/>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c r="AU50"/>
      <c r="AV50" s="493"/>
      <c r="AW50" s="493"/>
      <c r="AX50" s="493"/>
      <c r="AY50" s="493"/>
      <c r="AZ50" s="493"/>
      <c r="BA50" s="493"/>
    </row>
    <row r="51" spans="1:53" s="494" customFormat="1" ht="12.75">
      <c r="A51" s="493"/>
      <c r="B51" s="493"/>
      <c r="C51" s="493"/>
      <c r="D51" s="493"/>
      <c r="E51" s="493"/>
      <c r="F51" s="493"/>
      <c r="G51" s="493"/>
      <c r="H51" s="493"/>
      <c r="I51" s="493"/>
      <c r="J51" s="493"/>
      <c r="K51" s="493"/>
      <c r="L51" s="493"/>
      <c r="M51" s="493"/>
      <c r="N51" s="493"/>
      <c r="O51" s="493"/>
      <c r="P51" s="493"/>
      <c r="Q51" s="493"/>
      <c r="R51" s="592"/>
      <c r="S51" s="592"/>
      <c r="U51" s="493"/>
      <c r="V51" s="493"/>
      <c r="W51" s="493"/>
      <c r="X51" s="493"/>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c r="AU51"/>
      <c r="AV51" s="493"/>
      <c r="AW51" s="493"/>
      <c r="AX51" s="493"/>
      <c r="AY51" s="493"/>
      <c r="AZ51" s="493"/>
      <c r="BA51" s="493"/>
    </row>
  </sheetData>
  <sheetProtection/>
  <mergeCells count="100">
    <mergeCell ref="D13:E13"/>
    <mergeCell ref="F13:G13"/>
    <mergeCell ref="H13:I13"/>
    <mergeCell ref="J13:K13"/>
    <mergeCell ref="AU20:AU24"/>
    <mergeCell ref="Z12:AA12"/>
    <mergeCell ref="AB12:AC12"/>
    <mergeCell ref="AD12:AE12"/>
    <mergeCell ref="AF12:AG12"/>
    <mergeCell ref="X13:Y13"/>
    <mergeCell ref="AF13:AG13"/>
    <mergeCell ref="AJ10:AK10"/>
    <mergeCell ref="AL10:AM10"/>
    <mergeCell ref="L13:M13"/>
    <mergeCell ref="N13:O13"/>
    <mergeCell ref="P13:Q13"/>
    <mergeCell ref="V13:W13"/>
    <mergeCell ref="Z11:AA11"/>
    <mergeCell ref="AB11:AC11"/>
    <mergeCell ref="AF11:AG11"/>
    <mergeCell ref="AF10:AG10"/>
    <mergeCell ref="AD10:AE10"/>
    <mergeCell ref="AH10:AI10"/>
    <mergeCell ref="AR9:AS9"/>
    <mergeCell ref="D10:E10"/>
    <mergeCell ref="F10:G10"/>
    <mergeCell ref="H10:I10"/>
    <mergeCell ref="J10:K10"/>
    <mergeCell ref="L10:M10"/>
    <mergeCell ref="N10:O10"/>
    <mergeCell ref="T10:U10"/>
    <mergeCell ref="AR10:AS10"/>
    <mergeCell ref="V10:W10"/>
    <mergeCell ref="X10:Y10"/>
    <mergeCell ref="Z10:AA10"/>
    <mergeCell ref="AB10:AC10"/>
    <mergeCell ref="AL9:AM9"/>
    <mergeCell ref="AN9:AO9"/>
    <mergeCell ref="AJ9:AK9"/>
    <mergeCell ref="Z8:AA8"/>
    <mergeCell ref="AB8:AC8"/>
    <mergeCell ref="AF8:AG8"/>
    <mergeCell ref="AH8:AI8"/>
    <mergeCell ref="AJ8:AK8"/>
    <mergeCell ref="Z9:AC9"/>
    <mergeCell ref="AH7:AI7"/>
    <mergeCell ref="AJ7:AK7"/>
    <mergeCell ref="AL7:AM7"/>
    <mergeCell ref="AN8:AO8"/>
    <mergeCell ref="D9:E9"/>
    <mergeCell ref="T9:U9"/>
    <mergeCell ref="V9:W9"/>
    <mergeCell ref="X9:Y9"/>
    <mergeCell ref="AF9:AG9"/>
    <mergeCell ref="AH9:AI9"/>
    <mergeCell ref="AR8:AS8"/>
    <mergeCell ref="AL8:AM8"/>
    <mergeCell ref="N7:O7"/>
    <mergeCell ref="T7:U7"/>
    <mergeCell ref="V7:Y7"/>
    <mergeCell ref="AN7:AO7"/>
    <mergeCell ref="X8:Y8"/>
    <mergeCell ref="Z7:AA7"/>
    <mergeCell ref="AB7:AC7"/>
    <mergeCell ref="AF7:AG7"/>
    <mergeCell ref="J8:K8"/>
    <mergeCell ref="L8:M8"/>
    <mergeCell ref="T8:U8"/>
    <mergeCell ref="V8:W8"/>
    <mergeCell ref="A8:B8"/>
    <mergeCell ref="D8:E8"/>
    <mergeCell ref="F8:G8"/>
    <mergeCell ref="H8:I8"/>
    <mergeCell ref="N6:O6"/>
    <mergeCell ref="T6:U6"/>
    <mergeCell ref="V6:AC6"/>
    <mergeCell ref="D7:E7"/>
    <mergeCell ref="F7:G7"/>
    <mergeCell ref="H7:I7"/>
    <mergeCell ref="J7:K7"/>
    <mergeCell ref="D6:E6"/>
    <mergeCell ref="F6:G6"/>
    <mergeCell ref="H6:I6"/>
    <mergeCell ref="J6:K6"/>
    <mergeCell ref="L6:M6"/>
    <mergeCell ref="L7:M7"/>
    <mergeCell ref="R3:S3"/>
    <mergeCell ref="T3:AQ3"/>
    <mergeCell ref="R4:S4"/>
    <mergeCell ref="AR4:AS4"/>
    <mergeCell ref="AF6:AG6"/>
    <mergeCell ref="AJ6:AK6"/>
    <mergeCell ref="J5:K5"/>
    <mergeCell ref="L5:M5"/>
    <mergeCell ref="T5:U5"/>
    <mergeCell ref="AF5:AG5"/>
    <mergeCell ref="A5:B5"/>
    <mergeCell ref="D5:E5"/>
    <mergeCell ref="F5:G5"/>
    <mergeCell ref="H5:I5"/>
  </mergeCells>
  <printOptions/>
  <pageMargins left="0.35" right="0.2" top="0.92" bottom="0.2" header="0.5" footer="0.5"/>
  <pageSetup fitToHeight="1" fitToWidth="1" horizontalDpi="300" verticalDpi="300" orientation="landscape" paperSize="9" scale="75"/>
</worksheet>
</file>

<file path=xl/worksheets/sheet19.xml><?xml version="1.0" encoding="utf-8"?>
<worksheet xmlns="http://schemas.openxmlformats.org/spreadsheetml/2006/main" xmlns:r="http://schemas.openxmlformats.org/officeDocument/2006/relationships">
  <sheetPr>
    <pageSetUpPr fitToPage="1"/>
  </sheetPr>
  <dimension ref="A1:AU53"/>
  <sheetViews>
    <sheetView zoomScale="80" zoomScaleNormal="80" zoomScalePageLayoutView="80" workbookViewId="0" topLeftCell="A1">
      <pane xSplit="2" ySplit="13" topLeftCell="C14"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1.8515625" style="493" customWidth="1"/>
    <col min="2" max="2" width="20.28125" style="493" customWidth="1"/>
    <col min="3" max="3" width="6.00390625" style="493" customWidth="1"/>
    <col min="4" max="4" width="15.421875" style="493" hidden="1" customWidth="1"/>
    <col min="5" max="5" width="3.00390625" style="493" hidden="1" customWidth="1"/>
    <col min="6" max="6" width="13.421875" style="493" hidden="1" customWidth="1"/>
    <col min="7" max="7" width="2.421875" style="493" hidden="1" customWidth="1"/>
    <col min="8" max="8" width="14.7109375" style="493" hidden="1" customWidth="1"/>
    <col min="9" max="9" width="1.1484375" style="493" hidden="1" customWidth="1"/>
    <col min="10" max="10" width="14.28125" style="493" hidden="1" customWidth="1"/>
    <col min="11" max="11" width="0.85546875" style="493" hidden="1" customWidth="1"/>
    <col min="12" max="12" width="16.421875" style="493" hidden="1" customWidth="1"/>
    <col min="13" max="13" width="0.85546875" style="493" hidden="1" customWidth="1"/>
    <col min="14" max="14" width="11.421875" style="493" customWidth="1"/>
    <col min="15" max="15" width="3.00390625" style="493" customWidth="1"/>
    <col min="16" max="16" width="10.7109375" style="494" customWidth="1"/>
    <col min="17" max="17" width="1.421875" style="493" customWidth="1"/>
    <col min="18" max="18" width="9.421875" style="493" customWidth="1"/>
    <col min="19" max="19" width="1.421875" style="493" customWidth="1"/>
    <col min="20" max="20" width="10.00390625" style="493" customWidth="1"/>
    <col min="21" max="21" width="1.421875" style="493" customWidth="1"/>
    <col min="22" max="22" width="10.421875" style="493" customWidth="1"/>
    <col min="23" max="23" width="1.421875" style="493" customWidth="1"/>
    <col min="24" max="24" width="9.00390625" style="493" customWidth="1"/>
    <col min="25" max="25" width="1.8515625" style="493" customWidth="1"/>
    <col min="26" max="26" width="10.8515625" style="493" customWidth="1"/>
    <col min="27" max="27" width="2.00390625" style="493" customWidth="1"/>
    <col min="28" max="28" width="11.421875" style="493" customWidth="1"/>
    <col min="29" max="29" width="2.00390625" style="493" customWidth="1"/>
    <col min="30" max="30" width="9.7109375" style="493" customWidth="1"/>
    <col min="31" max="31" width="0.9921875" style="493" customWidth="1"/>
    <col min="32" max="32" width="9.7109375" style="493" customWidth="1"/>
    <col min="33" max="33" width="0.9921875" style="493" customWidth="1"/>
    <col min="34" max="34" width="9.8515625" style="493" customWidth="1"/>
    <col min="35" max="35" width="3.00390625" style="493" customWidth="1"/>
    <col min="36" max="36" width="9.28125" style="493" customWidth="1"/>
    <col min="37" max="37" width="0.9921875" style="493" customWidth="1"/>
    <col min="38" max="38" width="10.421875" style="493" customWidth="1"/>
    <col min="39" max="39" width="1.28515625" style="493" customWidth="1"/>
    <col min="40" max="40" width="11.421875" style="493" customWidth="1"/>
    <col min="41" max="41" width="1.28515625" style="493" customWidth="1"/>
    <col min="42" max="42" width="1.421875" style="0" customWidth="1"/>
    <col min="43" max="43" width="4.8515625" style="0" customWidth="1"/>
    <col min="44" max="44" width="2.140625" style="493" customWidth="1"/>
    <col min="45" max="46" width="8.8515625" style="493" customWidth="1"/>
    <col min="47" max="47" width="13.7109375" style="493" customWidth="1"/>
    <col min="48" max="16384" width="8.8515625" style="493" customWidth="1"/>
  </cols>
  <sheetData>
    <row r="1" s="1" customFormat="1" ht="23.25">
      <c r="A1" s="492" t="s">
        <v>435</v>
      </c>
    </row>
    <row r="2" ht="13.5" thickBot="1"/>
    <row r="3" spans="1:41" ht="12.75">
      <c r="A3" s="495"/>
      <c r="B3" s="496"/>
      <c r="C3" s="497"/>
      <c r="D3" s="498"/>
      <c r="E3" s="497"/>
      <c r="F3" s="497"/>
      <c r="G3" s="497"/>
      <c r="H3" s="497"/>
      <c r="I3" s="497"/>
      <c r="J3" s="497"/>
      <c r="K3" s="497"/>
      <c r="L3" s="497"/>
      <c r="M3" s="497"/>
      <c r="N3" s="870" t="s">
        <v>0</v>
      </c>
      <c r="O3" s="871"/>
      <c r="P3" s="872" t="s">
        <v>1</v>
      </c>
      <c r="Q3" s="871"/>
      <c r="R3" s="871"/>
      <c r="S3" s="871"/>
      <c r="T3" s="871"/>
      <c r="U3" s="871"/>
      <c r="V3" s="871"/>
      <c r="W3" s="871"/>
      <c r="X3" s="871"/>
      <c r="Y3" s="871"/>
      <c r="Z3" s="871"/>
      <c r="AA3" s="871"/>
      <c r="AB3" s="871"/>
      <c r="AC3" s="871"/>
      <c r="AD3" s="871"/>
      <c r="AE3" s="871"/>
      <c r="AF3" s="871"/>
      <c r="AG3" s="871"/>
      <c r="AH3" s="871"/>
      <c r="AI3" s="871"/>
      <c r="AJ3" s="871"/>
      <c r="AK3" s="871"/>
      <c r="AL3" s="871"/>
      <c r="AM3" s="873"/>
      <c r="AN3" s="499"/>
      <c r="AO3" s="500"/>
    </row>
    <row r="4" spans="1:41" ht="12.75">
      <c r="A4" s="501"/>
      <c r="B4" s="138"/>
      <c r="C4" s="502"/>
      <c r="D4" s="503"/>
      <c r="E4" s="504"/>
      <c r="F4" s="504"/>
      <c r="G4" s="504"/>
      <c r="H4" s="504"/>
      <c r="I4" s="504"/>
      <c r="J4" s="504"/>
      <c r="K4" s="504"/>
      <c r="L4" s="504"/>
      <c r="M4" s="504"/>
      <c r="N4" s="853" t="s">
        <v>3</v>
      </c>
      <c r="O4" s="855"/>
      <c r="P4" s="505"/>
      <c r="Q4" s="506"/>
      <c r="R4" s="504"/>
      <c r="S4" s="504"/>
      <c r="T4" s="504"/>
      <c r="U4" s="504"/>
      <c r="V4" s="504"/>
      <c r="W4" s="504"/>
      <c r="X4" s="506"/>
      <c r="Y4" s="506"/>
      <c r="Z4" s="504"/>
      <c r="AA4" s="504"/>
      <c r="AB4" s="504"/>
      <c r="AC4" s="504"/>
      <c r="AD4" s="504"/>
      <c r="AE4" s="504"/>
      <c r="AF4" s="504"/>
      <c r="AG4" s="504"/>
      <c r="AH4" s="504"/>
      <c r="AI4" s="504"/>
      <c r="AJ4" s="504"/>
      <c r="AK4" s="504"/>
      <c r="AL4" s="504"/>
      <c r="AM4" s="508"/>
      <c r="AN4" s="776" t="s">
        <v>4</v>
      </c>
      <c r="AO4" s="855"/>
    </row>
    <row r="5" spans="1:41" ht="12.75">
      <c r="A5" s="776"/>
      <c r="B5" s="855"/>
      <c r="C5" s="511"/>
      <c r="D5" s="859" t="s">
        <v>157</v>
      </c>
      <c r="E5" s="860"/>
      <c r="F5" s="857" t="s">
        <v>158</v>
      </c>
      <c r="G5" s="860"/>
      <c r="H5" s="857" t="s">
        <v>158</v>
      </c>
      <c r="I5" s="860"/>
      <c r="J5" s="857" t="s">
        <v>158</v>
      </c>
      <c r="K5" s="860"/>
      <c r="L5" s="512"/>
      <c r="M5" s="514"/>
      <c r="N5" s="515"/>
      <c r="O5" s="516"/>
      <c r="P5" s="863" t="s">
        <v>285</v>
      </c>
      <c r="Q5" s="865"/>
      <c r="R5" s="517"/>
      <c r="S5" s="518"/>
      <c r="T5" s="518"/>
      <c r="U5" s="518"/>
      <c r="V5" s="519"/>
      <c r="W5" s="518"/>
      <c r="X5" s="515"/>
      <c r="Y5" s="516"/>
      <c r="Z5" s="866"/>
      <c r="AA5" s="867"/>
      <c r="AB5" s="599"/>
      <c r="AC5" s="599"/>
      <c r="AD5" s="520"/>
      <c r="AE5" s="516"/>
      <c r="AF5" s="520"/>
      <c r="AG5" s="516"/>
      <c r="AH5" s="520"/>
      <c r="AI5" s="516"/>
      <c r="AJ5" s="520"/>
      <c r="AK5" s="516"/>
      <c r="AL5" s="515" t="s">
        <v>12</v>
      </c>
      <c r="AM5" s="510"/>
      <c r="AN5" s="521"/>
      <c r="AO5" s="510"/>
    </row>
    <row r="6" spans="1:41" ht="12.75">
      <c r="A6" s="522"/>
      <c r="B6" s="523"/>
      <c r="C6" s="511"/>
      <c r="D6" s="853" t="s">
        <v>159</v>
      </c>
      <c r="E6" s="854"/>
      <c r="F6" s="853" t="s">
        <v>160</v>
      </c>
      <c r="G6" s="854"/>
      <c r="H6" s="853" t="s">
        <v>161</v>
      </c>
      <c r="I6" s="854"/>
      <c r="J6" s="853" t="s">
        <v>161</v>
      </c>
      <c r="K6" s="854"/>
      <c r="L6" s="524" t="s">
        <v>4</v>
      </c>
      <c r="M6" s="511"/>
      <c r="N6" s="515"/>
      <c r="O6" s="516"/>
      <c r="P6" s="861" t="s">
        <v>286</v>
      </c>
      <c r="Q6" s="869"/>
      <c r="R6" s="853" t="s">
        <v>162</v>
      </c>
      <c r="S6" s="856"/>
      <c r="T6" s="856"/>
      <c r="U6" s="856"/>
      <c r="V6" s="856"/>
      <c r="W6" s="856"/>
      <c r="X6" s="524"/>
      <c r="Y6" s="511"/>
      <c r="Z6" s="853"/>
      <c r="AA6" s="854"/>
      <c r="AB6" s="511"/>
      <c r="AC6" s="511"/>
      <c r="AD6" s="515" t="s">
        <v>262</v>
      </c>
      <c r="AE6" s="516"/>
      <c r="AF6" s="853" t="s">
        <v>221</v>
      </c>
      <c r="AG6" s="854"/>
      <c r="AH6" s="515"/>
      <c r="AI6" s="516"/>
      <c r="AJ6" s="515" t="s">
        <v>10</v>
      </c>
      <c r="AK6" s="516"/>
      <c r="AL6" s="525"/>
      <c r="AM6" s="510"/>
      <c r="AN6" s="526"/>
      <c r="AO6" s="510"/>
    </row>
    <row r="7" spans="1:41" ht="12.75">
      <c r="A7" s="522"/>
      <c r="B7" s="523"/>
      <c r="C7" s="511" t="s">
        <v>163</v>
      </c>
      <c r="D7" s="853" t="s">
        <v>164</v>
      </c>
      <c r="E7" s="854"/>
      <c r="F7" s="853" t="s">
        <v>90</v>
      </c>
      <c r="G7" s="854"/>
      <c r="H7" s="853" t="s">
        <v>165</v>
      </c>
      <c r="I7" s="854"/>
      <c r="J7" s="853" t="s">
        <v>166</v>
      </c>
      <c r="K7" s="854"/>
      <c r="L7" s="524"/>
      <c r="M7" s="511"/>
      <c r="N7" s="527"/>
      <c r="O7" s="502"/>
      <c r="P7" s="861" t="s">
        <v>287</v>
      </c>
      <c r="Q7" s="869"/>
      <c r="R7" s="853"/>
      <c r="S7" s="856"/>
      <c r="T7" s="511"/>
      <c r="U7" s="511"/>
      <c r="V7" s="856"/>
      <c r="W7" s="856"/>
      <c r="X7" s="515" t="s">
        <v>228</v>
      </c>
      <c r="Y7" s="516"/>
      <c r="Z7" s="853" t="s">
        <v>251</v>
      </c>
      <c r="AA7" s="854"/>
      <c r="AB7" s="853" t="s">
        <v>298</v>
      </c>
      <c r="AC7" s="854"/>
      <c r="AD7" s="853" t="s">
        <v>132</v>
      </c>
      <c r="AE7" s="854"/>
      <c r="AF7" s="853" t="s">
        <v>230</v>
      </c>
      <c r="AG7" s="854"/>
      <c r="AH7" s="853" t="s">
        <v>261</v>
      </c>
      <c r="AI7" s="854"/>
      <c r="AJ7" s="853" t="s">
        <v>113</v>
      </c>
      <c r="AK7" s="854"/>
      <c r="AL7" s="515"/>
      <c r="AM7" s="510"/>
      <c r="AN7" s="526"/>
      <c r="AO7" s="510"/>
    </row>
    <row r="8" spans="1:41" ht="12.75">
      <c r="A8" s="776" t="s">
        <v>135</v>
      </c>
      <c r="B8" s="855"/>
      <c r="C8" s="511" t="s">
        <v>167</v>
      </c>
      <c r="D8" s="853"/>
      <c r="E8" s="854"/>
      <c r="F8" s="853" t="s">
        <v>168</v>
      </c>
      <c r="G8" s="854"/>
      <c r="H8" s="853" t="s">
        <v>169</v>
      </c>
      <c r="I8" s="854"/>
      <c r="J8" s="853" t="s">
        <v>169</v>
      </c>
      <c r="K8" s="854"/>
      <c r="L8" s="524"/>
      <c r="M8" s="511"/>
      <c r="N8" s="515"/>
      <c r="O8" s="516"/>
      <c r="P8" s="861" t="s">
        <v>288</v>
      </c>
      <c r="Q8" s="869"/>
      <c r="R8" s="876"/>
      <c r="S8" s="874"/>
      <c r="T8" s="600"/>
      <c r="U8" s="600"/>
      <c r="V8" s="874"/>
      <c r="W8" s="874"/>
      <c r="X8" s="515" t="s">
        <v>22</v>
      </c>
      <c r="Y8" s="516"/>
      <c r="Z8" s="853" t="s">
        <v>252</v>
      </c>
      <c r="AA8" s="854"/>
      <c r="AB8" s="853" t="s">
        <v>299</v>
      </c>
      <c r="AC8" s="854"/>
      <c r="AD8" s="853" t="s">
        <v>264</v>
      </c>
      <c r="AE8" s="854"/>
      <c r="AF8" s="853" t="s">
        <v>232</v>
      </c>
      <c r="AG8" s="854"/>
      <c r="AH8" s="853" t="s">
        <v>263</v>
      </c>
      <c r="AI8" s="854"/>
      <c r="AJ8" s="853"/>
      <c r="AK8" s="854"/>
      <c r="AL8" s="527"/>
      <c r="AM8" s="138"/>
      <c r="AN8" s="776"/>
      <c r="AO8" s="855"/>
    </row>
    <row r="9" spans="1:41" ht="12.75">
      <c r="A9" s="522"/>
      <c r="B9" s="523"/>
      <c r="C9" s="511"/>
      <c r="D9" s="853"/>
      <c r="E9" s="856"/>
      <c r="F9" s="524"/>
      <c r="G9" s="531"/>
      <c r="H9" s="524"/>
      <c r="I9" s="531"/>
      <c r="J9" s="524"/>
      <c r="K9" s="531"/>
      <c r="L9" s="524"/>
      <c r="M9" s="511"/>
      <c r="N9" s="515"/>
      <c r="O9" s="516"/>
      <c r="P9" s="861" t="s">
        <v>25</v>
      </c>
      <c r="Q9" s="869"/>
      <c r="R9" s="866" t="s">
        <v>157</v>
      </c>
      <c r="S9" s="878"/>
      <c r="T9" s="866" t="s">
        <v>170</v>
      </c>
      <c r="U9" s="867"/>
      <c r="V9" s="866" t="s">
        <v>172</v>
      </c>
      <c r="W9" s="878"/>
      <c r="X9" s="515" t="s">
        <v>28</v>
      </c>
      <c r="Y9" s="516"/>
      <c r="Z9" s="853" t="s">
        <v>5</v>
      </c>
      <c r="AA9" s="854"/>
      <c r="AB9" s="853" t="s">
        <v>300</v>
      </c>
      <c r="AC9" s="854"/>
      <c r="AD9" s="853"/>
      <c r="AE9" s="854"/>
      <c r="AF9" s="853" t="s">
        <v>234</v>
      </c>
      <c r="AG9" s="854"/>
      <c r="AH9" s="853"/>
      <c r="AI9" s="854"/>
      <c r="AJ9" s="853"/>
      <c r="AK9" s="854"/>
      <c r="AL9" s="527"/>
      <c r="AM9" s="138"/>
      <c r="AN9" s="776"/>
      <c r="AO9" s="855"/>
    </row>
    <row r="10" spans="1:41" ht="12.75">
      <c r="A10" s="522"/>
      <c r="B10" s="523"/>
      <c r="C10" s="511"/>
      <c r="D10" s="853" t="s">
        <v>235</v>
      </c>
      <c r="E10" s="856"/>
      <c r="F10" s="853" t="s">
        <v>235</v>
      </c>
      <c r="G10" s="856"/>
      <c r="H10" s="853" t="s">
        <v>235</v>
      </c>
      <c r="I10" s="856"/>
      <c r="J10" s="853" t="s">
        <v>235</v>
      </c>
      <c r="K10" s="856"/>
      <c r="L10" s="524" t="s">
        <v>235</v>
      </c>
      <c r="M10" s="511"/>
      <c r="N10" s="515"/>
      <c r="O10" s="516"/>
      <c r="P10" s="861" t="s">
        <v>114</v>
      </c>
      <c r="Q10" s="869"/>
      <c r="R10" s="853"/>
      <c r="S10" s="856"/>
      <c r="T10" s="524"/>
      <c r="U10" s="511"/>
      <c r="V10" s="853" t="s">
        <v>175</v>
      </c>
      <c r="W10" s="854"/>
      <c r="X10" s="853" t="s">
        <v>35</v>
      </c>
      <c r="Y10" s="854"/>
      <c r="Z10" s="853"/>
      <c r="AA10" s="854"/>
      <c r="AB10" s="853" t="s">
        <v>301</v>
      </c>
      <c r="AC10" s="854"/>
      <c r="AD10" s="853"/>
      <c r="AE10" s="854"/>
      <c r="AF10" s="853" t="s">
        <v>238</v>
      </c>
      <c r="AG10" s="854"/>
      <c r="AH10" s="853"/>
      <c r="AI10" s="854"/>
      <c r="AJ10" s="524"/>
      <c r="AK10" s="511"/>
      <c r="AL10" s="527"/>
      <c r="AM10" s="138"/>
      <c r="AN10" s="776"/>
      <c r="AO10" s="855"/>
    </row>
    <row r="11" spans="1:41" ht="12.75">
      <c r="A11" s="522"/>
      <c r="B11" s="523"/>
      <c r="C11" s="511"/>
      <c r="D11" s="524"/>
      <c r="E11" s="511"/>
      <c r="F11" s="524"/>
      <c r="G11" s="511"/>
      <c r="H11" s="524"/>
      <c r="I11" s="531"/>
      <c r="J11" s="524"/>
      <c r="K11" s="531"/>
      <c r="L11" s="524"/>
      <c r="M11" s="511"/>
      <c r="N11" s="515"/>
      <c r="O11" s="516"/>
      <c r="P11" s="532"/>
      <c r="Q11" s="533"/>
      <c r="R11" s="524"/>
      <c r="S11" s="511"/>
      <c r="T11" s="524"/>
      <c r="U11" s="511"/>
      <c r="V11" s="853"/>
      <c r="W11" s="854"/>
      <c r="X11" s="515"/>
      <c r="Y11" s="516"/>
      <c r="Z11" s="853"/>
      <c r="AA11" s="854"/>
      <c r="AB11" s="853" t="s">
        <v>78</v>
      </c>
      <c r="AC11" s="854"/>
      <c r="AD11" s="524"/>
      <c r="AE11" s="511"/>
      <c r="AF11" s="524"/>
      <c r="AG11" s="511"/>
      <c r="AH11" s="524"/>
      <c r="AI11" s="511"/>
      <c r="AJ11" s="524"/>
      <c r="AK11" s="511"/>
      <c r="AL11" s="527"/>
      <c r="AM11" s="138"/>
      <c r="AN11" s="522"/>
      <c r="AO11" s="523"/>
    </row>
    <row r="12" spans="1:41" ht="12.75">
      <c r="A12" s="522"/>
      <c r="B12" s="523"/>
      <c r="C12" s="511"/>
      <c r="D12" s="524"/>
      <c r="E12" s="511"/>
      <c r="F12" s="524"/>
      <c r="G12" s="511"/>
      <c r="H12" s="524"/>
      <c r="I12" s="531"/>
      <c r="J12" s="524"/>
      <c r="K12" s="531"/>
      <c r="L12" s="524"/>
      <c r="M12" s="511"/>
      <c r="N12" s="515"/>
      <c r="O12" s="516"/>
      <c r="P12" s="532"/>
      <c r="Q12" s="533"/>
      <c r="R12" s="524"/>
      <c r="S12" s="511"/>
      <c r="T12" s="524"/>
      <c r="U12" s="511"/>
      <c r="V12" s="853"/>
      <c r="W12" s="854"/>
      <c r="X12" s="853"/>
      <c r="Y12" s="854"/>
      <c r="Z12" s="853"/>
      <c r="AA12" s="854"/>
      <c r="AB12" s="511"/>
      <c r="AC12" s="511"/>
      <c r="AD12" s="524"/>
      <c r="AE12" s="511"/>
      <c r="AF12" s="524"/>
      <c r="AG12" s="511"/>
      <c r="AH12" s="524"/>
      <c r="AI12" s="511"/>
      <c r="AJ12" s="524"/>
      <c r="AK12" s="511"/>
      <c r="AL12" s="527"/>
      <c r="AM12" s="138"/>
      <c r="AN12" s="522"/>
      <c r="AO12" s="523"/>
    </row>
    <row r="13" spans="1:41" ht="13.5" thickBot="1">
      <c r="A13" s="535"/>
      <c r="B13" s="536"/>
      <c r="C13" s="537"/>
      <c r="D13" s="880" t="s">
        <v>41</v>
      </c>
      <c r="E13" s="882"/>
      <c r="F13" s="880" t="s">
        <v>41</v>
      </c>
      <c r="G13" s="882"/>
      <c r="H13" s="880" t="s">
        <v>41</v>
      </c>
      <c r="I13" s="881"/>
      <c r="J13" s="880" t="s">
        <v>41</v>
      </c>
      <c r="K13" s="881"/>
      <c r="L13" s="880" t="s">
        <v>41</v>
      </c>
      <c r="M13" s="881"/>
      <c r="N13" s="538" t="s">
        <v>41</v>
      </c>
      <c r="O13" s="539"/>
      <c r="P13" s="540" t="s">
        <v>41</v>
      </c>
      <c r="Q13" s="539"/>
      <c r="R13" s="880" t="s">
        <v>41</v>
      </c>
      <c r="S13" s="882"/>
      <c r="T13" s="880" t="s">
        <v>41</v>
      </c>
      <c r="U13" s="881"/>
      <c r="V13" s="538" t="s">
        <v>41</v>
      </c>
      <c r="W13" s="539"/>
      <c r="X13" s="541" t="s">
        <v>41</v>
      </c>
      <c r="Y13" s="539"/>
      <c r="Z13" s="880" t="s">
        <v>41</v>
      </c>
      <c r="AA13" s="881"/>
      <c r="AB13" s="880" t="s">
        <v>41</v>
      </c>
      <c r="AC13" s="881"/>
      <c r="AD13" s="538" t="s">
        <v>41</v>
      </c>
      <c r="AE13" s="539"/>
      <c r="AF13" s="538" t="s">
        <v>41</v>
      </c>
      <c r="AG13" s="539"/>
      <c r="AH13" s="538" t="s">
        <v>41</v>
      </c>
      <c r="AI13" s="539"/>
      <c r="AJ13" s="538" t="s">
        <v>41</v>
      </c>
      <c r="AK13" s="539"/>
      <c r="AL13" s="538" t="s">
        <v>41</v>
      </c>
      <c r="AM13" s="542"/>
      <c r="AN13" s="543" t="s">
        <v>41</v>
      </c>
      <c r="AO13" s="542"/>
    </row>
    <row r="14" spans="1:47" ht="12.75">
      <c r="A14" s="601"/>
      <c r="B14" s="602" t="s">
        <v>181</v>
      </c>
      <c r="C14" s="603" t="s">
        <v>182</v>
      </c>
      <c r="D14" s="547">
        <v>575768.9494277806</v>
      </c>
      <c r="E14" s="604"/>
      <c r="F14" s="547">
        <v>57722.05248328576</v>
      </c>
      <c r="G14" s="497"/>
      <c r="H14" s="605">
        <v>165069.57245547528</v>
      </c>
      <c r="I14" s="548"/>
      <c r="J14" s="605">
        <v>33540.73411033304</v>
      </c>
      <c r="K14" s="606"/>
      <c r="L14" s="607">
        <v>832101.3084768746</v>
      </c>
      <c r="M14" s="504"/>
      <c r="N14" s="71">
        <v>832101</v>
      </c>
      <c r="O14" s="608"/>
      <c r="P14" s="609"/>
      <c r="Q14" s="610"/>
      <c r="R14" s="611">
        <v>12918</v>
      </c>
      <c r="S14" s="612"/>
      <c r="T14" s="613">
        <v>9616</v>
      </c>
      <c r="U14" s="612"/>
      <c r="V14" s="614">
        <v>16936</v>
      </c>
      <c r="W14" s="615"/>
      <c r="X14" s="614">
        <v>737</v>
      </c>
      <c r="Y14" s="615"/>
      <c r="Z14" s="614"/>
      <c r="AA14" s="615"/>
      <c r="AB14" s="610"/>
      <c r="AC14" s="610"/>
      <c r="AD14" s="614">
        <v>12960</v>
      </c>
      <c r="AE14" s="615"/>
      <c r="AF14" s="614">
        <v>5528</v>
      </c>
      <c r="AG14" s="615"/>
      <c r="AH14" s="614"/>
      <c r="AI14" s="615"/>
      <c r="AJ14" s="614"/>
      <c r="AK14" s="615"/>
      <c r="AL14" s="614">
        <v>58695</v>
      </c>
      <c r="AM14" s="616"/>
      <c r="AN14" s="609">
        <v>890796</v>
      </c>
      <c r="AO14" s="616"/>
      <c r="AP14" s="49"/>
      <c r="AS14" s="588"/>
      <c r="AU14" s="589"/>
    </row>
    <row r="15" spans="1:47" ht="12.75">
      <c r="A15" s="601"/>
      <c r="B15" s="602" t="s">
        <v>43</v>
      </c>
      <c r="C15" s="617" t="s">
        <v>183</v>
      </c>
      <c r="D15" s="605">
        <v>608145.0974391928</v>
      </c>
      <c r="E15" s="610"/>
      <c r="F15" s="605">
        <v>23368.886633725393</v>
      </c>
      <c r="G15" s="610"/>
      <c r="H15" s="605">
        <v>98292.36600260997</v>
      </c>
      <c r="I15" s="615"/>
      <c r="J15" s="605">
        <v>281438.5276016566</v>
      </c>
      <c r="K15" s="615"/>
      <c r="L15" s="607">
        <v>1011244.8776771848</v>
      </c>
      <c r="M15" s="504"/>
      <c r="N15" s="71">
        <v>1011245</v>
      </c>
      <c r="O15" s="608"/>
      <c r="P15" s="609"/>
      <c r="Q15" s="610"/>
      <c r="R15" s="613">
        <v>7992</v>
      </c>
      <c r="S15" s="612"/>
      <c r="T15" s="613">
        <v>1460</v>
      </c>
      <c r="U15" s="612"/>
      <c r="V15" s="614">
        <v>10232</v>
      </c>
      <c r="W15" s="615"/>
      <c r="X15" s="614">
        <v>21</v>
      </c>
      <c r="Y15" s="615"/>
      <c r="Z15" s="614"/>
      <c r="AA15" s="615"/>
      <c r="AB15" s="610"/>
      <c r="AC15" s="610"/>
      <c r="AD15" s="614"/>
      <c r="AE15" s="615"/>
      <c r="AF15" s="614">
        <v>38581</v>
      </c>
      <c r="AG15" s="615"/>
      <c r="AH15" s="614"/>
      <c r="AI15" s="615"/>
      <c r="AJ15" s="614"/>
      <c r="AK15" s="615"/>
      <c r="AL15" s="614">
        <v>58286</v>
      </c>
      <c r="AM15" s="616"/>
      <c r="AN15" s="609">
        <v>1069531</v>
      </c>
      <c r="AO15" s="616"/>
      <c r="AP15" s="49"/>
      <c r="AS15" s="588"/>
      <c r="AU15" s="589"/>
    </row>
    <row r="16" spans="1:47" ht="12.75">
      <c r="A16" s="601"/>
      <c r="B16" s="602" t="s">
        <v>96</v>
      </c>
      <c r="C16" s="617" t="s">
        <v>184</v>
      </c>
      <c r="D16" s="605">
        <v>188097.35615138875</v>
      </c>
      <c r="E16" s="610"/>
      <c r="F16" s="605">
        <v>40977.13192383475</v>
      </c>
      <c r="G16" s="610"/>
      <c r="H16" s="605">
        <v>57807.94009799741</v>
      </c>
      <c r="I16" s="615"/>
      <c r="J16" s="605">
        <v>10808.879181515824</v>
      </c>
      <c r="K16" s="615"/>
      <c r="L16" s="607">
        <v>297691.3073547368</v>
      </c>
      <c r="M16" s="504"/>
      <c r="N16" s="71">
        <v>297691</v>
      </c>
      <c r="O16" s="608"/>
      <c r="P16" s="609"/>
      <c r="Q16" s="610"/>
      <c r="R16" s="613">
        <v>11302</v>
      </c>
      <c r="S16" s="612"/>
      <c r="T16" s="613">
        <v>4430</v>
      </c>
      <c r="U16" s="612"/>
      <c r="V16" s="614">
        <v>3065</v>
      </c>
      <c r="W16" s="615"/>
      <c r="X16" s="614">
        <v>0</v>
      </c>
      <c r="Y16" s="615"/>
      <c r="Z16" s="614"/>
      <c r="AA16" s="615"/>
      <c r="AB16" s="610"/>
      <c r="AC16" s="610"/>
      <c r="AD16" s="614"/>
      <c r="AE16" s="615"/>
      <c r="AF16" s="614">
        <v>2122</v>
      </c>
      <c r="AG16" s="615"/>
      <c r="AH16" s="614"/>
      <c r="AI16" s="615"/>
      <c r="AJ16" s="614"/>
      <c r="AK16" s="615"/>
      <c r="AL16" s="614">
        <v>20919</v>
      </c>
      <c r="AM16" s="616"/>
      <c r="AN16" s="609">
        <v>318610</v>
      </c>
      <c r="AO16" s="616"/>
      <c r="AP16" s="49"/>
      <c r="AS16" s="588"/>
      <c r="AU16" s="589"/>
    </row>
    <row r="17" spans="1:47" ht="12.75">
      <c r="A17" s="601"/>
      <c r="B17" s="602" t="s">
        <v>185</v>
      </c>
      <c r="C17" s="617" t="s">
        <v>186</v>
      </c>
      <c r="D17" s="605">
        <v>411020.95798839023</v>
      </c>
      <c r="E17" s="610"/>
      <c r="F17" s="605">
        <v>61965.51122993728</v>
      </c>
      <c r="G17" s="610"/>
      <c r="H17" s="605">
        <v>121115.00025512198</v>
      </c>
      <c r="I17" s="615"/>
      <c r="J17" s="605">
        <v>21291.62325723544</v>
      </c>
      <c r="K17" s="615"/>
      <c r="L17" s="607">
        <v>615393.0927306849</v>
      </c>
      <c r="M17" s="504"/>
      <c r="N17" s="71">
        <v>615393</v>
      </c>
      <c r="O17" s="608"/>
      <c r="P17" s="609"/>
      <c r="Q17" s="610"/>
      <c r="R17" s="613">
        <v>13259</v>
      </c>
      <c r="S17" s="612"/>
      <c r="T17" s="613">
        <v>10653</v>
      </c>
      <c r="U17" s="612"/>
      <c r="V17" s="614">
        <v>3264</v>
      </c>
      <c r="W17" s="615"/>
      <c r="X17" s="614">
        <v>1051</v>
      </c>
      <c r="Y17" s="615"/>
      <c r="Z17" s="614"/>
      <c r="AA17" s="615"/>
      <c r="AB17" s="610"/>
      <c r="AC17" s="610"/>
      <c r="AD17" s="614"/>
      <c r="AE17" s="615"/>
      <c r="AF17" s="614">
        <v>5643</v>
      </c>
      <c r="AG17" s="615"/>
      <c r="AH17" s="614"/>
      <c r="AI17" s="615"/>
      <c r="AJ17" s="614"/>
      <c r="AK17" s="615"/>
      <c r="AL17" s="614">
        <v>33870</v>
      </c>
      <c r="AM17" s="616"/>
      <c r="AN17" s="609">
        <v>649263</v>
      </c>
      <c r="AO17" s="616"/>
      <c r="AP17" s="49"/>
      <c r="AQ17" s="172"/>
      <c r="AS17" s="588"/>
      <c r="AU17" s="589"/>
    </row>
    <row r="18" spans="1:47" ht="12.75">
      <c r="A18" s="601"/>
      <c r="B18" s="602" t="s">
        <v>97</v>
      </c>
      <c r="C18" s="617" t="s">
        <v>187</v>
      </c>
      <c r="D18" s="605">
        <v>161275.12123752607</v>
      </c>
      <c r="E18" s="610"/>
      <c r="F18" s="605">
        <v>35525.22420280562</v>
      </c>
      <c r="G18" s="610"/>
      <c r="H18" s="605">
        <v>46441.5564448947</v>
      </c>
      <c r="I18" s="615"/>
      <c r="J18" s="605">
        <v>51618.617273956246</v>
      </c>
      <c r="K18" s="615"/>
      <c r="L18" s="607">
        <v>294860.5191591826</v>
      </c>
      <c r="M18" s="504"/>
      <c r="N18" s="71">
        <v>294861</v>
      </c>
      <c r="O18" s="608"/>
      <c r="P18" s="609"/>
      <c r="Q18" s="610"/>
      <c r="R18" s="613">
        <v>6409</v>
      </c>
      <c r="S18" s="612"/>
      <c r="T18" s="613">
        <v>2983</v>
      </c>
      <c r="U18" s="612"/>
      <c r="V18" s="614">
        <v>6571</v>
      </c>
      <c r="W18" s="615"/>
      <c r="X18" s="614">
        <v>0</v>
      </c>
      <c r="Y18" s="615"/>
      <c r="Z18" s="614"/>
      <c r="AA18" s="615"/>
      <c r="AB18" s="610"/>
      <c r="AC18" s="610"/>
      <c r="AD18" s="614"/>
      <c r="AE18" s="615"/>
      <c r="AF18" s="614">
        <v>4379</v>
      </c>
      <c r="AG18" s="615"/>
      <c r="AH18" s="614"/>
      <c r="AI18" s="615"/>
      <c r="AJ18" s="614"/>
      <c r="AK18" s="615"/>
      <c r="AL18" s="614">
        <v>20342</v>
      </c>
      <c r="AM18" s="616"/>
      <c r="AN18" s="609">
        <v>315203</v>
      </c>
      <c r="AO18" s="616"/>
      <c r="AP18" s="49"/>
      <c r="AS18" s="588"/>
      <c r="AU18" s="589"/>
    </row>
    <row r="19" spans="1:47" ht="12.75">
      <c r="A19" s="601"/>
      <c r="B19" s="602" t="s">
        <v>188</v>
      </c>
      <c r="C19" s="618" t="s">
        <v>189</v>
      </c>
      <c r="D19" s="607">
        <v>567230.7603406651</v>
      </c>
      <c r="E19" s="610"/>
      <c r="F19" s="607">
        <v>36433.93833069313</v>
      </c>
      <c r="G19" s="610"/>
      <c r="H19" s="605">
        <v>87350.88294548946</v>
      </c>
      <c r="I19" s="615"/>
      <c r="J19" s="605">
        <v>140055.98355373</v>
      </c>
      <c r="K19" s="615"/>
      <c r="L19" s="607">
        <v>831071.5651705777</v>
      </c>
      <c r="M19" s="504"/>
      <c r="N19" s="71">
        <v>831072</v>
      </c>
      <c r="O19" s="608"/>
      <c r="P19" s="609"/>
      <c r="Q19" s="610"/>
      <c r="R19" s="613">
        <v>25725</v>
      </c>
      <c r="S19" s="612"/>
      <c r="T19" s="613">
        <v>4908</v>
      </c>
      <c r="U19" s="612"/>
      <c r="V19" s="614">
        <v>13458</v>
      </c>
      <c r="W19" s="615"/>
      <c r="X19" s="614">
        <v>48</v>
      </c>
      <c r="Y19" s="615"/>
      <c r="Z19" s="614"/>
      <c r="AA19" s="615"/>
      <c r="AB19" s="610"/>
      <c r="AC19" s="610"/>
      <c r="AD19" s="614"/>
      <c r="AE19" s="615"/>
      <c r="AF19" s="614">
        <v>22644</v>
      </c>
      <c r="AG19" s="615"/>
      <c r="AH19" s="614"/>
      <c r="AI19" s="615"/>
      <c r="AJ19" s="614"/>
      <c r="AK19" s="615"/>
      <c r="AL19" s="614">
        <v>66783</v>
      </c>
      <c r="AM19" s="616"/>
      <c r="AN19" s="609">
        <v>897855</v>
      </c>
      <c r="AO19" s="616"/>
      <c r="AP19" s="49"/>
      <c r="AS19" s="588"/>
      <c r="AU19" s="589"/>
    </row>
    <row r="20" spans="1:47" ht="12.75">
      <c r="A20" s="601"/>
      <c r="B20" s="602" t="s">
        <v>144</v>
      </c>
      <c r="C20" s="618" t="s">
        <v>190</v>
      </c>
      <c r="D20" s="607">
        <v>803472.4477135763</v>
      </c>
      <c r="E20" s="610"/>
      <c r="F20" s="607">
        <v>75232.34796724698</v>
      </c>
      <c r="G20" s="610"/>
      <c r="H20" s="605">
        <v>195799.38472305852</v>
      </c>
      <c r="I20" s="615"/>
      <c r="J20" s="605">
        <v>147635.64907821993</v>
      </c>
      <c r="K20" s="615"/>
      <c r="L20" s="607">
        <v>1222139.8294821016</v>
      </c>
      <c r="M20" s="504"/>
      <c r="N20" s="71">
        <v>1222140</v>
      </c>
      <c r="O20" s="608"/>
      <c r="P20" s="609"/>
      <c r="Q20" s="610"/>
      <c r="R20" s="613">
        <v>42466</v>
      </c>
      <c r="S20" s="612"/>
      <c r="T20" s="613">
        <v>2094</v>
      </c>
      <c r="U20" s="612"/>
      <c r="V20" s="614">
        <v>23859</v>
      </c>
      <c r="W20" s="615"/>
      <c r="X20" s="614">
        <v>2701</v>
      </c>
      <c r="Y20" s="615"/>
      <c r="Z20" s="614"/>
      <c r="AA20" s="615"/>
      <c r="AB20" s="610"/>
      <c r="AC20" s="610"/>
      <c r="AD20" s="614">
        <v>12480</v>
      </c>
      <c r="AE20" s="615"/>
      <c r="AF20" s="614">
        <v>6364</v>
      </c>
      <c r="AG20" s="615"/>
      <c r="AH20" s="614"/>
      <c r="AI20" s="615"/>
      <c r="AJ20" s="614"/>
      <c r="AK20" s="615"/>
      <c r="AL20" s="614">
        <v>89964</v>
      </c>
      <c r="AM20" s="616"/>
      <c r="AN20" s="609">
        <v>1312104</v>
      </c>
      <c r="AO20" s="616"/>
      <c r="AP20" s="49"/>
      <c r="AQ20" s="773"/>
      <c r="AS20" s="588"/>
      <c r="AU20" s="589"/>
    </row>
    <row r="21" spans="1:47" ht="12.75">
      <c r="A21" s="601"/>
      <c r="B21" s="602" t="s">
        <v>145</v>
      </c>
      <c r="C21" s="617" t="s">
        <v>191</v>
      </c>
      <c r="D21" s="607">
        <v>882225.3755738589</v>
      </c>
      <c r="E21" s="610"/>
      <c r="F21" s="607">
        <v>33242.78681340808</v>
      </c>
      <c r="G21" s="610"/>
      <c r="H21" s="605">
        <v>138769.4597471437</v>
      </c>
      <c r="I21" s="615"/>
      <c r="J21" s="605">
        <v>261003.54462048513</v>
      </c>
      <c r="K21" s="615"/>
      <c r="L21" s="607">
        <v>1315241.1667548958</v>
      </c>
      <c r="M21" s="504"/>
      <c r="N21" s="71">
        <v>1315241</v>
      </c>
      <c r="O21" s="608"/>
      <c r="P21" s="609"/>
      <c r="Q21" s="610"/>
      <c r="R21" s="613">
        <v>20964</v>
      </c>
      <c r="S21" s="612"/>
      <c r="T21" s="613">
        <v>2668</v>
      </c>
      <c r="U21" s="612"/>
      <c r="V21" s="614">
        <v>10356</v>
      </c>
      <c r="W21" s="615"/>
      <c r="X21" s="614">
        <v>289</v>
      </c>
      <c r="Y21" s="615"/>
      <c r="Z21" s="614"/>
      <c r="AA21" s="615"/>
      <c r="AB21" s="610"/>
      <c r="AC21" s="610"/>
      <c r="AD21" s="614">
        <v>16320</v>
      </c>
      <c r="AE21" s="615"/>
      <c r="AF21" s="614">
        <v>65127</v>
      </c>
      <c r="AG21" s="615"/>
      <c r="AH21" s="614"/>
      <c r="AI21" s="615"/>
      <c r="AJ21" s="614"/>
      <c r="AK21" s="615"/>
      <c r="AL21" s="614">
        <v>115724</v>
      </c>
      <c r="AM21" s="616"/>
      <c r="AN21" s="609">
        <v>1430965</v>
      </c>
      <c r="AO21" s="616"/>
      <c r="AP21" s="49"/>
      <c r="AQ21" s="730"/>
      <c r="AS21" s="588"/>
      <c r="AU21" s="589"/>
    </row>
    <row r="22" spans="1:47" ht="12.75">
      <c r="A22" s="601"/>
      <c r="B22" s="602" t="s">
        <v>146</v>
      </c>
      <c r="C22" s="617" t="s">
        <v>192</v>
      </c>
      <c r="D22" s="607">
        <v>472731.3232532286</v>
      </c>
      <c r="E22" s="610"/>
      <c r="F22" s="607">
        <v>75309.39356677544</v>
      </c>
      <c r="G22" s="610"/>
      <c r="H22" s="605">
        <v>68467.17338035541</v>
      </c>
      <c r="I22" s="615"/>
      <c r="J22" s="605">
        <v>36109.821746648835</v>
      </c>
      <c r="K22" s="615"/>
      <c r="L22" s="607">
        <v>652617.7119470084</v>
      </c>
      <c r="M22" s="504"/>
      <c r="N22" s="71">
        <v>652618</v>
      </c>
      <c r="O22" s="608"/>
      <c r="P22" s="609"/>
      <c r="Q22" s="610"/>
      <c r="R22" s="613">
        <v>10902</v>
      </c>
      <c r="S22" s="612"/>
      <c r="T22" s="613">
        <v>31142</v>
      </c>
      <c r="U22" s="612"/>
      <c r="V22" s="614">
        <v>7401</v>
      </c>
      <c r="W22" s="615"/>
      <c r="X22" s="614">
        <v>0</v>
      </c>
      <c r="Y22" s="615"/>
      <c r="Z22" s="614"/>
      <c r="AA22" s="615"/>
      <c r="AB22" s="610"/>
      <c r="AC22" s="610"/>
      <c r="AD22" s="614">
        <v>6240</v>
      </c>
      <c r="AE22" s="615"/>
      <c r="AF22" s="614">
        <v>41046</v>
      </c>
      <c r="AG22" s="615"/>
      <c r="AH22" s="614"/>
      <c r="AI22" s="615"/>
      <c r="AJ22" s="614"/>
      <c r="AK22" s="615"/>
      <c r="AL22" s="614">
        <v>96731</v>
      </c>
      <c r="AM22" s="616"/>
      <c r="AN22" s="609">
        <v>749349</v>
      </c>
      <c r="AO22" s="616"/>
      <c r="AP22" s="49"/>
      <c r="AQ22" s="730"/>
      <c r="AS22" s="588"/>
      <c r="AU22" s="589"/>
    </row>
    <row r="23" spans="1:47" ht="12.75">
      <c r="A23" s="601"/>
      <c r="B23" s="602" t="s">
        <v>242</v>
      </c>
      <c r="C23" s="617" t="s">
        <v>193</v>
      </c>
      <c r="D23" s="607">
        <v>156429.82968239635</v>
      </c>
      <c r="E23" s="610"/>
      <c r="F23" s="607">
        <v>37148.73334893919</v>
      </c>
      <c r="G23" s="610"/>
      <c r="H23" s="605">
        <v>39271.20293533749</v>
      </c>
      <c r="I23" s="615"/>
      <c r="J23" s="605">
        <v>3123.279261347596</v>
      </c>
      <c r="K23" s="615"/>
      <c r="L23" s="607">
        <v>235973.04522802064</v>
      </c>
      <c r="M23" s="504"/>
      <c r="N23" s="71">
        <v>235973</v>
      </c>
      <c r="O23" s="608"/>
      <c r="P23" s="609"/>
      <c r="Q23" s="610"/>
      <c r="R23" s="613">
        <v>11473</v>
      </c>
      <c r="S23" s="612"/>
      <c r="T23" s="613">
        <v>4090</v>
      </c>
      <c r="U23" s="612"/>
      <c r="V23" s="614">
        <v>3596</v>
      </c>
      <c r="W23" s="615"/>
      <c r="X23" s="614">
        <v>0</v>
      </c>
      <c r="Y23" s="615"/>
      <c r="Z23" s="614"/>
      <c r="AA23" s="615"/>
      <c r="AB23" s="610"/>
      <c r="AC23" s="610"/>
      <c r="AD23" s="614"/>
      <c r="AE23" s="615"/>
      <c r="AF23" s="614">
        <v>400</v>
      </c>
      <c r="AG23" s="615"/>
      <c r="AH23" s="614"/>
      <c r="AI23" s="615"/>
      <c r="AJ23" s="614"/>
      <c r="AK23" s="615"/>
      <c r="AL23" s="614">
        <v>19559</v>
      </c>
      <c r="AM23" s="616"/>
      <c r="AN23" s="609">
        <v>255532</v>
      </c>
      <c r="AO23" s="616"/>
      <c r="AP23" s="49"/>
      <c r="AQ23" s="730"/>
      <c r="AS23" s="588"/>
      <c r="AU23" s="589"/>
    </row>
    <row r="24" spans="1:47" ht="12.75">
      <c r="A24" s="601"/>
      <c r="B24" s="602" t="s">
        <v>147</v>
      </c>
      <c r="C24" s="618" t="s">
        <v>194</v>
      </c>
      <c r="D24" s="607">
        <v>438555.6787319101</v>
      </c>
      <c r="E24" s="610"/>
      <c r="F24" s="607">
        <v>47364.92954045349</v>
      </c>
      <c r="G24" s="610"/>
      <c r="H24" s="605">
        <v>93658.2105031495</v>
      </c>
      <c r="I24" s="615"/>
      <c r="J24" s="605">
        <v>94197.93588386827</v>
      </c>
      <c r="K24" s="615"/>
      <c r="L24" s="607">
        <v>673776.7546593813</v>
      </c>
      <c r="M24" s="504"/>
      <c r="N24" s="71">
        <v>673777</v>
      </c>
      <c r="O24" s="608"/>
      <c r="P24" s="609"/>
      <c r="Q24" s="610"/>
      <c r="R24" s="613">
        <v>16462</v>
      </c>
      <c r="S24" s="612"/>
      <c r="T24" s="613">
        <v>1681</v>
      </c>
      <c r="U24" s="612"/>
      <c r="V24" s="614">
        <v>9244</v>
      </c>
      <c r="W24" s="615"/>
      <c r="X24" s="614">
        <v>77</v>
      </c>
      <c r="Y24" s="615"/>
      <c r="Z24" s="614"/>
      <c r="AA24" s="615"/>
      <c r="AB24" s="610"/>
      <c r="AC24" s="610"/>
      <c r="AD24" s="614">
        <v>11600</v>
      </c>
      <c r="AE24" s="615"/>
      <c r="AF24" s="614">
        <v>6791</v>
      </c>
      <c r="AG24" s="615"/>
      <c r="AH24" s="614"/>
      <c r="AI24" s="615"/>
      <c r="AJ24" s="614"/>
      <c r="AK24" s="615"/>
      <c r="AL24" s="614">
        <v>45855</v>
      </c>
      <c r="AM24" s="616"/>
      <c r="AN24" s="609">
        <v>719632</v>
      </c>
      <c r="AO24" s="616"/>
      <c r="AP24" s="49"/>
      <c r="AQ24" s="730"/>
      <c r="AS24" s="588"/>
      <c r="AU24" s="589"/>
    </row>
    <row r="25" spans="1:47" ht="12.75">
      <c r="A25" s="601"/>
      <c r="B25" s="602" t="s">
        <v>50</v>
      </c>
      <c r="C25" s="617" t="s">
        <v>195</v>
      </c>
      <c r="D25" s="607">
        <v>701737.1448275228</v>
      </c>
      <c r="E25" s="619"/>
      <c r="F25" s="607">
        <v>11700.459090929207</v>
      </c>
      <c r="G25" s="610"/>
      <c r="H25" s="605">
        <v>205238.0628760626</v>
      </c>
      <c r="I25" s="615"/>
      <c r="J25" s="605">
        <v>171886.7698794396</v>
      </c>
      <c r="K25" s="615"/>
      <c r="L25" s="607">
        <v>1090562.4366739541</v>
      </c>
      <c r="M25" s="504"/>
      <c r="N25" s="71">
        <v>1090562</v>
      </c>
      <c r="O25" s="608"/>
      <c r="P25" s="609"/>
      <c r="Q25" s="610"/>
      <c r="R25" s="613">
        <v>10949</v>
      </c>
      <c r="S25" s="612"/>
      <c r="T25" s="613">
        <v>11674</v>
      </c>
      <c r="U25" s="612"/>
      <c r="V25" s="614">
        <v>9888</v>
      </c>
      <c r="W25" s="615"/>
      <c r="X25" s="614">
        <v>116</v>
      </c>
      <c r="Y25" s="615"/>
      <c r="Z25" s="614"/>
      <c r="AA25" s="615"/>
      <c r="AB25" s="610"/>
      <c r="AC25" s="610"/>
      <c r="AD25" s="614">
        <v>24560</v>
      </c>
      <c r="AE25" s="615"/>
      <c r="AF25" s="614">
        <v>7212</v>
      </c>
      <c r="AG25" s="615"/>
      <c r="AH25" s="614">
        <v>3500</v>
      </c>
      <c r="AI25" s="615"/>
      <c r="AJ25" s="614"/>
      <c r="AK25" s="615"/>
      <c r="AL25" s="614">
        <v>67899</v>
      </c>
      <c r="AM25" s="616"/>
      <c r="AN25" s="609">
        <v>1158461</v>
      </c>
      <c r="AO25" s="616"/>
      <c r="AP25" s="49"/>
      <c r="AS25" s="588"/>
      <c r="AU25" s="589"/>
    </row>
    <row r="26" spans="1:47" ht="12.75">
      <c r="A26" s="601"/>
      <c r="B26" s="602" t="s">
        <v>74</v>
      </c>
      <c r="C26" s="618" t="s">
        <v>196</v>
      </c>
      <c r="D26" s="607">
        <v>1055909.9496961744</v>
      </c>
      <c r="E26" s="610"/>
      <c r="F26" s="607">
        <v>0</v>
      </c>
      <c r="G26" s="610"/>
      <c r="H26" s="605">
        <v>195825.87263119672</v>
      </c>
      <c r="I26" s="615"/>
      <c r="J26" s="605">
        <v>309835.492151047</v>
      </c>
      <c r="K26" s="615"/>
      <c r="L26" s="607">
        <v>1561571.3144784179</v>
      </c>
      <c r="M26" s="504"/>
      <c r="N26" s="71">
        <v>1561571</v>
      </c>
      <c r="O26" s="608"/>
      <c r="P26" s="609"/>
      <c r="Q26" s="610"/>
      <c r="R26" s="613">
        <v>21077</v>
      </c>
      <c r="S26" s="612"/>
      <c r="T26" s="613">
        <v>1878</v>
      </c>
      <c r="U26" s="612"/>
      <c r="V26" s="614">
        <v>10925</v>
      </c>
      <c r="W26" s="615"/>
      <c r="X26" s="614">
        <v>0</v>
      </c>
      <c r="Y26" s="615"/>
      <c r="Z26" s="614"/>
      <c r="AA26" s="615"/>
      <c r="AB26" s="610"/>
      <c r="AC26" s="610"/>
      <c r="AD26" s="614"/>
      <c r="AE26" s="615"/>
      <c r="AF26" s="614">
        <v>39875</v>
      </c>
      <c r="AG26" s="615"/>
      <c r="AH26" s="614">
        <v>122500</v>
      </c>
      <c r="AI26" s="615" t="s">
        <v>151</v>
      </c>
      <c r="AJ26" s="614"/>
      <c r="AK26" s="615"/>
      <c r="AL26" s="614">
        <v>196255</v>
      </c>
      <c r="AM26" s="616"/>
      <c r="AN26" s="609">
        <v>1757826</v>
      </c>
      <c r="AO26" s="616"/>
      <c r="AP26" s="49"/>
      <c r="AS26" s="588"/>
      <c r="AU26" s="589"/>
    </row>
    <row r="27" spans="1:47" ht="12.75">
      <c r="A27" s="601"/>
      <c r="B27" s="602" t="s">
        <v>104</v>
      </c>
      <c r="C27" s="617" t="s">
        <v>197</v>
      </c>
      <c r="D27" s="607">
        <v>151622.48756525468</v>
      </c>
      <c r="E27" s="610"/>
      <c r="F27" s="607">
        <v>21398.977967679624</v>
      </c>
      <c r="G27" s="610"/>
      <c r="H27" s="605">
        <v>32430.892600009585</v>
      </c>
      <c r="I27" s="615"/>
      <c r="J27" s="605">
        <v>82516.94286287478</v>
      </c>
      <c r="K27" s="615"/>
      <c r="L27" s="607">
        <v>287969.3009958187</v>
      </c>
      <c r="M27" s="504"/>
      <c r="N27" s="71">
        <v>287969</v>
      </c>
      <c r="O27" s="608"/>
      <c r="P27" s="609"/>
      <c r="Q27" s="610"/>
      <c r="R27" s="613">
        <v>2463</v>
      </c>
      <c r="S27" s="612"/>
      <c r="T27" s="613">
        <v>908</v>
      </c>
      <c r="U27" s="612"/>
      <c r="V27" s="614">
        <v>1458</v>
      </c>
      <c r="W27" s="615"/>
      <c r="X27" s="614">
        <v>29</v>
      </c>
      <c r="Y27" s="615"/>
      <c r="Z27" s="614"/>
      <c r="AA27" s="615"/>
      <c r="AB27" s="610"/>
      <c r="AC27" s="610"/>
      <c r="AD27" s="614"/>
      <c r="AE27" s="615"/>
      <c r="AF27" s="614">
        <v>695</v>
      </c>
      <c r="AG27" s="615"/>
      <c r="AH27" s="614"/>
      <c r="AI27" s="615"/>
      <c r="AJ27" s="614"/>
      <c r="AK27" s="615"/>
      <c r="AL27" s="614">
        <v>5553</v>
      </c>
      <c r="AM27" s="616"/>
      <c r="AN27" s="609">
        <v>293522</v>
      </c>
      <c r="AO27" s="616"/>
      <c r="AP27" s="49"/>
      <c r="AS27" s="588"/>
      <c r="AU27" s="589"/>
    </row>
    <row r="28" spans="1:47" ht="12.75">
      <c r="A28" s="601"/>
      <c r="B28" s="602" t="s">
        <v>148</v>
      </c>
      <c r="C28" s="617" t="s">
        <v>198</v>
      </c>
      <c r="D28" s="607">
        <v>1212534.8899806384</v>
      </c>
      <c r="E28" s="610"/>
      <c r="F28" s="607">
        <v>83804.99989688104</v>
      </c>
      <c r="G28" s="610"/>
      <c r="H28" s="605">
        <v>418707.35837089014</v>
      </c>
      <c r="I28" s="615"/>
      <c r="J28" s="605">
        <v>150801.30209783884</v>
      </c>
      <c r="K28" s="615"/>
      <c r="L28" s="607">
        <v>1865848.5503462483</v>
      </c>
      <c r="M28" s="504"/>
      <c r="N28" s="71">
        <v>1865849</v>
      </c>
      <c r="O28" s="608"/>
      <c r="P28" s="609"/>
      <c r="Q28" s="610"/>
      <c r="R28" s="613">
        <v>190933</v>
      </c>
      <c r="S28" s="612"/>
      <c r="T28" s="613">
        <v>30320</v>
      </c>
      <c r="U28" s="612"/>
      <c r="V28" s="614">
        <v>10074</v>
      </c>
      <c r="W28" s="615"/>
      <c r="X28" s="614">
        <v>0</v>
      </c>
      <c r="Y28" s="615"/>
      <c r="Z28" s="614"/>
      <c r="AA28" s="615"/>
      <c r="AB28" s="610"/>
      <c r="AC28" s="610"/>
      <c r="AD28" s="614"/>
      <c r="AE28" s="615"/>
      <c r="AF28" s="614">
        <v>0</v>
      </c>
      <c r="AG28" s="615"/>
      <c r="AH28" s="614">
        <v>1000</v>
      </c>
      <c r="AI28" s="615"/>
      <c r="AJ28" s="614"/>
      <c r="AK28" s="615"/>
      <c r="AL28" s="614">
        <v>232327</v>
      </c>
      <c r="AM28" s="616"/>
      <c r="AN28" s="609">
        <v>2098176</v>
      </c>
      <c r="AO28" s="616"/>
      <c r="AP28" s="49"/>
      <c r="AS28" s="588"/>
      <c r="AU28" s="589"/>
    </row>
    <row r="29" spans="1:47" ht="12.75">
      <c r="A29" s="601"/>
      <c r="B29" s="602" t="s">
        <v>105</v>
      </c>
      <c r="C29" s="618" t="s">
        <v>199</v>
      </c>
      <c r="D29" s="607">
        <v>635085.9591049333</v>
      </c>
      <c r="E29" s="610"/>
      <c r="F29" s="607">
        <v>13307.488730630139</v>
      </c>
      <c r="G29" s="610"/>
      <c r="H29" s="605">
        <v>103984.84779114605</v>
      </c>
      <c r="I29" s="615"/>
      <c r="J29" s="605">
        <v>266141.0057286515</v>
      </c>
      <c r="K29" s="615"/>
      <c r="L29" s="607">
        <v>1018519.301355361</v>
      </c>
      <c r="M29" s="504"/>
      <c r="N29" s="71">
        <v>1018519</v>
      </c>
      <c r="O29" s="608"/>
      <c r="P29" s="609"/>
      <c r="Q29" s="610"/>
      <c r="R29" s="613">
        <v>9274</v>
      </c>
      <c r="S29" s="612"/>
      <c r="T29" s="613">
        <v>972</v>
      </c>
      <c r="U29" s="612"/>
      <c r="V29" s="614">
        <v>4525</v>
      </c>
      <c r="W29" s="615"/>
      <c r="X29" s="614">
        <v>149</v>
      </c>
      <c r="Y29" s="615"/>
      <c r="Z29" s="614"/>
      <c r="AA29" s="615"/>
      <c r="AB29" s="610"/>
      <c r="AC29" s="610"/>
      <c r="AD29" s="614"/>
      <c r="AE29" s="615"/>
      <c r="AF29" s="614">
        <v>34362</v>
      </c>
      <c r="AG29" s="615"/>
      <c r="AH29" s="614"/>
      <c r="AI29" s="615"/>
      <c r="AJ29" s="614"/>
      <c r="AK29" s="615"/>
      <c r="AL29" s="614">
        <v>49282</v>
      </c>
      <c r="AM29" s="616"/>
      <c r="AN29" s="609">
        <v>1067801</v>
      </c>
      <c r="AO29" s="616"/>
      <c r="AP29" s="49"/>
      <c r="AS29" s="588"/>
      <c r="AU29" s="589"/>
    </row>
    <row r="30" spans="1:47" ht="12.75">
      <c r="A30" s="601"/>
      <c r="B30" s="602" t="s">
        <v>200</v>
      </c>
      <c r="C30" s="618" t="s">
        <v>201</v>
      </c>
      <c r="D30" s="607">
        <v>902109.6767476202</v>
      </c>
      <c r="E30" s="610"/>
      <c r="F30" s="607">
        <v>94108.63602511217</v>
      </c>
      <c r="G30" s="610"/>
      <c r="H30" s="605">
        <v>217056.89071078398</v>
      </c>
      <c r="I30" s="615"/>
      <c r="J30" s="605">
        <v>54496.700068902326</v>
      </c>
      <c r="K30" s="615"/>
      <c r="L30" s="607">
        <v>1267771.9035524186</v>
      </c>
      <c r="M30" s="504"/>
      <c r="N30" s="71">
        <v>1267772</v>
      </c>
      <c r="O30" s="608"/>
      <c r="P30" s="609"/>
      <c r="Q30" s="610"/>
      <c r="R30" s="613">
        <v>47848</v>
      </c>
      <c r="S30" s="612"/>
      <c r="T30" s="613">
        <v>7294</v>
      </c>
      <c r="U30" s="612"/>
      <c r="V30" s="614">
        <v>22735</v>
      </c>
      <c r="W30" s="615"/>
      <c r="X30" s="614">
        <v>3102</v>
      </c>
      <c r="Y30" s="615"/>
      <c r="Z30" s="614"/>
      <c r="AA30" s="615"/>
      <c r="AB30" s="610"/>
      <c r="AC30" s="610"/>
      <c r="AD30" s="614">
        <v>11360</v>
      </c>
      <c r="AE30" s="615"/>
      <c r="AF30" s="614">
        <v>3521</v>
      </c>
      <c r="AG30" s="615"/>
      <c r="AH30" s="614">
        <v>1500</v>
      </c>
      <c r="AI30" s="615"/>
      <c r="AJ30" s="614"/>
      <c r="AK30" s="615"/>
      <c r="AL30" s="614">
        <v>97360</v>
      </c>
      <c r="AM30" s="616"/>
      <c r="AN30" s="609">
        <v>1365132</v>
      </c>
      <c r="AO30" s="616"/>
      <c r="AP30" s="49"/>
      <c r="AS30" s="588"/>
      <c r="AU30" s="589"/>
    </row>
    <row r="31" spans="1:47" ht="12.75">
      <c r="A31" s="601"/>
      <c r="B31" s="602" t="s">
        <v>109</v>
      </c>
      <c r="C31" s="617" t="s">
        <v>202</v>
      </c>
      <c r="D31" s="607">
        <v>315580.43333026354</v>
      </c>
      <c r="E31" s="610"/>
      <c r="F31" s="607">
        <v>54635.60810256719</v>
      </c>
      <c r="G31" s="610"/>
      <c r="H31" s="605">
        <v>77553.90784957533</v>
      </c>
      <c r="I31" s="615"/>
      <c r="J31" s="605">
        <v>12743.074608226892</v>
      </c>
      <c r="K31" s="615"/>
      <c r="L31" s="607">
        <v>460513.02389063296</v>
      </c>
      <c r="M31" s="504"/>
      <c r="N31" s="71">
        <v>460513</v>
      </c>
      <c r="O31" s="608"/>
      <c r="P31" s="609"/>
      <c r="Q31" s="610"/>
      <c r="R31" s="613">
        <v>19710</v>
      </c>
      <c r="S31" s="612"/>
      <c r="T31" s="613">
        <v>5901</v>
      </c>
      <c r="U31" s="612"/>
      <c r="V31" s="614">
        <v>3482</v>
      </c>
      <c r="W31" s="615"/>
      <c r="X31" s="614">
        <v>466</v>
      </c>
      <c r="Y31" s="615"/>
      <c r="Z31" s="614"/>
      <c r="AA31" s="615"/>
      <c r="AB31" s="610"/>
      <c r="AC31" s="610"/>
      <c r="AD31" s="614"/>
      <c r="AE31" s="615"/>
      <c r="AF31" s="614">
        <v>1983</v>
      </c>
      <c r="AG31" s="615"/>
      <c r="AH31" s="614"/>
      <c r="AI31" s="615"/>
      <c r="AJ31" s="614"/>
      <c r="AK31" s="615"/>
      <c r="AL31" s="614">
        <v>31542</v>
      </c>
      <c r="AM31" s="616"/>
      <c r="AN31" s="609">
        <v>492055</v>
      </c>
      <c r="AO31" s="616"/>
      <c r="AP31" s="49"/>
      <c r="AS31" s="588"/>
      <c r="AU31" s="589"/>
    </row>
    <row r="32" spans="1:47" ht="12.75">
      <c r="A32" s="601"/>
      <c r="B32" s="602" t="s">
        <v>59</v>
      </c>
      <c r="C32" s="617" t="s">
        <v>203</v>
      </c>
      <c r="D32" s="607">
        <v>201682.41832829738</v>
      </c>
      <c r="E32" s="610"/>
      <c r="F32" s="607">
        <v>45988.642084593004</v>
      </c>
      <c r="G32" s="610"/>
      <c r="H32" s="605">
        <v>44736.733255883606</v>
      </c>
      <c r="I32" s="615"/>
      <c r="J32" s="605">
        <v>23609.086946962485</v>
      </c>
      <c r="K32" s="615"/>
      <c r="L32" s="607">
        <v>316016.8806157365</v>
      </c>
      <c r="M32" s="504"/>
      <c r="N32" s="71">
        <v>316017</v>
      </c>
      <c r="O32" s="608"/>
      <c r="P32" s="609"/>
      <c r="Q32" s="610"/>
      <c r="R32" s="613">
        <v>6892</v>
      </c>
      <c r="S32" s="612"/>
      <c r="T32" s="613">
        <v>11007</v>
      </c>
      <c r="U32" s="612"/>
      <c r="V32" s="614">
        <v>4035</v>
      </c>
      <c r="W32" s="615"/>
      <c r="X32" s="614">
        <v>220</v>
      </c>
      <c r="Y32" s="615"/>
      <c r="Z32" s="614"/>
      <c r="AA32" s="615"/>
      <c r="AB32" s="610"/>
      <c r="AC32" s="610"/>
      <c r="AD32" s="614"/>
      <c r="AE32" s="615"/>
      <c r="AF32" s="614">
        <v>2772</v>
      </c>
      <c r="AG32" s="615"/>
      <c r="AH32" s="614"/>
      <c r="AI32" s="615"/>
      <c r="AJ32" s="614"/>
      <c r="AK32" s="615"/>
      <c r="AL32" s="614">
        <v>24926</v>
      </c>
      <c r="AM32" s="616"/>
      <c r="AN32" s="609">
        <v>340943</v>
      </c>
      <c r="AO32" s="616"/>
      <c r="AP32" s="49"/>
      <c r="AS32" s="588"/>
      <c r="AU32" s="589"/>
    </row>
    <row r="33" spans="1:47" ht="12.75">
      <c r="A33" s="601"/>
      <c r="B33" s="602" t="s">
        <v>150</v>
      </c>
      <c r="C33" s="617" t="s">
        <v>204</v>
      </c>
      <c r="D33" s="607">
        <v>417573.7819028055</v>
      </c>
      <c r="E33" s="610"/>
      <c r="F33" s="607">
        <v>54094.737285258794</v>
      </c>
      <c r="G33" s="610"/>
      <c r="H33" s="605">
        <v>92018.35946562234</v>
      </c>
      <c r="I33" s="615"/>
      <c r="J33" s="605">
        <v>7986.382187448157</v>
      </c>
      <c r="K33" s="615"/>
      <c r="L33" s="607">
        <v>571673.2608411348</v>
      </c>
      <c r="M33" s="504"/>
      <c r="N33" s="71">
        <v>571673</v>
      </c>
      <c r="O33" s="608"/>
      <c r="P33" s="609"/>
      <c r="Q33" s="610"/>
      <c r="R33" s="613">
        <v>35379</v>
      </c>
      <c r="S33" s="612"/>
      <c r="T33" s="613">
        <v>19257</v>
      </c>
      <c r="U33" s="612"/>
      <c r="V33" s="614">
        <v>11049</v>
      </c>
      <c r="W33" s="615"/>
      <c r="X33" s="614">
        <v>0</v>
      </c>
      <c r="Y33" s="615"/>
      <c r="Z33" s="614"/>
      <c r="AA33" s="615"/>
      <c r="AB33" s="610"/>
      <c r="AC33" s="610"/>
      <c r="AD33" s="614">
        <v>22880</v>
      </c>
      <c r="AE33" s="615"/>
      <c r="AF33" s="614">
        <v>13700</v>
      </c>
      <c r="AG33" s="615"/>
      <c r="AH33" s="614"/>
      <c r="AI33" s="615"/>
      <c r="AJ33" s="614"/>
      <c r="AK33" s="615"/>
      <c r="AL33" s="614">
        <v>102265</v>
      </c>
      <c r="AM33" s="616"/>
      <c r="AN33" s="609">
        <v>673938</v>
      </c>
      <c r="AO33" s="616"/>
      <c r="AP33" s="49"/>
      <c r="AS33" s="588"/>
      <c r="AU33" s="589"/>
    </row>
    <row r="34" spans="1:47" ht="12.75">
      <c r="A34" s="601"/>
      <c r="B34" s="602" t="s">
        <v>110</v>
      </c>
      <c r="C34" s="618" t="s">
        <v>205</v>
      </c>
      <c r="D34" s="607">
        <v>384140.27639646485</v>
      </c>
      <c r="E34" s="610"/>
      <c r="F34" s="607">
        <v>69057.08929669448</v>
      </c>
      <c r="G34" s="610"/>
      <c r="H34" s="605">
        <v>63609.36780435408</v>
      </c>
      <c r="I34" s="615"/>
      <c r="J34" s="605">
        <v>94666.07069083778</v>
      </c>
      <c r="K34" s="615"/>
      <c r="L34" s="607">
        <v>611472.8041883511</v>
      </c>
      <c r="M34" s="504"/>
      <c r="N34" s="71">
        <v>611473</v>
      </c>
      <c r="O34" s="608"/>
      <c r="P34" s="609"/>
      <c r="Q34" s="610"/>
      <c r="R34" s="613">
        <v>11923</v>
      </c>
      <c r="S34" s="612"/>
      <c r="T34" s="613">
        <v>4039</v>
      </c>
      <c r="U34" s="612"/>
      <c r="V34" s="614">
        <v>14158</v>
      </c>
      <c r="W34" s="615"/>
      <c r="X34" s="614">
        <v>0</v>
      </c>
      <c r="Y34" s="615"/>
      <c r="Z34" s="614"/>
      <c r="AA34" s="615"/>
      <c r="AB34" s="610"/>
      <c r="AC34" s="610"/>
      <c r="AD34" s="614"/>
      <c r="AE34" s="615"/>
      <c r="AF34" s="614">
        <v>27400</v>
      </c>
      <c r="AG34" s="615"/>
      <c r="AH34" s="614"/>
      <c r="AI34" s="615"/>
      <c r="AJ34" s="614"/>
      <c r="AK34" s="615"/>
      <c r="AL34" s="614">
        <v>57520</v>
      </c>
      <c r="AM34" s="616"/>
      <c r="AN34" s="609">
        <v>668993</v>
      </c>
      <c r="AO34" s="616"/>
      <c r="AP34" s="49"/>
      <c r="AS34" s="588"/>
      <c r="AU34" s="589"/>
    </row>
    <row r="35" spans="1:47" ht="12.75">
      <c r="A35" s="601"/>
      <c r="B35" s="602" t="s">
        <v>206</v>
      </c>
      <c r="C35" s="617" t="s">
        <v>207</v>
      </c>
      <c r="D35" s="607">
        <v>690030.6253338589</v>
      </c>
      <c r="E35" s="610"/>
      <c r="F35" s="607">
        <v>41897.8112417084</v>
      </c>
      <c r="G35" s="610"/>
      <c r="H35" s="605">
        <v>102201.29025490095</v>
      </c>
      <c r="I35" s="615"/>
      <c r="J35" s="605">
        <v>247321.1056856365</v>
      </c>
      <c r="K35" s="615"/>
      <c r="L35" s="607">
        <v>1081450.8325161047</v>
      </c>
      <c r="M35" s="504"/>
      <c r="N35" s="71">
        <v>1081451</v>
      </c>
      <c r="O35" s="608"/>
      <c r="P35" s="609"/>
      <c r="Q35" s="610"/>
      <c r="R35" s="613">
        <v>22977</v>
      </c>
      <c r="S35" s="612"/>
      <c r="T35" s="613">
        <v>998</v>
      </c>
      <c r="U35" s="612"/>
      <c r="V35" s="614">
        <v>1184</v>
      </c>
      <c r="W35" s="615"/>
      <c r="X35" s="614">
        <v>249</v>
      </c>
      <c r="Y35" s="615"/>
      <c r="Z35" s="614"/>
      <c r="AA35" s="615"/>
      <c r="AB35" s="610"/>
      <c r="AC35" s="610"/>
      <c r="AD35" s="614"/>
      <c r="AE35" s="615"/>
      <c r="AF35" s="614">
        <v>53843</v>
      </c>
      <c r="AG35" s="615"/>
      <c r="AH35" s="614"/>
      <c r="AI35" s="615"/>
      <c r="AJ35" s="614"/>
      <c r="AK35" s="615"/>
      <c r="AL35" s="614">
        <v>79251</v>
      </c>
      <c r="AM35" s="616"/>
      <c r="AN35" s="609">
        <v>1160702</v>
      </c>
      <c r="AO35" s="616"/>
      <c r="AP35" s="49"/>
      <c r="AQ35" s="172"/>
      <c r="AR35" s="57"/>
      <c r="AS35" s="588"/>
      <c r="AU35" s="589"/>
    </row>
    <row r="36" spans="1:47" ht="12.75">
      <c r="A36" s="601"/>
      <c r="B36" s="602" t="s">
        <v>63</v>
      </c>
      <c r="C36" s="618" t="s">
        <v>208</v>
      </c>
      <c r="D36" s="607">
        <v>215258.45924625173</v>
      </c>
      <c r="E36" s="610"/>
      <c r="F36" s="607">
        <v>39769.61423684079</v>
      </c>
      <c r="G36" s="610"/>
      <c r="H36" s="605">
        <v>47572.66689894134</v>
      </c>
      <c r="I36" s="615"/>
      <c r="J36" s="605">
        <v>20502.471523137323</v>
      </c>
      <c r="K36" s="615"/>
      <c r="L36" s="607">
        <v>323103.21190517116</v>
      </c>
      <c r="M36" s="504"/>
      <c r="N36" s="71">
        <v>323103</v>
      </c>
      <c r="O36" s="608"/>
      <c r="P36" s="609"/>
      <c r="Q36" s="610"/>
      <c r="R36" s="613">
        <v>15703</v>
      </c>
      <c r="S36" s="612"/>
      <c r="T36" s="613">
        <v>6847</v>
      </c>
      <c r="U36" s="612"/>
      <c r="V36" s="614">
        <v>3210</v>
      </c>
      <c r="W36" s="615"/>
      <c r="X36" s="614">
        <v>0</v>
      </c>
      <c r="Y36" s="615"/>
      <c r="Z36" s="614"/>
      <c r="AA36" s="615"/>
      <c r="AB36" s="610"/>
      <c r="AC36" s="610"/>
      <c r="AD36" s="614"/>
      <c r="AE36" s="615"/>
      <c r="AF36" s="614">
        <v>3503</v>
      </c>
      <c r="AG36" s="615"/>
      <c r="AH36" s="614"/>
      <c r="AI36" s="615"/>
      <c r="AJ36" s="614"/>
      <c r="AK36" s="615"/>
      <c r="AL36" s="614">
        <v>29263</v>
      </c>
      <c r="AM36" s="616"/>
      <c r="AN36" s="609">
        <v>352366</v>
      </c>
      <c r="AO36" s="616"/>
      <c r="AP36" s="49"/>
      <c r="AS36" s="588"/>
      <c r="AU36" s="589"/>
    </row>
    <row r="37" spans="1:45" s="44" customFormat="1" ht="13.5" thickBot="1">
      <c r="A37" s="73" t="s">
        <v>77</v>
      </c>
      <c r="B37" s="119"/>
      <c r="C37" s="142"/>
      <c r="D37" s="620"/>
      <c r="E37" s="76"/>
      <c r="F37" s="620"/>
      <c r="G37" s="76"/>
      <c r="H37" s="620"/>
      <c r="I37" s="576"/>
      <c r="J37" s="620"/>
      <c r="K37" s="576"/>
      <c r="L37" s="621"/>
      <c r="M37" s="76"/>
      <c r="N37" s="78">
        <v>0</v>
      </c>
      <c r="O37" s="622"/>
      <c r="P37" s="75">
        <v>3693295</v>
      </c>
      <c r="Q37" s="574"/>
      <c r="R37" s="77"/>
      <c r="S37" s="74"/>
      <c r="T37" s="77"/>
      <c r="U37" s="74"/>
      <c r="V37" s="623"/>
      <c r="W37" s="188"/>
      <c r="X37" s="78"/>
      <c r="Y37" s="120"/>
      <c r="Z37" s="624">
        <v>2000000</v>
      </c>
      <c r="AA37" s="74"/>
      <c r="AB37" s="78">
        <v>345418</v>
      </c>
      <c r="AC37" s="74"/>
      <c r="AD37" s="78"/>
      <c r="AE37" s="576"/>
      <c r="AF37" s="78"/>
      <c r="AG37" s="576"/>
      <c r="AH37" s="78"/>
      <c r="AI37" s="576"/>
      <c r="AJ37" s="78">
        <v>4594</v>
      </c>
      <c r="AK37" s="576"/>
      <c r="AL37" s="78">
        <v>6043307</v>
      </c>
      <c r="AM37" s="82"/>
      <c r="AN37" s="75">
        <v>6043307</v>
      </c>
      <c r="AO37" s="82"/>
      <c r="AP37" s="49"/>
      <c r="AQ37"/>
      <c r="AS37" s="588"/>
    </row>
    <row r="38" spans="1:45" ht="13.5" thickBot="1">
      <c r="A38" s="84" t="s">
        <v>4</v>
      </c>
      <c r="B38" s="536"/>
      <c r="C38" s="537"/>
      <c r="D38" s="571">
        <v>12148219</v>
      </c>
      <c r="E38" s="182"/>
      <c r="F38" s="571">
        <v>1054055</v>
      </c>
      <c r="G38" s="182"/>
      <c r="H38" s="571">
        <v>2712979</v>
      </c>
      <c r="I38" s="183"/>
      <c r="J38" s="571" t="e">
        <v>#REF!</v>
      </c>
      <c r="K38" s="572"/>
      <c r="L38" s="571">
        <v>18438584.999999996</v>
      </c>
      <c r="M38" s="573"/>
      <c r="N38" s="87">
        <v>18438584</v>
      </c>
      <c r="O38" s="572"/>
      <c r="P38" s="86">
        <v>3693295</v>
      </c>
      <c r="Q38" s="573"/>
      <c r="R38" s="591">
        <v>575000</v>
      </c>
      <c r="S38" s="145"/>
      <c r="T38" s="187">
        <v>176820</v>
      </c>
      <c r="U38" s="145"/>
      <c r="V38" s="78">
        <v>204705</v>
      </c>
      <c r="W38" s="576"/>
      <c r="X38" s="87">
        <v>9255</v>
      </c>
      <c r="Y38" s="537"/>
      <c r="Z38" s="591">
        <v>2000000</v>
      </c>
      <c r="AA38" s="145"/>
      <c r="AB38" s="187">
        <v>345418</v>
      </c>
      <c r="AC38" s="145"/>
      <c r="AD38" s="78">
        <v>118400</v>
      </c>
      <c r="AE38" s="188"/>
      <c r="AF38" s="78">
        <v>387491</v>
      </c>
      <c r="AG38" s="188"/>
      <c r="AH38" s="78">
        <v>128500</v>
      </c>
      <c r="AI38" s="188"/>
      <c r="AJ38" s="78">
        <v>4594</v>
      </c>
      <c r="AK38" s="188"/>
      <c r="AL38" s="87">
        <v>7643478</v>
      </c>
      <c r="AM38" s="577"/>
      <c r="AN38" s="122">
        <v>26082062</v>
      </c>
      <c r="AO38" s="578"/>
      <c r="AP38" s="55"/>
      <c r="AS38" s="588"/>
    </row>
    <row r="39" spans="1:43" s="593" customFormat="1" ht="18">
      <c r="A39" s="593" t="s">
        <v>302</v>
      </c>
      <c r="D39" s="594"/>
      <c r="E39" s="595"/>
      <c r="F39" s="596"/>
      <c r="G39" s="595"/>
      <c r="H39" s="596"/>
      <c r="I39" s="595"/>
      <c r="J39" s="596"/>
      <c r="K39" s="595"/>
      <c r="L39" s="595"/>
      <c r="M39" s="595"/>
      <c r="P39" s="597"/>
      <c r="V39" s="598"/>
      <c r="X39" s="598"/>
      <c r="Z39" s="598"/>
      <c r="AF39" s="598"/>
      <c r="AH39" s="598"/>
      <c r="AP39"/>
      <c r="AQ39"/>
    </row>
    <row r="40" spans="1:43" s="593" customFormat="1" ht="18">
      <c r="A40" s="593" t="s">
        <v>303</v>
      </c>
      <c r="D40" s="594"/>
      <c r="E40" s="595"/>
      <c r="F40" s="596"/>
      <c r="G40" s="595"/>
      <c r="H40" s="596"/>
      <c r="I40" s="595"/>
      <c r="J40" s="596"/>
      <c r="K40" s="595"/>
      <c r="L40" s="595"/>
      <c r="M40" s="595"/>
      <c r="P40" s="597"/>
      <c r="V40" s="598"/>
      <c r="X40" s="598"/>
      <c r="Z40" s="598"/>
      <c r="AF40" s="598"/>
      <c r="AH40" s="598"/>
      <c r="AP40" s="437"/>
      <c r="AQ40" s="437"/>
    </row>
    <row r="41" spans="1:43" s="593" customFormat="1" ht="18">
      <c r="A41" s="593" t="s">
        <v>304</v>
      </c>
      <c r="D41" s="594"/>
      <c r="E41" s="595"/>
      <c r="F41" s="596"/>
      <c r="G41" s="595"/>
      <c r="H41" s="596"/>
      <c r="I41" s="595"/>
      <c r="J41" s="596"/>
      <c r="K41" s="595"/>
      <c r="L41" s="595"/>
      <c r="M41" s="595"/>
      <c r="P41" s="597"/>
      <c r="V41" s="598"/>
      <c r="X41" s="598"/>
      <c r="Z41" s="598"/>
      <c r="AF41" s="598"/>
      <c r="AH41" s="598"/>
      <c r="AP41"/>
      <c r="AQ41"/>
    </row>
    <row r="42" spans="1:43" s="593" customFormat="1" ht="18">
      <c r="A42" s="593" t="s">
        <v>292</v>
      </c>
      <c r="D42" s="594"/>
      <c r="E42" s="595"/>
      <c r="F42" s="596"/>
      <c r="G42" s="595"/>
      <c r="H42" s="596"/>
      <c r="I42" s="595"/>
      <c r="J42" s="596"/>
      <c r="K42" s="595"/>
      <c r="L42" s="595"/>
      <c r="M42" s="595"/>
      <c r="P42" s="597"/>
      <c r="V42" s="598"/>
      <c r="X42" s="598"/>
      <c r="Z42" s="598"/>
      <c r="AF42" s="598"/>
      <c r="AH42" s="598"/>
      <c r="AP42"/>
      <c r="AQ42"/>
    </row>
    <row r="43" spans="1:43" s="593" customFormat="1" ht="18">
      <c r="A43" s="593" t="s">
        <v>293</v>
      </c>
      <c r="D43" s="594"/>
      <c r="E43" s="595"/>
      <c r="F43" s="596"/>
      <c r="G43" s="595"/>
      <c r="H43" s="596"/>
      <c r="I43" s="595"/>
      <c r="J43" s="596"/>
      <c r="K43" s="595"/>
      <c r="L43" s="595"/>
      <c r="M43" s="595"/>
      <c r="P43" s="597"/>
      <c r="V43" s="598"/>
      <c r="X43" s="598"/>
      <c r="Z43" s="598"/>
      <c r="AF43" s="598"/>
      <c r="AH43" s="598"/>
      <c r="AP43"/>
      <c r="AQ43"/>
    </row>
    <row r="44" spans="1:43" s="579" customFormat="1" ht="18">
      <c r="A44" s="593" t="s">
        <v>305</v>
      </c>
      <c r="B44" s="593"/>
      <c r="D44" s="581"/>
      <c r="E44" s="581"/>
      <c r="F44" s="581"/>
      <c r="G44" s="581"/>
      <c r="H44" s="581"/>
      <c r="I44" s="581"/>
      <c r="J44" s="581"/>
      <c r="K44" s="585"/>
      <c r="L44" s="585"/>
      <c r="M44" s="585"/>
      <c r="P44" s="582"/>
      <c r="AP44"/>
      <c r="AQ44"/>
    </row>
    <row r="45" spans="1:43" s="579" customFormat="1" ht="18">
      <c r="A45" s="593" t="s">
        <v>306</v>
      </c>
      <c r="B45" s="593"/>
      <c r="D45" s="581"/>
      <c r="E45" s="581"/>
      <c r="F45" s="581"/>
      <c r="G45" s="581"/>
      <c r="H45" s="581"/>
      <c r="I45" s="581"/>
      <c r="J45" s="581"/>
      <c r="K45" s="585"/>
      <c r="L45" s="585"/>
      <c r="M45" s="585"/>
      <c r="P45" s="582"/>
      <c r="AP45"/>
      <c r="AQ45"/>
    </row>
    <row r="46" spans="1:43" s="579" customFormat="1" ht="18">
      <c r="A46" s="593" t="s">
        <v>307</v>
      </c>
      <c r="B46" s="593"/>
      <c r="D46" s="581"/>
      <c r="E46" s="581"/>
      <c r="F46" s="581"/>
      <c r="G46" s="581"/>
      <c r="H46" s="581"/>
      <c r="I46" s="581"/>
      <c r="J46" s="581"/>
      <c r="K46" s="585"/>
      <c r="L46" s="585"/>
      <c r="M46" s="585"/>
      <c r="P46" s="582"/>
      <c r="AP46"/>
      <c r="AQ46"/>
    </row>
    <row r="47" spans="1:13" ht="18">
      <c r="A47" s="579" t="s">
        <v>308</v>
      </c>
      <c r="B47" s="93"/>
      <c r="C47" s="93"/>
      <c r="D47" s="190"/>
      <c r="E47" s="190"/>
      <c r="F47" s="190"/>
      <c r="G47" s="190"/>
      <c r="H47" s="190"/>
      <c r="I47" s="190"/>
      <c r="J47" s="190"/>
      <c r="K47" s="190"/>
      <c r="L47" s="190"/>
      <c r="M47" s="190"/>
    </row>
    <row r="48" spans="1:13" ht="15">
      <c r="A48" s="93"/>
      <c r="B48" s="93"/>
      <c r="C48" s="93"/>
      <c r="D48" s="190"/>
      <c r="E48" s="190"/>
      <c r="F48" s="190"/>
      <c r="G48" s="190"/>
      <c r="H48" s="190"/>
      <c r="I48" s="190"/>
      <c r="J48" s="190"/>
      <c r="K48" s="190"/>
      <c r="L48" s="190"/>
      <c r="M48" s="190"/>
    </row>
    <row r="49" spans="1:14" ht="15">
      <c r="A49" s="93"/>
      <c r="B49" s="93"/>
      <c r="C49" s="93"/>
      <c r="D49" s="42"/>
      <c r="E49" s="502"/>
      <c r="F49" s="42"/>
      <c r="G49" s="502"/>
      <c r="H49" s="42"/>
      <c r="I49" s="502"/>
      <c r="J49" s="42"/>
      <c r="K49" s="502"/>
      <c r="L49" s="502"/>
      <c r="M49" s="502"/>
      <c r="N49" s="592"/>
    </row>
    <row r="50" spans="1:40" ht="15">
      <c r="A50" s="93"/>
      <c r="B50" s="93"/>
      <c r="C50" s="93"/>
      <c r="AL50" s="625"/>
      <c r="AN50" s="626"/>
    </row>
    <row r="51" spans="4:15" ht="12.75">
      <c r="D51" s="493">
        <v>6772474</v>
      </c>
      <c r="F51" s="493">
        <v>705297</v>
      </c>
      <c r="H51" s="592">
        <v>1385587</v>
      </c>
      <c r="J51" s="493">
        <v>1236834</v>
      </c>
      <c r="N51" s="592"/>
      <c r="O51" s="592"/>
    </row>
    <row r="52" spans="8:15" ht="12.75">
      <c r="H52" s="592"/>
      <c r="J52" s="592"/>
      <c r="N52" s="592"/>
      <c r="O52" s="592"/>
    </row>
    <row r="53" spans="14:15" ht="12.75">
      <c r="N53" s="592"/>
      <c r="O53" s="592"/>
    </row>
  </sheetData>
  <sheetProtection/>
  <mergeCells count="89">
    <mergeCell ref="T13:U13"/>
    <mergeCell ref="AQ20:AQ24"/>
    <mergeCell ref="V12:W12"/>
    <mergeCell ref="X12:Y12"/>
    <mergeCell ref="Z12:AA12"/>
    <mergeCell ref="D13:E13"/>
    <mergeCell ref="F13:G13"/>
    <mergeCell ref="H13:I13"/>
    <mergeCell ref="J13:K13"/>
    <mergeCell ref="L13:M13"/>
    <mergeCell ref="R13:S13"/>
    <mergeCell ref="AB8:AC8"/>
    <mergeCell ref="AD8:AE8"/>
    <mergeCell ref="AF8:AG8"/>
    <mergeCell ref="AD10:AE10"/>
    <mergeCell ref="Z13:AA13"/>
    <mergeCell ref="AB13:AC13"/>
    <mergeCell ref="AH9:AI9"/>
    <mergeCell ref="AJ9:AK9"/>
    <mergeCell ref="AN9:AO9"/>
    <mergeCell ref="AD9:AE9"/>
    <mergeCell ref="AF9:AG9"/>
    <mergeCell ref="AN8:AO8"/>
    <mergeCell ref="AF10:AG10"/>
    <mergeCell ref="AH10:AI10"/>
    <mergeCell ref="AN10:AO10"/>
    <mergeCell ref="V11:W11"/>
    <mergeCell ref="Z11:AA11"/>
    <mergeCell ref="AB11:AC11"/>
    <mergeCell ref="V8:W8"/>
    <mergeCell ref="Z8:AA8"/>
    <mergeCell ref="D10:E10"/>
    <mergeCell ref="F10:G10"/>
    <mergeCell ref="H10:I10"/>
    <mergeCell ref="J10:K10"/>
    <mergeCell ref="R10:S10"/>
    <mergeCell ref="V10:W10"/>
    <mergeCell ref="X10:Y10"/>
    <mergeCell ref="Z10:AA10"/>
    <mergeCell ref="R9:S9"/>
    <mergeCell ref="T9:U9"/>
    <mergeCell ref="P10:Q10"/>
    <mergeCell ref="AB10:AC10"/>
    <mergeCell ref="AH8:AI8"/>
    <mergeCell ref="AJ8:AK8"/>
    <mergeCell ref="V9:W9"/>
    <mergeCell ref="Z9:AA9"/>
    <mergeCell ref="AB9:AC9"/>
    <mergeCell ref="R8:S8"/>
    <mergeCell ref="A8:B8"/>
    <mergeCell ref="D8:E8"/>
    <mergeCell ref="F8:G8"/>
    <mergeCell ref="H8:I8"/>
    <mergeCell ref="D9:E9"/>
    <mergeCell ref="P9:Q9"/>
    <mergeCell ref="P8:Q8"/>
    <mergeCell ref="J8:K8"/>
    <mergeCell ref="AF7:AG7"/>
    <mergeCell ref="D6:E6"/>
    <mergeCell ref="F6:G6"/>
    <mergeCell ref="D7:E7"/>
    <mergeCell ref="F7:G7"/>
    <mergeCell ref="H7:I7"/>
    <mergeCell ref="J7:K7"/>
    <mergeCell ref="P7:Q7"/>
    <mergeCell ref="H6:I6"/>
    <mergeCell ref="AH7:AI7"/>
    <mergeCell ref="AJ7:AK7"/>
    <mergeCell ref="R7:S7"/>
    <mergeCell ref="V7:W7"/>
    <mergeCell ref="Z7:AA7"/>
    <mergeCell ref="AB7:AC7"/>
    <mergeCell ref="AD7:AE7"/>
    <mergeCell ref="J6:K6"/>
    <mergeCell ref="P6:Q6"/>
    <mergeCell ref="N3:O3"/>
    <mergeCell ref="P3:AM3"/>
    <mergeCell ref="N4:O4"/>
    <mergeCell ref="R6:W6"/>
    <mergeCell ref="Z6:AA6"/>
    <mergeCell ref="AF6:AG6"/>
    <mergeCell ref="AN4:AO4"/>
    <mergeCell ref="A5:B5"/>
    <mergeCell ref="D5:E5"/>
    <mergeCell ref="F5:G5"/>
    <mergeCell ref="H5:I5"/>
    <mergeCell ref="J5:K5"/>
    <mergeCell ref="P5:Q5"/>
    <mergeCell ref="Z5:AA5"/>
  </mergeCells>
  <printOptions/>
  <pageMargins left="0.35" right="0.2" top="0.92" bottom="0.2" header="0.5" footer="0.5"/>
  <pageSetup fitToHeight="1" fitToWidth="1" horizontalDpi="300" verticalDpi="3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AD52"/>
  <sheetViews>
    <sheetView showGridLines="0" zoomScalePageLayoutView="0" workbookViewId="0" topLeftCell="A1">
      <selection activeCell="AA11" sqref="AA11"/>
    </sheetView>
  </sheetViews>
  <sheetFormatPr defaultColWidth="8.8515625" defaultRowHeight="12.75"/>
  <cols>
    <col min="1" max="1" width="4.00390625" style="0" customWidth="1"/>
    <col min="2" max="2" width="22.140625" style="0" customWidth="1"/>
    <col min="3" max="3" width="10.421875" style="0" customWidth="1"/>
    <col min="4" max="4" width="2.7109375" style="0" customWidth="1"/>
    <col min="5" max="5" width="8.8515625" style="0" customWidth="1"/>
    <col min="6" max="6" width="2.7109375" style="0" customWidth="1"/>
    <col min="7" max="7" width="9.421875" style="3" hidden="1" customWidth="1"/>
    <col min="8" max="8" width="2.421875" style="0" hidden="1" customWidth="1"/>
    <col min="9" max="9" width="9.421875" style="0" customWidth="1"/>
    <col min="10" max="10" width="2.421875" style="0" customWidth="1"/>
    <col min="11" max="11" width="8.140625" style="0" customWidth="1"/>
    <col min="12" max="12" width="3.7109375" style="0" customWidth="1"/>
    <col min="13" max="13" width="9.7109375" style="0" customWidth="1"/>
    <col min="14" max="14" width="1.421875" style="0" customWidth="1"/>
    <col min="15" max="15" width="9.421875" style="0" customWidth="1"/>
    <col min="16" max="16" width="1.421875" style="0" customWidth="1"/>
    <col min="17" max="17" width="9.421875" style="0" customWidth="1"/>
    <col min="18" max="18" width="1.28515625" style="0" customWidth="1"/>
    <col min="19" max="19" width="9.8515625" style="0" customWidth="1"/>
    <col min="20" max="20" width="2.28125" style="0" customWidth="1"/>
    <col min="21" max="21" width="6.8515625" style="0" customWidth="1"/>
    <col min="22" max="22" width="2.421875" style="0" customWidth="1"/>
    <col min="23" max="23" width="7.7109375" style="0" customWidth="1"/>
    <col min="24" max="24" width="3.421875" style="0" customWidth="1"/>
    <col min="25" max="25" width="8.7109375" style="0" customWidth="1"/>
    <col min="26" max="26" width="2.00390625" style="0" customWidth="1"/>
    <col min="27" max="27" width="11.00390625" style="0" customWidth="1"/>
    <col min="28" max="28" width="2.421875" style="0" customWidth="1"/>
    <col min="29" max="29" width="6.8515625" style="0" customWidth="1"/>
    <col min="30" max="30" width="10.7109375" style="0" customWidth="1"/>
  </cols>
  <sheetData>
    <row r="1" spans="1:7" s="1" customFormat="1" ht="20.25">
      <c r="A1" s="1" t="s">
        <v>418</v>
      </c>
      <c r="G1" s="2"/>
    </row>
    <row r="2" ht="13.5" thickBot="1"/>
    <row r="3" spans="1:28" ht="12.75">
      <c r="A3" s="4"/>
      <c r="B3" s="95"/>
      <c r="C3" s="631" t="s">
        <v>342</v>
      </c>
      <c r="D3" s="632"/>
      <c r="E3" s="632"/>
      <c r="F3" s="647"/>
      <c r="G3" s="648"/>
      <c r="H3" s="5"/>
      <c r="I3" s="731" t="s">
        <v>1</v>
      </c>
      <c r="J3" s="731"/>
      <c r="K3" s="731"/>
      <c r="L3" s="731"/>
      <c r="M3" s="731"/>
      <c r="N3" s="731"/>
      <c r="O3" s="731"/>
      <c r="P3" s="731"/>
      <c r="Q3" s="731"/>
      <c r="R3" s="731"/>
      <c r="S3" s="731"/>
      <c r="T3" s="731"/>
      <c r="U3" s="731"/>
      <c r="V3" s="731"/>
      <c r="W3" s="731"/>
      <c r="X3" s="731"/>
      <c r="Y3" s="731"/>
      <c r="Z3" s="732"/>
      <c r="AA3" s="149"/>
      <c r="AB3" s="95"/>
    </row>
    <row r="4" spans="1:28" ht="12.75">
      <c r="A4" s="9"/>
      <c r="B4" s="54"/>
      <c r="C4" s="13"/>
      <c r="D4" s="14"/>
      <c r="E4" s="14"/>
      <c r="F4" s="17"/>
      <c r="G4" s="649" t="s">
        <v>2</v>
      </c>
      <c r="H4" s="21" t="s">
        <v>114</v>
      </c>
      <c r="I4" s="16"/>
      <c r="J4" s="16"/>
      <c r="K4" s="14"/>
      <c r="L4" s="14"/>
      <c r="M4" s="14"/>
      <c r="N4" s="14"/>
      <c r="O4" s="14"/>
      <c r="P4" s="14"/>
      <c r="Q4" s="14"/>
      <c r="R4" s="14"/>
      <c r="S4" s="14"/>
      <c r="T4" s="14"/>
      <c r="U4" s="14"/>
      <c r="V4" s="14"/>
      <c r="W4" s="14"/>
      <c r="X4" s="14"/>
      <c r="Y4" s="14"/>
      <c r="Z4" s="14"/>
      <c r="AA4" s="29"/>
      <c r="AB4" s="54"/>
    </row>
    <row r="5" spans="1:28" ht="12.75">
      <c r="A5" s="728"/>
      <c r="B5" s="733"/>
      <c r="C5" s="22" t="s">
        <v>343</v>
      </c>
      <c r="D5" s="21"/>
      <c r="E5" s="22" t="s">
        <v>344</v>
      </c>
      <c r="F5" s="28"/>
      <c r="G5" s="650"/>
      <c r="H5" s="10"/>
      <c r="I5" s="734" t="s">
        <v>2</v>
      </c>
      <c r="J5" s="735"/>
      <c r="K5" s="97" t="s">
        <v>345</v>
      </c>
      <c r="L5" s="16"/>
      <c r="M5" s="16"/>
      <c r="N5" s="16"/>
      <c r="O5" s="22" t="s">
        <v>346</v>
      </c>
      <c r="P5" s="21"/>
      <c r="Q5" s="22" t="s">
        <v>347</v>
      </c>
      <c r="R5" s="21"/>
      <c r="S5" s="22" t="s">
        <v>348</v>
      </c>
      <c r="T5" s="21"/>
      <c r="U5" s="22" t="s">
        <v>349</v>
      </c>
      <c r="V5" s="21"/>
      <c r="W5" s="22" t="s">
        <v>10</v>
      </c>
      <c r="X5" s="21"/>
      <c r="Y5" s="22" t="s">
        <v>12</v>
      </c>
      <c r="Z5" s="21"/>
      <c r="AA5" s="22" t="s">
        <v>4</v>
      </c>
      <c r="AB5" s="24"/>
    </row>
    <row r="6" spans="1:28" ht="12.75">
      <c r="A6" s="728" t="s">
        <v>327</v>
      </c>
      <c r="B6" s="733"/>
      <c r="C6" s="22"/>
      <c r="D6" s="21"/>
      <c r="E6" s="22" t="s">
        <v>350</v>
      </c>
      <c r="F6" s="28"/>
      <c r="G6" s="650"/>
      <c r="H6" s="10"/>
      <c r="I6" s="10"/>
      <c r="J6" s="10"/>
      <c r="K6" s="22" t="s">
        <v>351</v>
      </c>
      <c r="L6" s="21"/>
      <c r="M6" s="22" t="s">
        <v>352</v>
      </c>
      <c r="N6" s="21"/>
      <c r="O6" s="22" t="s">
        <v>22</v>
      </c>
      <c r="P6" s="21"/>
      <c r="Q6" s="22" t="s">
        <v>353</v>
      </c>
      <c r="R6" s="21"/>
      <c r="S6" s="22" t="s">
        <v>354</v>
      </c>
      <c r="T6" s="21"/>
      <c r="U6" s="22" t="s">
        <v>355</v>
      </c>
      <c r="V6" s="21"/>
      <c r="W6" s="23"/>
      <c r="X6" s="21"/>
      <c r="Y6" s="29"/>
      <c r="Z6" s="10"/>
      <c r="AA6" s="29"/>
      <c r="AB6" s="54"/>
    </row>
    <row r="7" spans="1:28" ht="12.75">
      <c r="A7" s="18"/>
      <c r="B7" s="101"/>
      <c r="C7" s="22"/>
      <c r="D7" s="21"/>
      <c r="E7" s="22" t="s">
        <v>356</v>
      </c>
      <c r="F7" s="28"/>
      <c r="G7" s="650"/>
      <c r="H7" s="10"/>
      <c r="I7" s="10"/>
      <c r="J7" s="10"/>
      <c r="K7" s="23"/>
      <c r="L7" s="21"/>
      <c r="M7" s="22" t="s">
        <v>357</v>
      </c>
      <c r="N7" s="21"/>
      <c r="O7" s="22" t="s">
        <v>314</v>
      </c>
      <c r="P7" s="21"/>
      <c r="Q7" s="22" t="s">
        <v>358</v>
      </c>
      <c r="R7" s="21"/>
      <c r="S7" s="22" t="s">
        <v>359</v>
      </c>
      <c r="T7" s="21"/>
      <c r="U7" s="29"/>
      <c r="V7" s="10"/>
      <c r="W7" s="29"/>
      <c r="X7" s="10"/>
      <c r="Y7" s="29"/>
      <c r="Z7" s="10"/>
      <c r="AA7" s="29"/>
      <c r="AB7" s="54"/>
    </row>
    <row r="8" spans="1:28" ht="13.5" thickBot="1">
      <c r="A8" s="30"/>
      <c r="B8" s="85"/>
      <c r="C8" s="34" t="s">
        <v>41</v>
      </c>
      <c r="D8" s="33"/>
      <c r="E8" s="651"/>
      <c r="F8" s="146"/>
      <c r="G8" s="35" t="s">
        <v>41</v>
      </c>
      <c r="H8" s="33"/>
      <c r="I8" s="736" t="s">
        <v>41</v>
      </c>
      <c r="J8" s="737"/>
      <c r="K8" s="34" t="s">
        <v>41</v>
      </c>
      <c r="L8" s="33"/>
      <c r="M8" s="34" t="s">
        <v>41</v>
      </c>
      <c r="N8" s="33"/>
      <c r="O8" s="34" t="s">
        <v>41</v>
      </c>
      <c r="P8" s="33"/>
      <c r="Q8" s="34" t="s">
        <v>41</v>
      </c>
      <c r="R8" s="33"/>
      <c r="S8" s="34" t="s">
        <v>41</v>
      </c>
      <c r="T8" s="33"/>
      <c r="U8" s="34" t="s">
        <v>41</v>
      </c>
      <c r="V8" s="33"/>
      <c r="W8" s="34" t="s">
        <v>41</v>
      </c>
      <c r="X8" s="33"/>
      <c r="Y8" s="34" t="s">
        <v>41</v>
      </c>
      <c r="Z8" s="33"/>
      <c r="AA8" s="34" t="s">
        <v>41</v>
      </c>
      <c r="AB8" s="36"/>
    </row>
    <row r="9" spans="1:28" s="657" customFormat="1" ht="12.75">
      <c r="A9" s="634" t="s">
        <v>42</v>
      </c>
      <c r="B9" s="652"/>
      <c r="C9" s="636">
        <f>SUM(C10:C30)</f>
        <v>3276482</v>
      </c>
      <c r="D9" s="635"/>
      <c r="E9" s="653">
        <v>0.6808210588471553</v>
      </c>
      <c r="F9" s="654"/>
      <c r="G9" s="655"/>
      <c r="H9" s="635"/>
      <c r="I9" s="636">
        <f>SUM(I10:I30)</f>
        <v>210322</v>
      </c>
      <c r="J9" s="635"/>
      <c r="K9" s="636">
        <f>SUM(K10:K30)</f>
        <v>2500</v>
      </c>
      <c r="L9" s="639"/>
      <c r="M9" s="636">
        <f>SUM(M10:M30)</f>
        <v>100467</v>
      </c>
      <c r="N9" s="639"/>
      <c r="O9" s="636">
        <f>SUM(O10:O30)</f>
        <v>171369</v>
      </c>
      <c r="P9" s="639"/>
      <c r="Q9" s="636">
        <f>SUM(Q10:Q30)</f>
        <v>51484</v>
      </c>
      <c r="R9" s="639"/>
      <c r="S9" s="636">
        <f>SUM(S10:S30)</f>
        <v>5620</v>
      </c>
      <c r="T9" s="639"/>
      <c r="U9" s="636">
        <f>SUM(U10:U30)</f>
        <v>677</v>
      </c>
      <c r="V9" s="639"/>
      <c r="W9" s="636">
        <f>SUM(W10:W30)</f>
        <v>31883</v>
      </c>
      <c r="X9" s="639"/>
      <c r="Y9" s="636">
        <f>SUM(Y10:Y30)</f>
        <v>574322</v>
      </c>
      <c r="Z9" s="656"/>
      <c r="AA9" s="636">
        <f>SUM(AA10:AA30)</f>
        <v>3850804</v>
      </c>
      <c r="AB9" s="640"/>
    </row>
    <row r="10" spans="1:28" ht="12.75">
      <c r="A10" s="9"/>
      <c r="B10" s="54" t="s">
        <v>43</v>
      </c>
      <c r="C10" s="48">
        <v>221990</v>
      </c>
      <c r="D10" s="10"/>
      <c r="E10" s="658">
        <v>0.6616888712326806</v>
      </c>
      <c r="F10" s="47"/>
      <c r="G10" s="650">
        <v>0</v>
      </c>
      <c r="H10" s="10"/>
      <c r="I10" s="48">
        <v>12222</v>
      </c>
      <c r="J10" s="10"/>
      <c r="K10" s="48"/>
      <c r="L10" s="49"/>
      <c r="M10" s="48">
        <v>2520</v>
      </c>
      <c r="N10" s="49"/>
      <c r="O10" s="48">
        <v>12738</v>
      </c>
      <c r="P10" s="49"/>
      <c r="Q10" s="48">
        <v>10362</v>
      </c>
      <c r="R10" s="49"/>
      <c r="S10" s="48">
        <v>2300</v>
      </c>
      <c r="T10" s="49"/>
      <c r="U10" s="48"/>
      <c r="V10" s="49"/>
      <c r="W10" s="48">
        <v>735</v>
      </c>
      <c r="X10" s="51" t="s">
        <v>78</v>
      </c>
      <c r="Y10" s="48">
        <f>SUM(I10:X10)</f>
        <v>40877</v>
      </c>
      <c r="Z10" s="49"/>
      <c r="AA10" s="48">
        <f aca="true" t="shared" si="0" ref="AA10:AA30">C10+Y10</f>
        <v>262867</v>
      </c>
      <c r="AB10" s="53"/>
    </row>
    <row r="11" spans="1:28" ht="12.75">
      <c r="A11" s="9"/>
      <c r="B11" s="54" t="s">
        <v>44</v>
      </c>
      <c r="C11" s="48">
        <v>130484</v>
      </c>
      <c r="D11" s="10"/>
      <c r="E11" s="658">
        <v>0.6735433739211355</v>
      </c>
      <c r="F11" s="47"/>
      <c r="G11" s="650">
        <v>0</v>
      </c>
      <c r="H11" s="10"/>
      <c r="I11" s="48">
        <v>16307</v>
      </c>
      <c r="J11" s="10"/>
      <c r="K11" s="48"/>
      <c r="L11" s="49"/>
      <c r="M11" s="48">
        <v>5693</v>
      </c>
      <c r="N11" s="49"/>
      <c r="O11" s="48">
        <v>553</v>
      </c>
      <c r="P11" s="49"/>
      <c r="Q11" s="48">
        <v>680</v>
      </c>
      <c r="R11" s="49"/>
      <c r="S11" s="48"/>
      <c r="T11" s="49"/>
      <c r="U11" s="48"/>
      <c r="V11" s="49"/>
      <c r="W11" s="48"/>
      <c r="X11" s="49"/>
      <c r="Y11" s="48">
        <f aca="true" t="shared" si="1" ref="Y11:Y46">SUM(I11:X11)</f>
        <v>23233</v>
      </c>
      <c r="Z11" s="49"/>
      <c r="AA11" s="48">
        <f t="shared" si="0"/>
        <v>153717</v>
      </c>
      <c r="AB11" s="53"/>
    </row>
    <row r="12" spans="1:28" ht="12.75">
      <c r="A12" s="9"/>
      <c r="B12" s="54" t="s">
        <v>97</v>
      </c>
      <c r="C12" s="48">
        <v>69939</v>
      </c>
      <c r="D12" s="10"/>
      <c r="E12" s="658">
        <v>0.7430056187606405</v>
      </c>
      <c r="F12" s="47"/>
      <c r="G12" s="650">
        <v>0</v>
      </c>
      <c r="H12" s="10"/>
      <c r="I12" s="48">
        <v>9521</v>
      </c>
      <c r="J12" s="10"/>
      <c r="K12" s="48"/>
      <c r="L12" s="49"/>
      <c r="M12" s="48">
        <v>4326</v>
      </c>
      <c r="N12" s="49"/>
      <c r="O12" s="48">
        <v>2400</v>
      </c>
      <c r="P12" s="49"/>
      <c r="Q12" s="48">
        <v>5100</v>
      </c>
      <c r="R12" s="49"/>
      <c r="S12" s="48"/>
      <c r="T12" s="49"/>
      <c r="U12" s="48"/>
      <c r="V12" s="51"/>
      <c r="W12" s="48">
        <v>3150</v>
      </c>
      <c r="X12" s="51" t="s">
        <v>78</v>
      </c>
      <c r="Y12" s="48">
        <f t="shared" si="1"/>
        <v>24497</v>
      </c>
      <c r="Z12" s="49"/>
      <c r="AA12" s="48">
        <f t="shared" si="0"/>
        <v>94436</v>
      </c>
      <c r="AB12" s="53"/>
    </row>
    <row r="13" spans="1:28" ht="12.75">
      <c r="A13" s="9"/>
      <c r="B13" s="54" t="s">
        <v>47</v>
      </c>
      <c r="C13" s="48">
        <v>81581</v>
      </c>
      <c r="D13" s="10"/>
      <c r="E13" s="658">
        <v>0.661687062192582</v>
      </c>
      <c r="F13" s="47"/>
      <c r="G13" s="650">
        <v>0</v>
      </c>
      <c r="H13" s="10"/>
      <c r="I13" s="48">
        <v>5753</v>
      </c>
      <c r="J13" s="10"/>
      <c r="K13" s="48"/>
      <c r="L13" s="51"/>
      <c r="M13" s="48">
        <v>3515</v>
      </c>
      <c r="N13" s="49"/>
      <c r="O13" s="48">
        <v>5210</v>
      </c>
      <c r="P13" s="49"/>
      <c r="Q13" s="48">
        <v>12</v>
      </c>
      <c r="R13" s="49"/>
      <c r="S13" s="48"/>
      <c r="T13" s="49"/>
      <c r="U13" s="48"/>
      <c r="V13" s="49"/>
      <c r="W13" s="48">
        <v>18000</v>
      </c>
      <c r="X13" s="51" t="s">
        <v>151</v>
      </c>
      <c r="Y13" s="48">
        <f t="shared" si="1"/>
        <v>32490</v>
      </c>
      <c r="Z13" s="49"/>
      <c r="AA13" s="48">
        <f t="shared" si="0"/>
        <v>114071</v>
      </c>
      <c r="AB13" s="53"/>
    </row>
    <row r="14" spans="1:28" ht="12.75">
      <c r="A14" s="9"/>
      <c r="B14" s="54" t="s">
        <v>48</v>
      </c>
      <c r="C14" s="48">
        <f>229572+1500</f>
        <v>231072</v>
      </c>
      <c r="D14" s="114" t="s">
        <v>113</v>
      </c>
      <c r="E14" s="658">
        <v>0.661687998758081</v>
      </c>
      <c r="F14" s="47"/>
      <c r="G14" s="650">
        <v>0</v>
      </c>
      <c r="H14" s="10"/>
      <c r="I14" s="48">
        <v>15013</v>
      </c>
      <c r="J14" s="10"/>
      <c r="K14" s="48"/>
      <c r="L14" s="49"/>
      <c r="M14" s="48">
        <v>473</v>
      </c>
      <c r="N14" s="49"/>
      <c r="O14" s="48">
        <v>11329</v>
      </c>
      <c r="P14" s="49"/>
      <c r="Q14" s="48">
        <v>3100</v>
      </c>
      <c r="R14" s="49"/>
      <c r="S14" s="48">
        <v>2300</v>
      </c>
      <c r="T14" s="49"/>
      <c r="U14" s="48"/>
      <c r="V14" s="51"/>
      <c r="W14" s="48"/>
      <c r="X14" s="51"/>
      <c r="Y14" s="48">
        <f t="shared" si="1"/>
        <v>32215</v>
      </c>
      <c r="Z14" s="49"/>
      <c r="AA14" s="48">
        <f t="shared" si="0"/>
        <v>263287</v>
      </c>
      <c r="AB14" s="53"/>
    </row>
    <row r="15" spans="1:28" ht="12.75">
      <c r="A15" s="9"/>
      <c r="B15" s="54" t="s">
        <v>49</v>
      </c>
      <c r="C15" s="48">
        <v>160649</v>
      </c>
      <c r="D15" s="10"/>
      <c r="E15" s="658">
        <v>0.6616870730464974</v>
      </c>
      <c r="F15" s="47"/>
      <c r="G15" s="650">
        <v>0</v>
      </c>
      <c r="H15" s="10"/>
      <c r="I15" s="48">
        <v>33792</v>
      </c>
      <c r="J15" s="10"/>
      <c r="K15" s="48"/>
      <c r="L15" s="49"/>
      <c r="M15" s="48">
        <v>19052</v>
      </c>
      <c r="N15" s="49"/>
      <c r="O15" s="48">
        <v>3200</v>
      </c>
      <c r="P15" s="49"/>
      <c r="Q15" s="48">
        <v>10</v>
      </c>
      <c r="R15" s="49"/>
      <c r="S15" s="48"/>
      <c r="T15" s="49"/>
      <c r="U15" s="48"/>
      <c r="V15" s="49"/>
      <c r="W15" s="48">
        <v>1223</v>
      </c>
      <c r="X15" s="51" t="s">
        <v>78</v>
      </c>
      <c r="Y15" s="48">
        <f t="shared" si="1"/>
        <v>57277</v>
      </c>
      <c r="Z15" s="49"/>
      <c r="AA15" s="48">
        <f t="shared" si="0"/>
        <v>217926</v>
      </c>
      <c r="AB15" s="53"/>
    </row>
    <row r="16" spans="1:28" ht="12.75">
      <c r="A16" s="9"/>
      <c r="B16" s="54" t="s">
        <v>50</v>
      </c>
      <c r="C16" s="48">
        <v>85676</v>
      </c>
      <c r="D16" s="10"/>
      <c r="E16" s="658">
        <v>1.4179857790278048</v>
      </c>
      <c r="F16" s="659"/>
      <c r="G16" s="650">
        <v>0</v>
      </c>
      <c r="H16" s="10"/>
      <c r="I16" s="48">
        <v>6610</v>
      </c>
      <c r="J16" s="10"/>
      <c r="K16" s="48"/>
      <c r="L16" s="49"/>
      <c r="M16" s="48">
        <v>0</v>
      </c>
      <c r="N16" s="49"/>
      <c r="O16" s="48">
        <v>800</v>
      </c>
      <c r="P16" s="49"/>
      <c r="Q16" s="48">
        <v>600</v>
      </c>
      <c r="R16" s="49"/>
      <c r="S16" s="48"/>
      <c r="T16" s="49"/>
      <c r="U16" s="48"/>
      <c r="V16" s="49"/>
      <c r="W16" s="48"/>
      <c r="X16" s="49"/>
      <c r="Y16" s="48">
        <f t="shared" si="1"/>
        <v>8010</v>
      </c>
      <c r="Z16" s="49"/>
      <c r="AA16" s="48">
        <f t="shared" si="0"/>
        <v>93686</v>
      </c>
      <c r="AB16" s="53"/>
    </row>
    <row r="17" spans="1:28" ht="12.75">
      <c r="A17" s="9"/>
      <c r="B17" s="54" t="s">
        <v>329</v>
      </c>
      <c r="C17" s="48">
        <v>144268</v>
      </c>
      <c r="D17" s="10"/>
      <c r="E17" s="658">
        <v>0.661690821250694</v>
      </c>
      <c r="F17" s="47"/>
      <c r="G17" s="650">
        <v>0</v>
      </c>
      <c r="H17" s="10"/>
      <c r="I17" s="48">
        <v>3019</v>
      </c>
      <c r="J17" s="10"/>
      <c r="K17" s="48"/>
      <c r="L17" s="49"/>
      <c r="M17" s="48">
        <v>0</v>
      </c>
      <c r="N17" s="49"/>
      <c r="O17" s="48">
        <v>5404</v>
      </c>
      <c r="P17" s="49"/>
      <c r="Q17" s="48">
        <v>2400</v>
      </c>
      <c r="R17" s="49"/>
      <c r="S17" s="48"/>
      <c r="T17" s="49"/>
      <c r="U17" s="48"/>
      <c r="V17" s="49"/>
      <c r="W17" s="48"/>
      <c r="X17" s="49"/>
      <c r="Y17" s="48">
        <f t="shared" si="1"/>
        <v>10823</v>
      </c>
      <c r="Z17" s="49"/>
      <c r="AA17" s="48">
        <f t="shared" si="0"/>
        <v>155091</v>
      </c>
      <c r="AB17" s="53"/>
    </row>
    <row r="18" spans="1:28" ht="12.75">
      <c r="A18" s="9"/>
      <c r="B18" s="54" t="s">
        <v>73</v>
      </c>
      <c r="C18" s="48">
        <v>76942</v>
      </c>
      <c r="D18" s="10"/>
      <c r="E18" s="658">
        <v>0.6616899915616227</v>
      </c>
      <c r="F18" s="47"/>
      <c r="G18" s="650">
        <v>0</v>
      </c>
      <c r="H18" s="10"/>
      <c r="I18" s="48">
        <v>2353</v>
      </c>
      <c r="J18" s="10"/>
      <c r="K18" s="48"/>
      <c r="L18" s="49"/>
      <c r="M18" s="48">
        <v>564</v>
      </c>
      <c r="N18" s="49"/>
      <c r="O18" s="48">
        <v>5435</v>
      </c>
      <c r="P18" s="49"/>
      <c r="Q18" s="48">
        <v>1240</v>
      </c>
      <c r="R18" s="49"/>
      <c r="S18" s="48"/>
      <c r="T18" s="49"/>
      <c r="U18" s="48"/>
      <c r="V18" s="49"/>
      <c r="W18" s="48"/>
      <c r="X18" s="49"/>
      <c r="Y18" s="48">
        <f t="shared" si="1"/>
        <v>9592</v>
      </c>
      <c r="Z18" s="49"/>
      <c r="AA18" s="48">
        <f t="shared" si="0"/>
        <v>86534</v>
      </c>
      <c r="AB18" s="53"/>
    </row>
    <row r="19" spans="1:28" ht="12.75">
      <c r="A19" s="9"/>
      <c r="B19" s="54" t="s">
        <v>330</v>
      </c>
      <c r="C19" s="48">
        <v>124761</v>
      </c>
      <c r="D19" s="10"/>
      <c r="E19" s="658">
        <v>0.661689000461244</v>
      </c>
      <c r="F19" s="47"/>
      <c r="G19" s="650">
        <v>0</v>
      </c>
      <c r="H19" s="10"/>
      <c r="I19" s="48">
        <v>4144</v>
      </c>
      <c r="J19" s="10"/>
      <c r="K19" s="48"/>
      <c r="L19" s="49"/>
      <c r="M19" s="48">
        <v>1150</v>
      </c>
      <c r="N19" s="49"/>
      <c r="O19" s="48">
        <v>6035</v>
      </c>
      <c r="P19" s="49"/>
      <c r="Q19" s="48">
        <v>1152</v>
      </c>
      <c r="R19" s="49"/>
      <c r="S19" s="48"/>
      <c r="T19" s="49"/>
      <c r="U19" s="48"/>
      <c r="V19" s="49"/>
      <c r="W19" s="48"/>
      <c r="X19" s="49"/>
      <c r="Y19" s="48">
        <f t="shared" si="1"/>
        <v>12481</v>
      </c>
      <c r="Z19" s="49"/>
      <c r="AA19" s="48">
        <f t="shared" si="0"/>
        <v>137242</v>
      </c>
      <c r="AB19" s="53"/>
    </row>
    <row r="20" spans="1:28" ht="12.75">
      <c r="A20" s="9"/>
      <c r="B20" s="54" t="s">
        <v>74</v>
      </c>
      <c r="C20" s="48">
        <v>362225</v>
      </c>
      <c r="D20" s="10"/>
      <c r="E20" s="658">
        <v>0.6616884078305602</v>
      </c>
      <c r="F20" s="47"/>
      <c r="G20" s="650">
        <v>0</v>
      </c>
      <c r="H20" s="10"/>
      <c r="I20" s="48">
        <v>3921</v>
      </c>
      <c r="J20" s="10"/>
      <c r="K20" s="48">
        <v>2500</v>
      </c>
      <c r="L20" s="51" t="s">
        <v>114</v>
      </c>
      <c r="M20" s="48">
        <v>9774</v>
      </c>
      <c r="N20" s="49"/>
      <c r="O20" s="48">
        <v>19758</v>
      </c>
      <c r="P20" s="49"/>
      <c r="Q20" s="48">
        <v>2941</v>
      </c>
      <c r="R20" s="49"/>
      <c r="S20" s="48"/>
      <c r="T20" s="49"/>
      <c r="U20" s="48"/>
      <c r="V20" s="51"/>
      <c r="W20" s="48"/>
      <c r="X20" s="51"/>
      <c r="Y20" s="48">
        <f t="shared" si="1"/>
        <v>38894</v>
      </c>
      <c r="Z20" s="49"/>
      <c r="AA20" s="48">
        <f t="shared" si="0"/>
        <v>401119</v>
      </c>
      <c r="AB20" s="53"/>
    </row>
    <row r="21" spans="1:28" ht="12.75">
      <c r="A21" s="9"/>
      <c r="B21" s="54" t="s">
        <v>103</v>
      </c>
      <c r="C21" s="48">
        <v>154813</v>
      </c>
      <c r="D21" s="10"/>
      <c r="E21" s="658">
        <v>0.6616870784877622</v>
      </c>
      <c r="F21" s="47"/>
      <c r="G21" s="650">
        <v>0</v>
      </c>
      <c r="H21" s="10"/>
      <c r="I21" s="48">
        <v>2320</v>
      </c>
      <c r="J21" s="10"/>
      <c r="K21" s="48"/>
      <c r="L21" s="49"/>
      <c r="M21" s="48">
        <v>8309</v>
      </c>
      <c r="N21" s="49"/>
      <c r="O21" s="48">
        <v>7183</v>
      </c>
      <c r="P21" s="49"/>
      <c r="Q21" s="48">
        <v>1235</v>
      </c>
      <c r="R21" s="49"/>
      <c r="S21" s="48"/>
      <c r="T21" s="49"/>
      <c r="U21" s="48"/>
      <c r="V21" s="49"/>
      <c r="W21" s="48"/>
      <c r="X21" s="49"/>
      <c r="Y21" s="48">
        <f t="shared" si="1"/>
        <v>19047</v>
      </c>
      <c r="Z21" s="49"/>
      <c r="AA21" s="48">
        <f t="shared" si="0"/>
        <v>173860</v>
      </c>
      <c r="AB21" s="53"/>
    </row>
    <row r="22" spans="1:28" ht="12.75">
      <c r="A22" s="9"/>
      <c r="B22" s="54" t="s">
        <v>104</v>
      </c>
      <c r="C22" s="48">
        <v>60834</v>
      </c>
      <c r="D22" s="10"/>
      <c r="E22" s="658">
        <v>0.6616898407205101</v>
      </c>
      <c r="F22" s="47"/>
      <c r="G22" s="650">
        <v>0</v>
      </c>
      <c r="H22" s="10"/>
      <c r="I22" s="48">
        <v>3030</v>
      </c>
      <c r="J22" s="10"/>
      <c r="K22" s="48"/>
      <c r="L22" s="49"/>
      <c r="M22" s="48">
        <v>0</v>
      </c>
      <c r="N22" s="49"/>
      <c r="O22" s="48">
        <v>2046</v>
      </c>
      <c r="P22" s="49"/>
      <c r="Q22" s="48">
        <v>1500</v>
      </c>
      <c r="R22" s="49"/>
      <c r="S22" s="48"/>
      <c r="T22" s="49"/>
      <c r="U22" s="48"/>
      <c r="V22" s="49"/>
      <c r="W22" s="48">
        <v>1600</v>
      </c>
      <c r="X22" s="51" t="s">
        <v>78</v>
      </c>
      <c r="Y22" s="48">
        <f t="shared" si="1"/>
        <v>8176</v>
      </c>
      <c r="Z22" s="49"/>
      <c r="AA22" s="48">
        <f t="shared" si="0"/>
        <v>69010</v>
      </c>
      <c r="AB22" s="53"/>
    </row>
    <row r="23" spans="1:28" ht="12.75">
      <c r="A23" s="9"/>
      <c r="B23" s="54" t="s">
        <v>105</v>
      </c>
      <c r="C23" s="48">
        <v>213097</v>
      </c>
      <c r="D23" s="10"/>
      <c r="E23" s="658">
        <v>0.6616875929638741</v>
      </c>
      <c r="F23" s="47"/>
      <c r="G23" s="650">
        <v>0</v>
      </c>
      <c r="H23" s="10"/>
      <c r="I23" s="48">
        <v>2529</v>
      </c>
      <c r="J23" s="10"/>
      <c r="K23" s="48"/>
      <c r="L23" s="49"/>
      <c r="M23" s="48">
        <v>448</v>
      </c>
      <c r="N23" s="49"/>
      <c r="O23" s="48">
        <v>11146</v>
      </c>
      <c r="P23" s="49"/>
      <c r="Q23" s="48">
        <v>4602</v>
      </c>
      <c r="R23" s="49"/>
      <c r="S23" s="48">
        <v>1020</v>
      </c>
      <c r="T23" s="49"/>
      <c r="U23" s="48">
        <v>77</v>
      </c>
      <c r="V23" s="51"/>
      <c r="W23" s="48"/>
      <c r="X23" s="51"/>
      <c r="Y23" s="48">
        <f t="shared" si="1"/>
        <v>19822</v>
      </c>
      <c r="Z23" s="49"/>
      <c r="AA23" s="48">
        <f t="shared" si="0"/>
        <v>232919</v>
      </c>
      <c r="AB23" s="53"/>
    </row>
    <row r="24" spans="1:28" ht="12.75">
      <c r="A24" s="9"/>
      <c r="B24" s="54" t="s">
        <v>57</v>
      </c>
      <c r="C24" s="48">
        <v>98037</v>
      </c>
      <c r="D24" s="10"/>
      <c r="E24" s="658">
        <v>0.9990015608190912</v>
      </c>
      <c r="F24" s="47"/>
      <c r="G24" s="650">
        <v>0</v>
      </c>
      <c r="H24" s="10"/>
      <c r="I24" s="48">
        <v>8744</v>
      </c>
      <c r="J24" s="10"/>
      <c r="K24" s="48"/>
      <c r="L24" s="49"/>
      <c r="M24" s="48">
        <v>0</v>
      </c>
      <c r="N24" s="49"/>
      <c r="O24" s="48">
        <v>6972</v>
      </c>
      <c r="P24" s="49"/>
      <c r="Q24" s="48">
        <v>1760</v>
      </c>
      <c r="R24" s="49"/>
      <c r="S24" s="48"/>
      <c r="T24" s="49"/>
      <c r="U24" s="48"/>
      <c r="V24" s="49"/>
      <c r="W24" s="48"/>
      <c r="X24" s="49"/>
      <c r="Y24" s="48">
        <f t="shared" si="1"/>
        <v>17476</v>
      </c>
      <c r="Z24" s="49"/>
      <c r="AA24" s="48">
        <f t="shared" si="0"/>
        <v>115513</v>
      </c>
      <c r="AB24" s="53"/>
    </row>
    <row r="25" spans="1:30" ht="13.5" customHeight="1">
      <c r="A25" s="9"/>
      <c r="B25" s="54" t="s">
        <v>332</v>
      </c>
      <c r="C25" s="48">
        <v>349637</v>
      </c>
      <c r="D25" s="10"/>
      <c r="E25" s="658">
        <v>0.661687013777311</v>
      </c>
      <c r="F25" s="47"/>
      <c r="G25" s="650">
        <v>0</v>
      </c>
      <c r="H25" s="10"/>
      <c r="I25" s="48">
        <v>11310</v>
      </c>
      <c r="J25" s="10"/>
      <c r="K25" s="48"/>
      <c r="L25" s="49"/>
      <c r="M25" s="48">
        <v>5470</v>
      </c>
      <c r="N25" s="49"/>
      <c r="O25" s="48">
        <v>6253</v>
      </c>
      <c r="P25" s="49"/>
      <c r="Q25" s="48">
        <v>1561</v>
      </c>
      <c r="R25" s="49"/>
      <c r="S25" s="48"/>
      <c r="T25" s="49"/>
      <c r="U25" s="48"/>
      <c r="V25" s="49"/>
      <c r="W25" s="48"/>
      <c r="X25" s="49"/>
      <c r="Y25" s="48">
        <f t="shared" si="1"/>
        <v>24594</v>
      </c>
      <c r="Z25" s="49"/>
      <c r="AA25" s="48">
        <f t="shared" si="0"/>
        <v>374231</v>
      </c>
      <c r="AB25" s="53"/>
      <c r="AC25" s="660"/>
      <c r="AD25" s="730"/>
    </row>
    <row r="26" spans="1:30" ht="12.75">
      <c r="A26" s="9"/>
      <c r="B26" s="54" t="s">
        <v>59</v>
      </c>
      <c r="C26" s="48">
        <v>66679</v>
      </c>
      <c r="D26" s="10"/>
      <c r="E26" s="658">
        <v>0.6959895624259318</v>
      </c>
      <c r="F26" s="47"/>
      <c r="G26" s="650">
        <v>0</v>
      </c>
      <c r="H26" s="10"/>
      <c r="I26" s="48">
        <v>10019</v>
      </c>
      <c r="J26" s="10"/>
      <c r="K26" s="48"/>
      <c r="L26" s="49"/>
      <c r="M26" s="48">
        <v>5626</v>
      </c>
      <c r="N26" s="49"/>
      <c r="O26" s="48">
        <v>4500</v>
      </c>
      <c r="P26" s="49"/>
      <c r="Q26" s="48">
        <v>1000</v>
      </c>
      <c r="R26" s="49"/>
      <c r="S26" s="48"/>
      <c r="T26" s="49"/>
      <c r="U26" s="48"/>
      <c r="V26" s="49"/>
      <c r="W26" s="48"/>
      <c r="X26" s="49"/>
      <c r="Y26" s="48">
        <f t="shared" si="1"/>
        <v>21145</v>
      </c>
      <c r="Z26" s="49"/>
      <c r="AA26" s="48">
        <f t="shared" si="0"/>
        <v>87824</v>
      </c>
      <c r="AB26" s="53"/>
      <c r="AD26" s="730"/>
    </row>
    <row r="27" spans="1:30" ht="12.75">
      <c r="A27" s="9"/>
      <c r="B27" s="54" t="s">
        <v>60</v>
      </c>
      <c r="C27" s="48">
        <v>154859</v>
      </c>
      <c r="D27" s="10"/>
      <c r="E27" s="658">
        <v>0.6616901784215942</v>
      </c>
      <c r="F27" s="47"/>
      <c r="G27" s="650">
        <v>0</v>
      </c>
      <c r="H27" s="10"/>
      <c r="I27" s="48">
        <v>9262</v>
      </c>
      <c r="J27" s="10"/>
      <c r="K27" s="48"/>
      <c r="L27" s="49"/>
      <c r="M27" s="48">
        <v>13130</v>
      </c>
      <c r="N27" s="49"/>
      <c r="O27" s="48">
        <v>23100</v>
      </c>
      <c r="P27" s="49"/>
      <c r="Q27" s="48">
        <v>1029</v>
      </c>
      <c r="R27" s="49"/>
      <c r="S27" s="48"/>
      <c r="T27" s="49"/>
      <c r="U27" s="48"/>
      <c r="V27" s="49"/>
      <c r="W27" s="48"/>
      <c r="X27" s="49"/>
      <c r="Y27" s="48">
        <f t="shared" si="1"/>
        <v>46521</v>
      </c>
      <c r="Z27" s="49"/>
      <c r="AA27" s="48">
        <f t="shared" si="0"/>
        <v>201380</v>
      </c>
      <c r="AB27" s="53"/>
      <c r="AD27" s="730"/>
    </row>
    <row r="28" spans="1:28" ht="12.75">
      <c r="A28" s="9"/>
      <c r="B28" s="54" t="s">
        <v>110</v>
      </c>
      <c r="C28" s="48">
        <v>155579</v>
      </c>
      <c r="D28" s="10"/>
      <c r="E28" s="658">
        <v>0.6616857930600901</v>
      </c>
      <c r="F28" s="47"/>
      <c r="G28" s="650">
        <v>0</v>
      </c>
      <c r="H28" s="10"/>
      <c r="I28" s="48">
        <v>22518</v>
      </c>
      <c r="J28" s="10"/>
      <c r="K28" s="48"/>
      <c r="L28" s="49"/>
      <c r="M28" s="48">
        <v>14219</v>
      </c>
      <c r="N28" s="49"/>
      <c r="O28" s="48">
        <v>7200</v>
      </c>
      <c r="P28" s="49"/>
      <c r="Q28" s="48">
        <v>2600</v>
      </c>
      <c r="R28" s="49"/>
      <c r="S28" s="48"/>
      <c r="T28" s="49"/>
      <c r="U28" s="48">
        <v>600</v>
      </c>
      <c r="V28" s="51"/>
      <c r="W28" s="48">
        <v>2400</v>
      </c>
      <c r="X28" s="51" t="s">
        <v>78</v>
      </c>
      <c r="Y28" s="48">
        <f t="shared" si="1"/>
        <v>49537</v>
      </c>
      <c r="Z28" s="49"/>
      <c r="AA28" s="48">
        <f t="shared" si="0"/>
        <v>205116</v>
      </c>
      <c r="AB28" s="53"/>
    </row>
    <row r="29" spans="1:29" ht="12.75">
      <c r="A29" s="9"/>
      <c r="B29" s="54" t="s">
        <v>62</v>
      </c>
      <c r="C29" s="48">
        <v>267332</v>
      </c>
      <c r="D29" s="10"/>
      <c r="E29" s="658">
        <v>0.6616889640956777</v>
      </c>
      <c r="F29" s="47"/>
      <c r="G29" s="650">
        <v>0</v>
      </c>
      <c r="H29" s="10"/>
      <c r="I29" s="48">
        <v>13138</v>
      </c>
      <c r="J29" s="10"/>
      <c r="K29" s="48"/>
      <c r="L29" s="49"/>
      <c r="M29" s="48">
        <v>3164</v>
      </c>
      <c r="N29" s="49"/>
      <c r="O29" s="48">
        <v>29007</v>
      </c>
      <c r="P29" s="49"/>
      <c r="Q29" s="48">
        <v>8600</v>
      </c>
      <c r="R29" s="49"/>
      <c r="S29" s="48"/>
      <c r="T29" s="49"/>
      <c r="U29" s="48"/>
      <c r="V29" s="49"/>
      <c r="W29" s="48">
        <v>4500</v>
      </c>
      <c r="X29" s="51" t="s">
        <v>78</v>
      </c>
      <c r="Y29" s="48">
        <f t="shared" si="1"/>
        <v>58409</v>
      </c>
      <c r="Z29" s="49"/>
      <c r="AA29" s="48">
        <f t="shared" si="0"/>
        <v>325741</v>
      </c>
      <c r="AB29" s="53"/>
      <c r="AC29" s="57"/>
    </row>
    <row r="30" spans="1:28" ht="12.75">
      <c r="A30" s="58"/>
      <c r="B30" s="62" t="s">
        <v>63</v>
      </c>
      <c r="C30" s="59">
        <v>66028</v>
      </c>
      <c r="D30" s="14"/>
      <c r="E30" s="661">
        <v>0.66168619875101</v>
      </c>
      <c r="F30" s="662"/>
      <c r="G30" s="663">
        <v>0</v>
      </c>
      <c r="H30" s="14"/>
      <c r="I30" s="59">
        <v>14797</v>
      </c>
      <c r="J30" s="14"/>
      <c r="K30" s="59"/>
      <c r="L30" s="60"/>
      <c r="M30" s="59">
        <v>3034</v>
      </c>
      <c r="N30" s="60"/>
      <c r="O30" s="59">
        <v>1100</v>
      </c>
      <c r="P30" s="60"/>
      <c r="Q30" s="59">
        <v>0</v>
      </c>
      <c r="R30" s="60"/>
      <c r="S30" s="59"/>
      <c r="T30" s="60"/>
      <c r="U30" s="59"/>
      <c r="V30" s="60"/>
      <c r="W30" s="59">
        <v>275</v>
      </c>
      <c r="X30" s="664" t="s">
        <v>78</v>
      </c>
      <c r="Y30" s="59">
        <f t="shared" si="1"/>
        <v>19206</v>
      </c>
      <c r="Z30" s="60"/>
      <c r="AA30" s="59">
        <f t="shared" si="0"/>
        <v>85234</v>
      </c>
      <c r="AB30" s="72"/>
    </row>
    <row r="31" spans="1:28" s="657" customFormat="1" ht="12.75">
      <c r="A31" s="634" t="s">
        <v>64</v>
      </c>
      <c r="B31" s="652"/>
      <c r="C31" s="636">
        <f>SUM(C32:C46)</f>
        <v>1120156</v>
      </c>
      <c r="D31" s="665"/>
      <c r="E31" s="666">
        <v>0.6859294144655652</v>
      </c>
      <c r="F31" s="667"/>
      <c r="G31" s="655"/>
      <c r="H31" s="635"/>
      <c r="I31" s="636">
        <f>SUM(I32:I46)</f>
        <v>89678</v>
      </c>
      <c r="J31" s="635"/>
      <c r="K31" s="636">
        <f>SUM(K32:K46)</f>
        <v>0</v>
      </c>
      <c r="L31" s="639"/>
      <c r="M31" s="636">
        <f>SUM(M32:M46)</f>
        <v>49533</v>
      </c>
      <c r="N31" s="639"/>
      <c r="O31" s="636">
        <f>SUM(O32:O46)</f>
        <v>68368</v>
      </c>
      <c r="P31" s="639"/>
      <c r="Q31" s="636">
        <f>SUM(Q32:Q46)</f>
        <v>16694</v>
      </c>
      <c r="R31" s="639"/>
      <c r="S31" s="636">
        <f>SUM(S32:S46)</f>
        <v>0</v>
      </c>
      <c r="T31" s="639"/>
      <c r="U31" s="636">
        <f>SUM(U32:U46)</f>
        <v>120</v>
      </c>
      <c r="V31" s="639"/>
      <c r="W31" s="636">
        <f>SUM(W32:W46)</f>
        <v>11909</v>
      </c>
      <c r="X31" s="639"/>
      <c r="Y31" s="636">
        <f>SUM(Y32:Y46)</f>
        <v>236302</v>
      </c>
      <c r="Z31" s="639"/>
      <c r="AA31" s="636">
        <f>SUM(AA32:AA46)</f>
        <v>1356458</v>
      </c>
      <c r="AB31" s="640"/>
    </row>
    <row r="32" spans="1:28" ht="12.75">
      <c r="A32" s="9"/>
      <c r="B32" s="54" t="s">
        <v>65</v>
      </c>
      <c r="C32" s="48">
        <v>24837</v>
      </c>
      <c r="D32" s="10"/>
      <c r="E32" s="658">
        <v>0.813996240732611</v>
      </c>
      <c r="F32" s="47"/>
      <c r="G32" s="650">
        <v>0</v>
      </c>
      <c r="H32" s="10"/>
      <c r="I32" s="48">
        <v>1884</v>
      </c>
      <c r="J32" s="10"/>
      <c r="K32" s="48"/>
      <c r="L32" s="49"/>
      <c r="M32" s="48">
        <v>0</v>
      </c>
      <c r="N32" s="49"/>
      <c r="O32" s="48">
        <v>3837</v>
      </c>
      <c r="P32" s="49"/>
      <c r="Q32" s="48">
        <v>525</v>
      </c>
      <c r="R32" s="49"/>
      <c r="S32" s="48"/>
      <c r="T32" s="49"/>
      <c r="U32" s="48">
        <v>20</v>
      </c>
      <c r="V32" s="49"/>
      <c r="W32" s="48">
        <v>2000</v>
      </c>
      <c r="X32" s="51" t="s">
        <v>78</v>
      </c>
      <c r="Y32" s="48">
        <f t="shared" si="1"/>
        <v>8266</v>
      </c>
      <c r="Z32" s="49"/>
      <c r="AA32" s="48">
        <f aca="true" t="shared" si="2" ref="AA32:AA46">C32+Y32</f>
        <v>33103</v>
      </c>
      <c r="AB32" s="53"/>
    </row>
    <row r="33" spans="1:28" ht="12.75">
      <c r="A33" s="9"/>
      <c r="B33" s="54" t="s">
        <v>66</v>
      </c>
      <c r="C33" s="48">
        <v>89529</v>
      </c>
      <c r="D33" s="10"/>
      <c r="E33" s="658">
        <v>0.6816143750934165</v>
      </c>
      <c r="F33" s="47"/>
      <c r="G33" s="650">
        <v>0</v>
      </c>
      <c r="H33" s="10"/>
      <c r="I33" s="48">
        <v>2891</v>
      </c>
      <c r="J33" s="10"/>
      <c r="K33" s="48"/>
      <c r="L33" s="49"/>
      <c r="M33" s="48">
        <v>4152</v>
      </c>
      <c r="N33" s="49"/>
      <c r="O33" s="48">
        <v>10310</v>
      </c>
      <c r="P33" s="49"/>
      <c r="Q33" s="48">
        <v>2391</v>
      </c>
      <c r="R33" s="49"/>
      <c r="S33" s="48"/>
      <c r="T33" s="49"/>
      <c r="U33" s="48"/>
      <c r="V33" s="49"/>
      <c r="W33" s="48">
        <v>647</v>
      </c>
      <c r="X33" s="51" t="s">
        <v>209</v>
      </c>
      <c r="Y33" s="48">
        <f t="shared" si="1"/>
        <v>20391</v>
      </c>
      <c r="Z33" s="49"/>
      <c r="AA33" s="48">
        <f t="shared" si="2"/>
        <v>109920</v>
      </c>
      <c r="AB33" s="53"/>
    </row>
    <row r="34" spans="1:28" ht="12.75">
      <c r="A34" s="9"/>
      <c r="B34" s="54" t="s">
        <v>68</v>
      </c>
      <c r="C34" s="48">
        <v>28823</v>
      </c>
      <c r="D34" s="10"/>
      <c r="E34" s="658">
        <v>0.7450122124709432</v>
      </c>
      <c r="F34" s="47"/>
      <c r="G34" s="650">
        <v>0</v>
      </c>
      <c r="H34" s="10"/>
      <c r="I34" s="48">
        <v>3456</v>
      </c>
      <c r="J34" s="10"/>
      <c r="K34" s="48"/>
      <c r="L34" s="49"/>
      <c r="M34" s="48">
        <v>0</v>
      </c>
      <c r="N34" s="49"/>
      <c r="O34" s="48">
        <v>2200</v>
      </c>
      <c r="P34" s="49"/>
      <c r="Q34" s="48">
        <v>1100</v>
      </c>
      <c r="R34" s="49"/>
      <c r="S34" s="48"/>
      <c r="T34" s="49"/>
      <c r="U34" s="48"/>
      <c r="V34" s="49"/>
      <c r="W34" s="48">
        <v>1380</v>
      </c>
      <c r="X34" s="51" t="s">
        <v>78</v>
      </c>
      <c r="Y34" s="48">
        <f t="shared" si="1"/>
        <v>8136</v>
      </c>
      <c r="Z34" s="49"/>
      <c r="AA34" s="48">
        <f t="shared" si="2"/>
        <v>36959</v>
      </c>
      <c r="AB34" s="53"/>
    </row>
    <row r="35" spans="1:28" ht="12.75">
      <c r="A35" s="9"/>
      <c r="B35" s="54" t="s">
        <v>98</v>
      </c>
      <c r="C35" s="48">
        <v>55068</v>
      </c>
      <c r="D35" s="10"/>
      <c r="E35" s="658">
        <v>0.6816045623876789</v>
      </c>
      <c r="F35" s="47"/>
      <c r="G35" s="650">
        <v>0</v>
      </c>
      <c r="H35" s="10"/>
      <c r="I35" s="48">
        <v>2096</v>
      </c>
      <c r="J35" s="10"/>
      <c r="K35" s="48"/>
      <c r="L35" s="49"/>
      <c r="M35" s="48">
        <v>4243</v>
      </c>
      <c r="N35" s="49"/>
      <c r="O35" s="48">
        <v>3477</v>
      </c>
      <c r="P35" s="49"/>
      <c r="Q35" s="48">
        <v>800</v>
      </c>
      <c r="R35" s="49"/>
      <c r="S35" s="48"/>
      <c r="T35" s="49"/>
      <c r="U35" s="48"/>
      <c r="V35" s="49"/>
      <c r="W35" s="48">
        <v>54</v>
      </c>
      <c r="X35" s="51" t="s">
        <v>209</v>
      </c>
      <c r="Y35" s="48">
        <f t="shared" si="1"/>
        <v>10670</v>
      </c>
      <c r="Z35" s="49"/>
      <c r="AA35" s="48">
        <f t="shared" si="2"/>
        <v>65738</v>
      </c>
      <c r="AB35" s="53"/>
    </row>
    <row r="36" spans="1:28" ht="12.75">
      <c r="A36" s="9"/>
      <c r="B36" s="54" t="s">
        <v>336</v>
      </c>
      <c r="C36" s="48">
        <v>68839</v>
      </c>
      <c r="D36" s="10"/>
      <c r="E36" s="658">
        <v>0.681611318625268</v>
      </c>
      <c r="F36" s="47"/>
      <c r="G36" s="650">
        <v>0</v>
      </c>
      <c r="H36" s="10"/>
      <c r="I36" s="48">
        <v>6651</v>
      </c>
      <c r="J36" s="10"/>
      <c r="K36" s="48"/>
      <c r="L36" s="49"/>
      <c r="M36" s="48">
        <v>2511</v>
      </c>
      <c r="N36" s="49"/>
      <c r="O36" s="48">
        <v>1534</v>
      </c>
      <c r="P36" s="49"/>
      <c r="Q36" s="48">
        <v>607</v>
      </c>
      <c r="R36" s="49"/>
      <c r="S36" s="48"/>
      <c r="T36" s="49"/>
      <c r="U36" s="48"/>
      <c r="V36" s="49"/>
      <c r="W36" s="48"/>
      <c r="X36" s="49"/>
      <c r="Y36" s="48">
        <f t="shared" si="1"/>
        <v>11303</v>
      </c>
      <c r="Z36" s="49"/>
      <c r="AA36" s="48">
        <f t="shared" si="2"/>
        <v>80142</v>
      </c>
      <c r="AB36" s="53"/>
    </row>
    <row r="37" spans="1:28" ht="12.75">
      <c r="A37" s="9"/>
      <c r="B37" s="54" t="s">
        <v>70</v>
      </c>
      <c r="C37" s="48">
        <v>43546</v>
      </c>
      <c r="D37" s="10"/>
      <c r="E37" s="658">
        <v>0.681606273652016</v>
      </c>
      <c r="F37" s="47"/>
      <c r="G37" s="650">
        <v>0</v>
      </c>
      <c r="H37" s="10"/>
      <c r="I37" s="48">
        <v>8839</v>
      </c>
      <c r="J37" s="10"/>
      <c r="K37" s="48"/>
      <c r="L37" s="49"/>
      <c r="M37" s="48">
        <v>2497</v>
      </c>
      <c r="N37" s="49"/>
      <c r="O37" s="48">
        <v>845</v>
      </c>
      <c r="P37" s="49"/>
      <c r="Q37" s="48">
        <v>100</v>
      </c>
      <c r="R37" s="49"/>
      <c r="S37" s="48"/>
      <c r="T37" s="49"/>
      <c r="U37" s="48"/>
      <c r="V37" s="49"/>
      <c r="W37" s="48"/>
      <c r="X37" s="49"/>
      <c r="Y37" s="48">
        <f t="shared" si="1"/>
        <v>12281</v>
      </c>
      <c r="Z37" s="49"/>
      <c r="AA37" s="48">
        <f t="shared" si="2"/>
        <v>55827</v>
      </c>
      <c r="AB37" s="53"/>
    </row>
    <row r="38" spans="1:28" ht="12.75">
      <c r="A38" s="9"/>
      <c r="B38" s="54" t="s">
        <v>48</v>
      </c>
      <c r="C38" s="48">
        <v>74586</v>
      </c>
      <c r="D38" s="10"/>
      <c r="E38" s="658">
        <v>0.6816120575352717</v>
      </c>
      <c r="F38" s="47"/>
      <c r="G38" s="650">
        <v>0</v>
      </c>
      <c r="H38" s="10"/>
      <c r="I38" s="48">
        <v>7011</v>
      </c>
      <c r="J38" s="10"/>
      <c r="K38" s="48"/>
      <c r="L38" s="49"/>
      <c r="M38" s="48">
        <v>1519</v>
      </c>
      <c r="N38" s="49"/>
      <c r="O38" s="48">
        <v>6933</v>
      </c>
      <c r="P38" s="49"/>
      <c r="Q38" s="48">
        <v>1685</v>
      </c>
      <c r="R38" s="49"/>
      <c r="S38" s="48"/>
      <c r="T38" s="49"/>
      <c r="U38" s="48"/>
      <c r="V38" s="49"/>
      <c r="W38" s="48"/>
      <c r="X38" s="49"/>
      <c r="Y38" s="48">
        <f t="shared" si="1"/>
        <v>17148</v>
      </c>
      <c r="Z38" s="49"/>
      <c r="AA38" s="48">
        <f t="shared" si="2"/>
        <v>91734</v>
      </c>
      <c r="AB38" s="53"/>
    </row>
    <row r="39" spans="1:28" ht="12.75">
      <c r="A39" s="9"/>
      <c r="B39" s="54" t="s">
        <v>50</v>
      </c>
      <c r="C39" s="48">
        <v>25450</v>
      </c>
      <c r="D39" s="10"/>
      <c r="E39" s="658">
        <v>0.6969919971459267</v>
      </c>
      <c r="F39" s="47"/>
      <c r="G39" s="650">
        <v>0</v>
      </c>
      <c r="H39" s="10"/>
      <c r="I39" s="48">
        <v>1478</v>
      </c>
      <c r="J39" s="10"/>
      <c r="K39" s="48"/>
      <c r="L39" s="49"/>
      <c r="M39" s="48">
        <v>0</v>
      </c>
      <c r="N39" s="49"/>
      <c r="O39" s="48">
        <v>1353</v>
      </c>
      <c r="P39" s="49"/>
      <c r="Q39" s="48">
        <v>425</v>
      </c>
      <c r="R39" s="49"/>
      <c r="S39" s="48"/>
      <c r="T39" s="49"/>
      <c r="U39" s="48"/>
      <c r="V39" s="49"/>
      <c r="W39" s="48">
        <v>700</v>
      </c>
      <c r="X39" s="51" t="s">
        <v>78</v>
      </c>
      <c r="Y39" s="48">
        <f t="shared" si="1"/>
        <v>3956</v>
      </c>
      <c r="Z39" s="49"/>
      <c r="AA39" s="48">
        <f t="shared" si="2"/>
        <v>29406</v>
      </c>
      <c r="AB39" s="53"/>
    </row>
    <row r="40" spans="1:28" ht="12.75">
      <c r="A40" s="9"/>
      <c r="B40" s="54" t="s">
        <v>71</v>
      </c>
      <c r="C40" s="48">
        <v>79210</v>
      </c>
      <c r="D40" s="10"/>
      <c r="E40" s="658">
        <v>0.6816067331247403</v>
      </c>
      <c r="F40" s="47"/>
      <c r="G40" s="650">
        <v>0</v>
      </c>
      <c r="H40" s="10"/>
      <c r="I40" s="48">
        <v>9923</v>
      </c>
      <c r="J40" s="10"/>
      <c r="K40" s="48"/>
      <c r="L40" s="49"/>
      <c r="M40" s="48">
        <v>5746</v>
      </c>
      <c r="N40" s="49"/>
      <c r="O40" s="48">
        <v>0</v>
      </c>
      <c r="P40" s="49"/>
      <c r="Q40" s="48">
        <v>50</v>
      </c>
      <c r="R40" s="49"/>
      <c r="S40" s="48"/>
      <c r="T40" s="49"/>
      <c r="U40" s="48"/>
      <c r="V40" s="49"/>
      <c r="W40" s="48">
        <v>328</v>
      </c>
      <c r="X40" s="51" t="s">
        <v>209</v>
      </c>
      <c r="Y40" s="48">
        <f t="shared" si="1"/>
        <v>16047</v>
      </c>
      <c r="Z40" s="49"/>
      <c r="AA40" s="48">
        <f t="shared" si="2"/>
        <v>95257</v>
      </c>
      <c r="AB40" s="53"/>
    </row>
    <row r="41" spans="1:28" ht="12.75">
      <c r="A41" s="9"/>
      <c r="B41" s="54" t="s">
        <v>72</v>
      </c>
      <c r="C41" s="48">
        <v>65538</v>
      </c>
      <c r="D41" s="10"/>
      <c r="E41" s="658">
        <v>0.6816119177529201</v>
      </c>
      <c r="F41" s="47"/>
      <c r="G41" s="650">
        <v>0</v>
      </c>
      <c r="H41" s="10"/>
      <c r="I41" s="48">
        <v>12454</v>
      </c>
      <c r="J41" s="10"/>
      <c r="K41" s="48"/>
      <c r="L41" s="49"/>
      <c r="M41" s="48">
        <v>3698</v>
      </c>
      <c r="N41" s="49"/>
      <c r="O41" s="48">
        <v>3000</v>
      </c>
      <c r="P41" s="49"/>
      <c r="Q41" s="48">
        <v>1500</v>
      </c>
      <c r="R41" s="49"/>
      <c r="S41" s="48"/>
      <c r="T41" s="49"/>
      <c r="U41" s="48">
        <v>100</v>
      </c>
      <c r="V41" s="51"/>
      <c r="W41" s="48">
        <v>1200</v>
      </c>
      <c r="X41" s="51" t="s">
        <v>209</v>
      </c>
      <c r="Y41" s="48">
        <f t="shared" si="1"/>
        <v>21952</v>
      </c>
      <c r="Z41" s="49"/>
      <c r="AA41" s="48">
        <f t="shared" si="2"/>
        <v>87490</v>
      </c>
      <c r="AB41" s="53"/>
    </row>
    <row r="42" spans="1:28" ht="12.75">
      <c r="A42" s="9"/>
      <c r="B42" s="54" t="s">
        <v>73</v>
      </c>
      <c r="C42" s="48">
        <v>74735</v>
      </c>
      <c r="D42" s="10"/>
      <c r="E42" s="658">
        <v>0.6816108524197525</v>
      </c>
      <c r="F42" s="47"/>
      <c r="G42" s="650">
        <v>0</v>
      </c>
      <c r="H42" s="10"/>
      <c r="I42" s="48">
        <v>7966</v>
      </c>
      <c r="J42" s="10"/>
      <c r="K42" s="48"/>
      <c r="L42" s="49"/>
      <c r="M42" s="48">
        <v>4758</v>
      </c>
      <c r="N42" s="49"/>
      <c r="O42" s="48">
        <v>2819</v>
      </c>
      <c r="P42" s="49"/>
      <c r="Q42" s="48">
        <v>1005</v>
      </c>
      <c r="R42" s="49"/>
      <c r="S42" s="48"/>
      <c r="T42" s="49"/>
      <c r="U42" s="48"/>
      <c r="V42" s="49"/>
      <c r="W42" s="48"/>
      <c r="X42" s="49"/>
      <c r="Y42" s="48">
        <f t="shared" si="1"/>
        <v>16548</v>
      </c>
      <c r="Z42" s="49"/>
      <c r="AA42" s="48">
        <f t="shared" si="2"/>
        <v>91283</v>
      </c>
      <c r="AB42" s="53"/>
    </row>
    <row r="43" spans="1:28" ht="12.75">
      <c r="A43" s="9"/>
      <c r="B43" s="54" t="s">
        <v>74</v>
      </c>
      <c r="C43" s="48">
        <v>135329</v>
      </c>
      <c r="D43" s="10"/>
      <c r="E43" s="658">
        <v>0.6816101089585296</v>
      </c>
      <c r="F43" s="47"/>
      <c r="G43" s="650">
        <v>0</v>
      </c>
      <c r="H43" s="10"/>
      <c r="I43" s="48">
        <v>6994</v>
      </c>
      <c r="J43" s="10"/>
      <c r="K43" s="48"/>
      <c r="L43" s="49"/>
      <c r="M43" s="48">
        <v>7124</v>
      </c>
      <c r="N43" s="49"/>
      <c r="O43" s="48">
        <v>13141</v>
      </c>
      <c r="P43" s="49"/>
      <c r="Q43" s="48">
        <v>2200</v>
      </c>
      <c r="R43" s="49"/>
      <c r="S43" s="48"/>
      <c r="T43" s="49"/>
      <c r="U43" s="48"/>
      <c r="V43" s="49"/>
      <c r="W43" s="48">
        <v>900</v>
      </c>
      <c r="X43" s="51" t="s">
        <v>209</v>
      </c>
      <c r="Y43" s="48">
        <f t="shared" si="1"/>
        <v>30359</v>
      </c>
      <c r="Z43" s="49"/>
      <c r="AA43" s="48">
        <f t="shared" si="2"/>
        <v>165688</v>
      </c>
      <c r="AB43" s="53"/>
    </row>
    <row r="44" spans="1:28" ht="12.75">
      <c r="A44" s="9"/>
      <c r="B44" s="54" t="s">
        <v>75</v>
      </c>
      <c r="C44" s="48">
        <v>180547</v>
      </c>
      <c r="D44" s="114"/>
      <c r="E44" s="658">
        <v>0.6816104712321838</v>
      </c>
      <c r="F44" s="56"/>
      <c r="G44" s="650">
        <v>0</v>
      </c>
      <c r="H44" s="10"/>
      <c r="I44" s="48">
        <v>3000</v>
      </c>
      <c r="J44" s="10"/>
      <c r="K44" s="48"/>
      <c r="L44" s="49"/>
      <c r="M44" s="48">
        <v>6086</v>
      </c>
      <c r="N44" s="49"/>
      <c r="O44" s="48">
        <v>4516</v>
      </c>
      <c r="P44" s="49"/>
      <c r="Q44" s="48">
        <v>570</v>
      </c>
      <c r="R44" s="49"/>
      <c r="S44" s="48"/>
      <c r="T44" s="49"/>
      <c r="U44" s="48"/>
      <c r="V44" s="49"/>
      <c r="W44" s="48">
        <v>2040</v>
      </c>
      <c r="X44" s="51" t="s">
        <v>209</v>
      </c>
      <c r="Y44" s="48">
        <f t="shared" si="1"/>
        <v>16212</v>
      </c>
      <c r="Z44" s="49"/>
      <c r="AA44" s="48">
        <f t="shared" si="2"/>
        <v>196759</v>
      </c>
      <c r="AB44" s="53"/>
    </row>
    <row r="45" spans="1:28" ht="12.75">
      <c r="A45" s="9"/>
      <c r="B45" s="54" t="s">
        <v>76</v>
      </c>
      <c r="C45" s="48">
        <v>77964</v>
      </c>
      <c r="D45" s="10"/>
      <c r="E45" s="658">
        <v>0.6816054105481837</v>
      </c>
      <c r="F45" s="47"/>
      <c r="G45" s="650">
        <v>0</v>
      </c>
      <c r="H45" s="10"/>
      <c r="I45" s="48">
        <v>7844</v>
      </c>
      <c r="J45" s="10"/>
      <c r="K45" s="48"/>
      <c r="L45" s="49"/>
      <c r="M45" s="48">
        <v>5295</v>
      </c>
      <c r="N45" s="49"/>
      <c r="O45" s="48">
        <v>3668</v>
      </c>
      <c r="P45" s="49"/>
      <c r="Q45" s="48">
        <v>80</v>
      </c>
      <c r="R45" s="49"/>
      <c r="S45" s="48"/>
      <c r="T45" s="49"/>
      <c r="U45" s="48"/>
      <c r="V45" s="49"/>
      <c r="W45" s="48">
        <v>380</v>
      </c>
      <c r="X45" s="51" t="s">
        <v>209</v>
      </c>
      <c r="Y45" s="48">
        <f t="shared" si="1"/>
        <v>17267</v>
      </c>
      <c r="Z45" s="49"/>
      <c r="AA45" s="48">
        <f t="shared" si="2"/>
        <v>95231</v>
      </c>
      <c r="AB45" s="53"/>
    </row>
    <row r="46" spans="1:28" ht="13.5" thickBot="1">
      <c r="A46" s="58"/>
      <c r="B46" s="62" t="s">
        <v>62</v>
      </c>
      <c r="C46" s="59">
        <v>96155</v>
      </c>
      <c r="D46" s="14"/>
      <c r="E46" s="668">
        <v>0.6816103657404524</v>
      </c>
      <c r="F46" s="662"/>
      <c r="G46" s="650">
        <v>0</v>
      </c>
      <c r="H46" s="14"/>
      <c r="I46" s="48">
        <v>7191</v>
      </c>
      <c r="J46" s="14"/>
      <c r="K46" s="59"/>
      <c r="L46" s="60"/>
      <c r="M46" s="59">
        <v>1904</v>
      </c>
      <c r="N46" s="60"/>
      <c r="O46" s="59">
        <v>10735</v>
      </c>
      <c r="P46" s="60"/>
      <c r="Q46" s="59">
        <v>3656</v>
      </c>
      <c r="R46" s="60"/>
      <c r="S46" s="59"/>
      <c r="T46" s="60"/>
      <c r="U46" s="59"/>
      <c r="V46" s="60"/>
      <c r="W46" s="59">
        <v>2280</v>
      </c>
      <c r="X46" s="664" t="s">
        <v>209</v>
      </c>
      <c r="Y46" s="48">
        <f t="shared" si="1"/>
        <v>25766</v>
      </c>
      <c r="Z46" s="60"/>
      <c r="AA46" s="48">
        <f t="shared" si="2"/>
        <v>121921</v>
      </c>
      <c r="AB46" s="72"/>
    </row>
    <row r="47" spans="1:28" ht="13.5" thickBot="1">
      <c r="A47" s="669" t="s">
        <v>79</v>
      </c>
      <c r="B47" s="670"/>
      <c r="C47" s="671">
        <f>C9+C31</f>
        <v>4396638</v>
      </c>
      <c r="D47" s="672"/>
      <c r="E47" s="673">
        <v>0.6821157487665205</v>
      </c>
      <c r="F47" s="674"/>
      <c r="G47" s="675" t="e">
        <f>#REF!+#REF!</f>
        <v>#REF!</v>
      </c>
      <c r="H47" s="676"/>
      <c r="I47" s="677">
        <f>I9+I31</f>
        <v>300000</v>
      </c>
      <c r="J47" s="676"/>
      <c r="K47" s="677">
        <f>K9+K31</f>
        <v>2500</v>
      </c>
      <c r="L47" s="678"/>
      <c r="M47" s="677">
        <f>M9+M31</f>
        <v>150000</v>
      </c>
      <c r="N47" s="678"/>
      <c r="O47" s="677">
        <f>O9+O31</f>
        <v>239737</v>
      </c>
      <c r="P47" s="678"/>
      <c r="Q47" s="677">
        <f>Q9+Q31</f>
        <v>68178</v>
      </c>
      <c r="R47" s="678" t="e">
        <f>#REF!+#REF!</f>
        <v>#REF!</v>
      </c>
      <c r="S47" s="677">
        <f>S9+S31</f>
        <v>5620</v>
      </c>
      <c r="T47" s="678"/>
      <c r="U47" s="677">
        <f>U9+U31</f>
        <v>797</v>
      </c>
      <c r="V47" s="678"/>
      <c r="W47" s="677">
        <f>W9+W31</f>
        <v>43792</v>
      </c>
      <c r="X47" s="678"/>
      <c r="Y47" s="677">
        <f>Y9+Y31</f>
        <v>810624</v>
      </c>
      <c r="Z47" s="678"/>
      <c r="AA47" s="677">
        <f>AA9+AA31</f>
        <v>5207262</v>
      </c>
      <c r="AB47" s="679"/>
    </row>
    <row r="48" spans="1:28" s="93" customFormat="1" ht="15">
      <c r="A48" s="190" t="s">
        <v>360</v>
      </c>
      <c r="B48" s="190"/>
      <c r="C48" s="643"/>
      <c r="D48" s="645"/>
      <c r="E48" s="645"/>
      <c r="F48" s="645"/>
      <c r="G48" s="643"/>
      <c r="H48" s="643"/>
      <c r="I48" s="643"/>
      <c r="J48" s="643"/>
      <c r="K48" s="643"/>
      <c r="L48" s="643"/>
      <c r="M48" s="643"/>
      <c r="N48" s="643"/>
      <c r="O48" s="643"/>
      <c r="P48" s="643"/>
      <c r="Q48" s="643"/>
      <c r="R48" s="643"/>
      <c r="S48" s="643"/>
      <c r="T48" s="643"/>
      <c r="U48" s="643"/>
      <c r="V48" s="643"/>
      <c r="W48" s="643"/>
      <c r="X48" s="643"/>
      <c r="Y48" s="643"/>
      <c r="Z48" s="643"/>
      <c r="AA48" s="643"/>
      <c r="AB48" s="645"/>
    </row>
    <row r="49" spans="1:28" s="93" customFormat="1" ht="15">
      <c r="A49" s="190" t="s">
        <v>361</v>
      </c>
      <c r="B49" s="190"/>
      <c r="C49" s="643"/>
      <c r="D49" s="645"/>
      <c r="E49" s="645"/>
      <c r="F49" s="645"/>
      <c r="G49" s="643"/>
      <c r="H49" s="643"/>
      <c r="I49" s="643"/>
      <c r="J49" s="643"/>
      <c r="K49" s="643"/>
      <c r="L49" s="643"/>
      <c r="M49" s="643"/>
      <c r="N49" s="643"/>
      <c r="O49" s="643"/>
      <c r="P49" s="643"/>
      <c r="Q49" s="643"/>
      <c r="R49" s="643"/>
      <c r="S49" s="643"/>
      <c r="T49" s="643"/>
      <c r="U49" s="643"/>
      <c r="V49" s="643"/>
      <c r="W49" s="643"/>
      <c r="X49" s="643"/>
      <c r="Y49" s="643"/>
      <c r="Z49" s="643"/>
      <c r="AA49" s="643"/>
      <c r="AB49" s="645"/>
    </row>
    <row r="50" spans="1:2" ht="15">
      <c r="A50" s="93" t="s">
        <v>362</v>
      </c>
      <c r="B50" s="93"/>
    </row>
    <row r="51" spans="1:28" s="93" customFormat="1" ht="15">
      <c r="A51" s="190" t="s">
        <v>363</v>
      </c>
      <c r="B51" s="190"/>
      <c r="C51" s="643"/>
      <c r="D51" s="190"/>
      <c r="E51" s="680"/>
      <c r="F51" s="680"/>
      <c r="G51" s="643"/>
      <c r="H51" s="643"/>
      <c r="I51" s="643"/>
      <c r="J51" s="643"/>
      <c r="K51" s="643"/>
      <c r="L51" s="643"/>
      <c r="M51" s="643"/>
      <c r="N51" s="643"/>
      <c r="O51" s="643"/>
      <c r="P51" s="643"/>
      <c r="Q51" s="643"/>
      <c r="R51" s="643"/>
      <c r="S51" s="643"/>
      <c r="T51" s="643"/>
      <c r="U51" s="643"/>
      <c r="V51" s="643"/>
      <c r="W51" s="643"/>
      <c r="X51" s="643"/>
      <c r="Y51" s="643"/>
      <c r="Z51" s="643"/>
      <c r="AA51" s="643"/>
      <c r="AB51" s="190"/>
    </row>
    <row r="52" spans="1:2" ht="15">
      <c r="A52" s="93" t="s">
        <v>364</v>
      </c>
      <c r="B52" s="93"/>
    </row>
  </sheetData>
  <sheetProtection/>
  <mergeCells count="6">
    <mergeCell ref="AD25:AD27"/>
    <mergeCell ref="I3:Z3"/>
    <mergeCell ref="A5:B5"/>
    <mergeCell ref="I5:J5"/>
    <mergeCell ref="A6:B6"/>
    <mergeCell ref="I8:J8"/>
  </mergeCells>
  <printOptions/>
  <pageMargins left="0.5" right="0.2" top="0.5" bottom="0.3" header="0.5" footer="0.5"/>
  <pageSetup fitToHeight="1" fitToWidth="1" horizontalDpi="300" verticalDpi="300" orientation="landscape" paperSize="9" scale="78"/>
</worksheet>
</file>

<file path=xl/worksheets/sheet20.xml><?xml version="1.0" encoding="utf-8"?>
<worksheet xmlns="http://schemas.openxmlformats.org/spreadsheetml/2006/main" xmlns:r="http://schemas.openxmlformats.org/officeDocument/2006/relationships">
  <sheetPr>
    <pageSetUpPr fitToPage="1"/>
  </sheetPr>
  <dimension ref="A1:AT52"/>
  <sheetViews>
    <sheetView tabSelected="1" zoomScale="80" zoomScaleNormal="80" zoomScalePageLayoutView="80" workbookViewId="0" topLeftCell="A1">
      <pane xSplit="2" ySplit="12" topLeftCell="C13" activePane="bottomRight" state="frozen"/>
      <selection pane="topLeft" activeCell="AA11" sqref="AA11"/>
      <selection pane="topRight" activeCell="AA11" sqref="AA11"/>
      <selection pane="bottomLeft" activeCell="AA11" sqref="AA11"/>
      <selection pane="bottomRight" activeCell="B4" sqref="B4"/>
    </sheetView>
  </sheetViews>
  <sheetFormatPr defaultColWidth="8.8515625" defaultRowHeight="12.75"/>
  <cols>
    <col min="1" max="1" width="1.8515625" style="493" customWidth="1"/>
    <col min="2" max="2" width="20.28125" style="493" customWidth="1"/>
    <col min="3" max="3" width="6.00390625" style="493" customWidth="1"/>
    <col min="4" max="4" width="15.421875" style="493" hidden="1" customWidth="1"/>
    <col min="5" max="5" width="3.00390625" style="493" hidden="1" customWidth="1"/>
    <col min="6" max="6" width="13.421875" style="493" hidden="1" customWidth="1"/>
    <col min="7" max="7" width="2.421875" style="493" hidden="1" customWidth="1"/>
    <col min="8" max="8" width="14.7109375" style="493" hidden="1" customWidth="1"/>
    <col min="9" max="9" width="1.1484375" style="493" hidden="1" customWidth="1"/>
    <col min="10" max="10" width="14.28125" style="493" hidden="1" customWidth="1"/>
    <col min="11" max="11" width="0.85546875" style="493" hidden="1" customWidth="1"/>
    <col min="12" max="12" width="16.421875" style="493" hidden="1" customWidth="1"/>
    <col min="13" max="13" width="0.85546875" style="493" hidden="1" customWidth="1"/>
    <col min="14" max="14" width="11.421875" style="493" customWidth="1"/>
    <col min="15" max="15" width="3.00390625" style="493" customWidth="1"/>
    <col min="16" max="16" width="10.7109375" style="494" customWidth="1"/>
    <col min="17" max="17" width="1.421875" style="493" customWidth="1"/>
    <col min="18" max="18" width="11.7109375" style="493" customWidth="1"/>
    <col min="19" max="19" width="3.140625" style="493" customWidth="1"/>
    <col min="20" max="20" width="11.421875" style="493" customWidth="1"/>
    <col min="21" max="21" width="1.8515625" style="493" customWidth="1"/>
    <col min="22" max="22" width="10.421875" style="493" customWidth="1"/>
    <col min="23" max="23" width="1.421875" style="493" customWidth="1"/>
    <col min="24" max="24" width="9.421875" style="493" customWidth="1"/>
    <col min="25" max="25" width="3.140625" style="493" customWidth="1"/>
    <col min="26" max="26" width="11.421875" style="493" customWidth="1"/>
    <col min="27" max="27" width="3.421875" style="493" customWidth="1"/>
    <col min="28" max="28" width="10.00390625" style="493" customWidth="1"/>
    <col min="29" max="29" width="1.421875" style="493" customWidth="1"/>
    <col min="30" max="30" width="9.8515625" style="493" customWidth="1"/>
    <col min="31" max="31" width="3.7109375" style="493" customWidth="1"/>
    <col min="32" max="32" width="11.421875" style="493" customWidth="1"/>
    <col min="33" max="33" width="2.00390625" style="493" customWidth="1"/>
    <col min="34" max="34" width="9.7109375" style="493" customWidth="1"/>
    <col min="35" max="35" width="0.9921875" style="493" customWidth="1"/>
    <col min="36" max="36" width="6.7109375" style="493" customWidth="1"/>
    <col min="37" max="37" width="0.9921875" style="493" customWidth="1"/>
    <col min="38" max="38" width="10.421875" style="493" customWidth="1"/>
    <col min="39" max="39" width="1.28515625" style="493" customWidth="1"/>
    <col min="40" max="40" width="11.421875" style="493" customWidth="1"/>
    <col min="41" max="41" width="1.28515625" style="493" customWidth="1"/>
    <col min="42" max="42" width="2.140625" style="493" customWidth="1"/>
    <col min="43" max="43" width="4.8515625" style="0" customWidth="1"/>
    <col min="44" max="45" width="8.8515625" style="493" customWidth="1"/>
    <col min="46" max="46" width="13.7109375" style="493" customWidth="1"/>
    <col min="47" max="16384" width="8.8515625" style="493" customWidth="1"/>
  </cols>
  <sheetData>
    <row r="1" spans="1:2" s="1" customFormat="1" ht="23.25">
      <c r="A1" s="492" t="s">
        <v>436</v>
      </c>
      <c r="B1" s="1" t="s">
        <v>437</v>
      </c>
    </row>
    <row r="2" ht="13.5" thickBot="1"/>
    <row r="3" spans="1:41" ht="12.75">
      <c r="A3" s="495"/>
      <c r="B3" s="496"/>
      <c r="C3" s="497"/>
      <c r="D3" s="498"/>
      <c r="E3" s="497"/>
      <c r="F3" s="497"/>
      <c r="G3" s="497"/>
      <c r="H3" s="497"/>
      <c r="I3" s="497"/>
      <c r="J3" s="497"/>
      <c r="K3" s="497"/>
      <c r="L3" s="497"/>
      <c r="M3" s="497"/>
      <c r="N3" s="870" t="s">
        <v>0</v>
      </c>
      <c r="O3" s="871"/>
      <c r="P3" s="872" t="s">
        <v>1</v>
      </c>
      <c r="Q3" s="871"/>
      <c r="R3" s="871"/>
      <c r="S3" s="871"/>
      <c r="T3" s="871"/>
      <c r="U3" s="871"/>
      <c r="V3" s="871"/>
      <c r="W3" s="871"/>
      <c r="X3" s="871"/>
      <c r="Y3" s="871"/>
      <c r="Z3" s="871"/>
      <c r="AA3" s="871"/>
      <c r="AB3" s="871"/>
      <c r="AC3" s="871"/>
      <c r="AD3" s="871"/>
      <c r="AE3" s="871"/>
      <c r="AF3" s="871"/>
      <c r="AG3" s="871"/>
      <c r="AH3" s="871"/>
      <c r="AI3" s="871"/>
      <c r="AJ3" s="871"/>
      <c r="AK3" s="871"/>
      <c r="AL3" s="871"/>
      <c r="AM3" s="873"/>
      <c r="AN3" s="499"/>
      <c r="AO3" s="500"/>
    </row>
    <row r="4" spans="1:41" ht="12.75">
      <c r="A4" s="501"/>
      <c r="B4" s="138"/>
      <c r="C4" s="502"/>
      <c r="D4" s="503"/>
      <c r="E4" s="504"/>
      <c r="F4" s="504"/>
      <c r="G4" s="504"/>
      <c r="H4" s="504"/>
      <c r="I4" s="504"/>
      <c r="J4" s="504"/>
      <c r="K4" s="504"/>
      <c r="L4" s="504"/>
      <c r="M4" s="504"/>
      <c r="N4" s="853" t="s">
        <v>3</v>
      </c>
      <c r="O4" s="855"/>
      <c r="P4" s="505"/>
      <c r="Q4" s="506"/>
      <c r="R4" s="504"/>
      <c r="S4" s="504"/>
      <c r="T4" s="506"/>
      <c r="U4" s="506"/>
      <c r="V4" s="504"/>
      <c r="W4" s="504"/>
      <c r="X4" s="504"/>
      <c r="Y4" s="504"/>
      <c r="Z4" s="504"/>
      <c r="AA4" s="504"/>
      <c r="AB4" s="504"/>
      <c r="AC4" s="504"/>
      <c r="AD4" s="504"/>
      <c r="AE4" s="504"/>
      <c r="AF4" s="504"/>
      <c r="AG4" s="504"/>
      <c r="AH4" s="504"/>
      <c r="AI4" s="504"/>
      <c r="AJ4" s="504"/>
      <c r="AK4" s="504"/>
      <c r="AL4" s="504"/>
      <c r="AM4" s="508"/>
      <c r="AN4" s="776" t="s">
        <v>4</v>
      </c>
      <c r="AO4" s="855"/>
    </row>
    <row r="5" spans="1:41" ht="12.75">
      <c r="A5" s="522"/>
      <c r="B5" s="523"/>
      <c r="C5" s="511"/>
      <c r="D5" s="859" t="s">
        <v>157</v>
      </c>
      <c r="E5" s="860"/>
      <c r="F5" s="857" t="s">
        <v>158</v>
      </c>
      <c r="G5" s="860"/>
      <c r="H5" s="857" t="s">
        <v>158</v>
      </c>
      <c r="I5" s="860"/>
      <c r="J5" s="857" t="s">
        <v>158</v>
      </c>
      <c r="K5" s="860"/>
      <c r="L5" s="512"/>
      <c r="M5" s="514"/>
      <c r="N5" s="515"/>
      <c r="O5" s="516"/>
      <c r="P5" s="863" t="s">
        <v>285</v>
      </c>
      <c r="Q5" s="865"/>
      <c r="R5" s="866"/>
      <c r="S5" s="878"/>
      <c r="T5" s="518"/>
      <c r="U5" s="516"/>
      <c r="V5" s="520"/>
      <c r="W5" s="518"/>
      <c r="X5" s="518"/>
      <c r="Y5" s="518"/>
      <c r="Z5" s="519"/>
      <c r="AA5" s="518"/>
      <c r="AB5" s="518"/>
      <c r="AC5" s="66"/>
      <c r="AD5" s="520"/>
      <c r="AE5" s="516"/>
      <c r="AF5" s="627"/>
      <c r="AG5" s="599"/>
      <c r="AH5" s="520"/>
      <c r="AI5" s="516"/>
      <c r="AJ5" s="520"/>
      <c r="AK5" s="516"/>
      <c r="AL5" s="515" t="s">
        <v>12</v>
      </c>
      <c r="AM5" s="510"/>
      <c r="AN5" s="521"/>
      <c r="AO5" s="510"/>
    </row>
    <row r="6" spans="1:41" ht="12.75">
      <c r="A6" s="522"/>
      <c r="B6" s="523"/>
      <c r="C6" s="511"/>
      <c r="D6" s="853" t="s">
        <v>159</v>
      </c>
      <c r="E6" s="854"/>
      <c r="F6" s="853" t="s">
        <v>160</v>
      </c>
      <c r="G6" s="854"/>
      <c r="H6" s="853" t="s">
        <v>161</v>
      </c>
      <c r="I6" s="854"/>
      <c r="J6" s="853" t="s">
        <v>161</v>
      </c>
      <c r="K6" s="854"/>
      <c r="L6" s="524" t="s">
        <v>4</v>
      </c>
      <c r="M6" s="511"/>
      <c r="N6" s="515"/>
      <c r="O6" s="516"/>
      <c r="P6" s="861" t="s">
        <v>286</v>
      </c>
      <c r="Q6" s="869"/>
      <c r="R6" s="853" t="s">
        <v>309</v>
      </c>
      <c r="S6" s="856"/>
      <c r="T6" s="856"/>
      <c r="U6" s="856"/>
      <c r="V6" s="853" t="s">
        <v>162</v>
      </c>
      <c r="W6" s="856"/>
      <c r="X6" s="856"/>
      <c r="Y6" s="856"/>
      <c r="Z6" s="856"/>
      <c r="AA6" s="856"/>
      <c r="AB6" s="856"/>
      <c r="AC6" s="854"/>
      <c r="AD6" s="515"/>
      <c r="AE6" s="516"/>
      <c r="AF6" s="524"/>
      <c r="AG6" s="511"/>
      <c r="AH6" s="515" t="s">
        <v>310</v>
      </c>
      <c r="AI6" s="516"/>
      <c r="AJ6" s="525"/>
      <c r="AK6" s="516"/>
      <c r="AL6" s="525"/>
      <c r="AM6" s="510"/>
      <c r="AN6" s="526"/>
      <c r="AO6" s="510"/>
    </row>
    <row r="7" spans="1:41" ht="12.75">
      <c r="A7" s="522"/>
      <c r="B7" s="523"/>
      <c r="C7" s="511" t="s">
        <v>163</v>
      </c>
      <c r="D7" s="853" t="s">
        <v>164</v>
      </c>
      <c r="E7" s="854"/>
      <c r="F7" s="853" t="s">
        <v>90</v>
      </c>
      <c r="G7" s="854"/>
      <c r="H7" s="853" t="s">
        <v>165</v>
      </c>
      <c r="I7" s="854"/>
      <c r="J7" s="853" t="s">
        <v>166</v>
      </c>
      <c r="K7" s="854"/>
      <c r="L7" s="524"/>
      <c r="M7" s="511"/>
      <c r="N7" s="527"/>
      <c r="O7" s="502"/>
      <c r="P7" s="861" t="s">
        <v>287</v>
      </c>
      <c r="Q7" s="869"/>
      <c r="R7" s="853"/>
      <c r="S7" s="856"/>
      <c r="T7" s="516"/>
      <c r="U7" s="516"/>
      <c r="V7" s="853"/>
      <c r="W7" s="856"/>
      <c r="X7" s="856"/>
      <c r="Y7" s="856"/>
      <c r="Z7" s="856"/>
      <c r="AA7" s="856"/>
      <c r="AB7" s="511"/>
      <c r="AC7" s="531"/>
      <c r="AD7" s="853" t="s">
        <v>261</v>
      </c>
      <c r="AE7" s="854"/>
      <c r="AF7" s="853" t="s">
        <v>298</v>
      </c>
      <c r="AG7" s="854"/>
      <c r="AH7" s="515" t="s">
        <v>311</v>
      </c>
      <c r="AI7" s="516"/>
      <c r="AJ7" s="853" t="s">
        <v>10</v>
      </c>
      <c r="AK7" s="854"/>
      <c r="AL7" s="515"/>
      <c r="AM7" s="510"/>
      <c r="AN7" s="526"/>
      <c r="AO7" s="510"/>
    </row>
    <row r="8" spans="1:41" ht="12.75">
      <c r="A8" s="776" t="s">
        <v>135</v>
      </c>
      <c r="B8" s="855"/>
      <c r="C8" s="511" t="s">
        <v>167</v>
      </c>
      <c r="D8" s="853"/>
      <c r="E8" s="854"/>
      <c r="F8" s="853" t="s">
        <v>168</v>
      </c>
      <c r="G8" s="854"/>
      <c r="H8" s="853" t="s">
        <v>169</v>
      </c>
      <c r="I8" s="854"/>
      <c r="J8" s="853" t="s">
        <v>169</v>
      </c>
      <c r="K8" s="854"/>
      <c r="L8" s="524"/>
      <c r="M8" s="511"/>
      <c r="N8" s="515"/>
      <c r="O8" s="516"/>
      <c r="P8" s="861" t="s">
        <v>288</v>
      </c>
      <c r="Q8" s="869"/>
      <c r="R8" s="876"/>
      <c r="S8" s="874"/>
      <c r="T8" s="506"/>
      <c r="U8" s="506"/>
      <c r="V8" s="876"/>
      <c r="W8" s="874"/>
      <c r="X8" s="874"/>
      <c r="Y8" s="874"/>
      <c r="Z8" s="874"/>
      <c r="AA8" s="874"/>
      <c r="AB8" s="600"/>
      <c r="AC8" s="628"/>
      <c r="AD8" s="853" t="s">
        <v>263</v>
      </c>
      <c r="AE8" s="854"/>
      <c r="AF8" s="853" t="s">
        <v>299</v>
      </c>
      <c r="AG8" s="854"/>
      <c r="AH8" s="853" t="s">
        <v>132</v>
      </c>
      <c r="AI8" s="854"/>
      <c r="AJ8" s="885" t="s">
        <v>312</v>
      </c>
      <c r="AK8" s="854"/>
      <c r="AL8" s="527"/>
      <c r="AM8" s="138"/>
      <c r="AN8" s="776"/>
      <c r="AO8" s="855"/>
    </row>
    <row r="9" spans="1:41" ht="12.75">
      <c r="A9" s="522"/>
      <c r="B9" s="523"/>
      <c r="C9" s="511"/>
      <c r="D9" s="853"/>
      <c r="E9" s="856"/>
      <c r="F9" s="524"/>
      <c r="G9" s="531"/>
      <c r="H9" s="524"/>
      <c r="I9" s="531"/>
      <c r="J9" s="524"/>
      <c r="K9" s="531"/>
      <c r="L9" s="524"/>
      <c r="M9" s="511"/>
      <c r="N9" s="515"/>
      <c r="O9" s="516"/>
      <c r="P9" s="861" t="s">
        <v>25</v>
      </c>
      <c r="Q9" s="869"/>
      <c r="R9" s="853" t="s">
        <v>251</v>
      </c>
      <c r="S9" s="854"/>
      <c r="T9" s="515" t="s">
        <v>228</v>
      </c>
      <c r="U9" s="516"/>
      <c r="V9" s="866" t="s">
        <v>172</v>
      </c>
      <c r="W9" s="878"/>
      <c r="X9" s="866" t="s">
        <v>157</v>
      </c>
      <c r="Y9" s="878"/>
      <c r="Z9" s="853" t="s">
        <v>313</v>
      </c>
      <c r="AA9" s="854"/>
      <c r="AB9" s="866" t="s">
        <v>170</v>
      </c>
      <c r="AC9" s="867"/>
      <c r="AD9" s="853"/>
      <c r="AE9" s="854"/>
      <c r="AF9" s="853" t="s">
        <v>300</v>
      </c>
      <c r="AG9" s="854"/>
      <c r="AH9" s="853" t="s">
        <v>164</v>
      </c>
      <c r="AI9" s="854"/>
      <c r="AJ9" s="853"/>
      <c r="AK9" s="854"/>
      <c r="AL9" s="527"/>
      <c r="AM9" s="138"/>
      <c r="AN9" s="776"/>
      <c r="AO9" s="855"/>
    </row>
    <row r="10" spans="1:41" ht="12.75">
      <c r="A10" s="522"/>
      <c r="B10" s="523"/>
      <c r="C10" s="511"/>
      <c r="D10" s="853" t="s">
        <v>235</v>
      </c>
      <c r="E10" s="856"/>
      <c r="F10" s="853" t="s">
        <v>235</v>
      </c>
      <c r="G10" s="856"/>
      <c r="H10" s="853" t="s">
        <v>235</v>
      </c>
      <c r="I10" s="856"/>
      <c r="J10" s="853" t="s">
        <v>235</v>
      </c>
      <c r="K10" s="856"/>
      <c r="L10" s="524" t="s">
        <v>235</v>
      </c>
      <c r="M10" s="511"/>
      <c r="N10" s="515"/>
      <c r="O10" s="516"/>
      <c r="P10" s="861" t="s">
        <v>114</v>
      </c>
      <c r="Q10" s="869"/>
      <c r="R10" s="853" t="s">
        <v>252</v>
      </c>
      <c r="S10" s="854"/>
      <c r="T10" s="515" t="s">
        <v>22</v>
      </c>
      <c r="U10" s="516"/>
      <c r="V10" s="853" t="s">
        <v>175</v>
      </c>
      <c r="W10" s="854"/>
      <c r="X10" s="853"/>
      <c r="Y10" s="856"/>
      <c r="Z10" s="853" t="s">
        <v>232</v>
      </c>
      <c r="AA10" s="854"/>
      <c r="AB10" s="524"/>
      <c r="AC10" s="511"/>
      <c r="AD10" s="853"/>
      <c r="AE10" s="854"/>
      <c r="AF10" s="853" t="s">
        <v>301</v>
      </c>
      <c r="AG10" s="854"/>
      <c r="AH10" s="853"/>
      <c r="AI10" s="854"/>
      <c r="AJ10" s="853"/>
      <c r="AK10" s="854"/>
      <c r="AL10" s="527"/>
      <c r="AM10" s="138"/>
      <c r="AN10" s="776"/>
      <c r="AO10" s="855"/>
    </row>
    <row r="11" spans="1:41" ht="12.75">
      <c r="A11" s="522"/>
      <c r="B11" s="523"/>
      <c r="C11" s="511"/>
      <c r="D11" s="524"/>
      <c r="E11" s="511"/>
      <c r="F11" s="524"/>
      <c r="G11" s="511"/>
      <c r="H11" s="524"/>
      <c r="I11" s="531"/>
      <c r="J11" s="524"/>
      <c r="K11" s="531"/>
      <c r="L11" s="524"/>
      <c r="M11" s="511"/>
      <c r="N11" s="515"/>
      <c r="O11" s="516"/>
      <c r="P11" s="532"/>
      <c r="Q11" s="533"/>
      <c r="R11" s="853" t="s">
        <v>5</v>
      </c>
      <c r="S11" s="854"/>
      <c r="T11" s="853" t="s">
        <v>314</v>
      </c>
      <c r="U11" s="854"/>
      <c r="V11" s="853" t="s">
        <v>315</v>
      </c>
      <c r="W11" s="854"/>
      <c r="X11" s="524"/>
      <c r="Y11" s="511"/>
      <c r="Z11" s="853" t="s">
        <v>316</v>
      </c>
      <c r="AA11" s="854"/>
      <c r="AB11" s="524"/>
      <c r="AC11" s="511"/>
      <c r="AD11" s="524"/>
      <c r="AE11" s="511"/>
      <c r="AF11" s="853" t="s">
        <v>78</v>
      </c>
      <c r="AG11" s="854"/>
      <c r="AH11" s="524"/>
      <c r="AI11" s="511"/>
      <c r="AJ11" s="524"/>
      <c r="AK11" s="511"/>
      <c r="AL11" s="527"/>
      <c r="AM11" s="138"/>
      <c r="AN11" s="522"/>
      <c r="AO11" s="523"/>
    </row>
    <row r="12" spans="1:41" ht="13.5" thickBot="1">
      <c r="A12" s="535"/>
      <c r="B12" s="536"/>
      <c r="C12" s="537"/>
      <c r="D12" s="880" t="s">
        <v>41</v>
      </c>
      <c r="E12" s="882"/>
      <c r="F12" s="880" t="s">
        <v>41</v>
      </c>
      <c r="G12" s="882"/>
      <c r="H12" s="880" t="s">
        <v>41</v>
      </c>
      <c r="I12" s="881"/>
      <c r="J12" s="880" t="s">
        <v>41</v>
      </c>
      <c r="K12" s="881"/>
      <c r="L12" s="880" t="s">
        <v>41</v>
      </c>
      <c r="M12" s="881"/>
      <c r="N12" s="538" t="s">
        <v>41</v>
      </c>
      <c r="O12" s="539"/>
      <c r="P12" s="540" t="s">
        <v>41</v>
      </c>
      <c r="Q12" s="539"/>
      <c r="R12" s="880" t="s">
        <v>41</v>
      </c>
      <c r="S12" s="881"/>
      <c r="T12" s="541" t="s">
        <v>41</v>
      </c>
      <c r="U12" s="539"/>
      <c r="V12" s="538" t="s">
        <v>41</v>
      </c>
      <c r="W12" s="539"/>
      <c r="X12" s="880" t="s">
        <v>41</v>
      </c>
      <c r="Y12" s="882"/>
      <c r="Z12" s="538" t="s">
        <v>41</v>
      </c>
      <c r="AA12" s="539"/>
      <c r="AB12" s="880" t="s">
        <v>41</v>
      </c>
      <c r="AC12" s="881"/>
      <c r="AD12" s="538" t="s">
        <v>41</v>
      </c>
      <c r="AE12" s="539"/>
      <c r="AF12" s="880" t="s">
        <v>41</v>
      </c>
      <c r="AG12" s="881"/>
      <c r="AH12" s="538" t="s">
        <v>41</v>
      </c>
      <c r="AI12" s="539"/>
      <c r="AJ12" s="538" t="s">
        <v>41</v>
      </c>
      <c r="AK12" s="539"/>
      <c r="AL12" s="538" t="s">
        <v>41</v>
      </c>
      <c r="AM12" s="542"/>
      <c r="AN12" s="543" t="s">
        <v>41</v>
      </c>
      <c r="AO12" s="542"/>
    </row>
    <row r="13" spans="1:46" ht="12.75">
      <c r="A13" s="601"/>
      <c r="B13" s="602" t="s">
        <v>181</v>
      </c>
      <c r="C13" s="603" t="s">
        <v>182</v>
      </c>
      <c r="D13" s="547">
        <v>598376.8542419218</v>
      </c>
      <c r="E13" s="604"/>
      <c r="F13" s="547">
        <v>56593.79520499422</v>
      </c>
      <c r="G13" s="497"/>
      <c r="H13" s="605">
        <v>176363.1936565721</v>
      </c>
      <c r="I13" s="548"/>
      <c r="J13" s="605">
        <v>40959.82552079484</v>
      </c>
      <c r="K13" s="606"/>
      <c r="L13" s="607">
        <v>872293.668624283</v>
      </c>
      <c r="M13" s="504"/>
      <c r="N13" s="71">
        <v>872294</v>
      </c>
      <c r="O13" s="608"/>
      <c r="P13" s="609"/>
      <c r="Q13" s="610"/>
      <c r="R13" s="614">
        <v>79616</v>
      </c>
      <c r="S13" s="615"/>
      <c r="T13" s="614"/>
      <c r="U13" s="615"/>
      <c r="V13" s="614">
        <v>20048</v>
      </c>
      <c r="W13" s="615"/>
      <c r="X13" s="611">
        <v>19513</v>
      </c>
      <c r="Y13" s="612"/>
      <c r="Z13" s="614">
        <v>5325</v>
      </c>
      <c r="AA13" s="615"/>
      <c r="AB13" s="613">
        <v>12821</v>
      </c>
      <c r="AC13" s="612"/>
      <c r="AD13" s="614"/>
      <c r="AE13" s="615"/>
      <c r="AF13" s="610"/>
      <c r="AG13" s="610"/>
      <c r="AH13" s="614">
        <v>10368</v>
      </c>
      <c r="AI13" s="615"/>
      <c r="AJ13" s="614"/>
      <c r="AK13" s="615"/>
      <c r="AL13" s="614">
        <v>147691</v>
      </c>
      <c r="AM13" s="616"/>
      <c r="AN13" s="609">
        <v>1019985</v>
      </c>
      <c r="AO13" s="616"/>
      <c r="AR13" s="588"/>
      <c r="AT13" s="589"/>
    </row>
    <row r="14" spans="1:46" ht="12.75">
      <c r="A14" s="601"/>
      <c r="B14" s="602" t="s">
        <v>43</v>
      </c>
      <c r="C14" s="617" t="s">
        <v>183</v>
      </c>
      <c r="D14" s="605">
        <v>620423.3072983861</v>
      </c>
      <c r="E14" s="610"/>
      <c r="F14" s="605">
        <v>21823.493370141347</v>
      </c>
      <c r="G14" s="610"/>
      <c r="H14" s="605">
        <v>106751.79198821262</v>
      </c>
      <c r="I14" s="615"/>
      <c r="J14" s="605">
        <v>295332.986270049</v>
      </c>
      <c r="K14" s="615"/>
      <c r="L14" s="607">
        <v>1044331.5789267891</v>
      </c>
      <c r="M14" s="504"/>
      <c r="N14" s="71">
        <v>1044332</v>
      </c>
      <c r="O14" s="608"/>
      <c r="P14" s="609"/>
      <c r="Q14" s="610"/>
      <c r="R14" s="614">
        <v>58107</v>
      </c>
      <c r="S14" s="615"/>
      <c r="T14" s="614"/>
      <c r="U14" s="615"/>
      <c r="V14" s="614">
        <v>12876</v>
      </c>
      <c r="W14" s="615"/>
      <c r="X14" s="613">
        <v>11392</v>
      </c>
      <c r="Y14" s="612"/>
      <c r="Z14" s="614">
        <v>35425</v>
      </c>
      <c r="AA14" s="615"/>
      <c r="AB14" s="613">
        <v>3094</v>
      </c>
      <c r="AC14" s="612"/>
      <c r="AD14" s="614"/>
      <c r="AE14" s="615"/>
      <c r="AF14" s="610"/>
      <c r="AG14" s="610"/>
      <c r="AH14" s="614"/>
      <c r="AI14" s="615"/>
      <c r="AJ14" s="614"/>
      <c r="AK14" s="615"/>
      <c r="AL14" s="614">
        <v>120894</v>
      </c>
      <c r="AM14" s="616"/>
      <c r="AN14" s="609">
        <v>1165226</v>
      </c>
      <c r="AO14" s="616"/>
      <c r="AR14" s="588"/>
      <c r="AT14" s="589"/>
    </row>
    <row r="15" spans="1:46" ht="12.75">
      <c r="A15" s="601"/>
      <c r="B15" s="602" t="s">
        <v>96</v>
      </c>
      <c r="C15" s="617" t="s">
        <v>184</v>
      </c>
      <c r="D15" s="605">
        <v>193371.9957283589</v>
      </c>
      <c r="E15" s="610"/>
      <c r="F15" s="605">
        <v>41224.055499096234</v>
      </c>
      <c r="G15" s="610"/>
      <c r="H15" s="605">
        <v>68503.96985235487</v>
      </c>
      <c r="I15" s="615"/>
      <c r="J15" s="605">
        <v>10864.403595204227</v>
      </c>
      <c r="K15" s="615"/>
      <c r="L15" s="607">
        <v>313964.4246750142</v>
      </c>
      <c r="M15" s="504"/>
      <c r="N15" s="71">
        <v>313964</v>
      </c>
      <c r="O15" s="608"/>
      <c r="P15" s="609"/>
      <c r="Q15" s="610"/>
      <c r="R15" s="614">
        <v>85317</v>
      </c>
      <c r="S15" s="615"/>
      <c r="T15" s="614"/>
      <c r="U15" s="615"/>
      <c r="V15" s="614">
        <v>2655</v>
      </c>
      <c r="W15" s="615"/>
      <c r="X15" s="613">
        <v>14337</v>
      </c>
      <c r="Y15" s="612"/>
      <c r="Z15" s="614">
        <v>2559</v>
      </c>
      <c r="AA15" s="615"/>
      <c r="AB15" s="613">
        <v>5190</v>
      </c>
      <c r="AC15" s="612"/>
      <c r="AD15" s="614"/>
      <c r="AE15" s="615"/>
      <c r="AF15" s="610"/>
      <c r="AG15" s="610"/>
      <c r="AH15" s="614"/>
      <c r="AI15" s="615"/>
      <c r="AJ15" s="614"/>
      <c r="AK15" s="615"/>
      <c r="AL15" s="614">
        <v>110058</v>
      </c>
      <c r="AM15" s="616"/>
      <c r="AN15" s="609">
        <v>424022</v>
      </c>
      <c r="AO15" s="616"/>
      <c r="AR15" s="588"/>
      <c r="AT15" s="589"/>
    </row>
    <row r="16" spans="1:46" ht="12.75">
      <c r="A16" s="601"/>
      <c r="B16" s="602" t="s">
        <v>185</v>
      </c>
      <c r="C16" s="617" t="s">
        <v>186</v>
      </c>
      <c r="D16" s="605">
        <v>424827.06815697317</v>
      </c>
      <c r="E16" s="610"/>
      <c r="F16" s="605">
        <v>64517.934071484735</v>
      </c>
      <c r="G16" s="610"/>
      <c r="H16" s="605">
        <v>134270.57312424952</v>
      </c>
      <c r="I16" s="615"/>
      <c r="J16" s="605">
        <v>15410.126205037106</v>
      </c>
      <c r="K16" s="615"/>
      <c r="L16" s="607">
        <v>639025.7015577445</v>
      </c>
      <c r="M16" s="504"/>
      <c r="N16" s="71">
        <v>639026</v>
      </c>
      <c r="O16" s="608"/>
      <c r="P16" s="609"/>
      <c r="Q16" s="610"/>
      <c r="R16" s="614">
        <v>137083</v>
      </c>
      <c r="S16" s="615"/>
      <c r="T16" s="614">
        <v>1236</v>
      </c>
      <c r="U16" s="615"/>
      <c r="V16" s="614">
        <v>3305</v>
      </c>
      <c r="W16" s="615"/>
      <c r="X16" s="613">
        <v>20027</v>
      </c>
      <c r="Y16" s="612"/>
      <c r="Z16" s="614">
        <v>8356</v>
      </c>
      <c r="AA16" s="615"/>
      <c r="AB16" s="613">
        <v>12190</v>
      </c>
      <c r="AC16" s="612"/>
      <c r="AD16" s="614"/>
      <c r="AE16" s="615"/>
      <c r="AF16" s="610"/>
      <c r="AG16" s="610"/>
      <c r="AH16" s="614"/>
      <c r="AI16" s="615"/>
      <c r="AJ16" s="614"/>
      <c r="AK16" s="615"/>
      <c r="AL16" s="614">
        <v>182197</v>
      </c>
      <c r="AM16" s="616"/>
      <c r="AN16" s="609">
        <v>821223</v>
      </c>
      <c r="AO16" s="616"/>
      <c r="AR16" s="588"/>
      <c r="AT16" s="589"/>
    </row>
    <row r="17" spans="1:46" ht="12.75">
      <c r="A17" s="601"/>
      <c r="B17" s="602" t="s">
        <v>97</v>
      </c>
      <c r="C17" s="617" t="s">
        <v>187</v>
      </c>
      <c r="D17" s="605">
        <v>175278.73243235468</v>
      </c>
      <c r="E17" s="610"/>
      <c r="F17" s="605">
        <v>37083.59142092668</v>
      </c>
      <c r="G17" s="610"/>
      <c r="H17" s="605">
        <v>48051.00498341538</v>
      </c>
      <c r="I17" s="615"/>
      <c r="J17" s="605">
        <v>55808.4957315018</v>
      </c>
      <c r="K17" s="615"/>
      <c r="L17" s="607">
        <v>316221.8245681985</v>
      </c>
      <c r="M17" s="504"/>
      <c r="N17" s="71">
        <v>316222</v>
      </c>
      <c r="O17" s="608"/>
      <c r="P17" s="609"/>
      <c r="Q17" s="610"/>
      <c r="R17" s="614">
        <v>134330</v>
      </c>
      <c r="S17" s="615"/>
      <c r="T17" s="614"/>
      <c r="U17" s="615"/>
      <c r="V17" s="614">
        <v>8385</v>
      </c>
      <c r="W17" s="615"/>
      <c r="X17" s="613">
        <v>7452</v>
      </c>
      <c r="Y17" s="612"/>
      <c r="Z17" s="614">
        <v>5233</v>
      </c>
      <c r="AA17" s="615"/>
      <c r="AB17" s="613">
        <v>4039</v>
      </c>
      <c r="AC17" s="612"/>
      <c r="AD17" s="614"/>
      <c r="AE17" s="615"/>
      <c r="AF17" s="610"/>
      <c r="AG17" s="610"/>
      <c r="AH17" s="614"/>
      <c r="AI17" s="615"/>
      <c r="AJ17" s="614"/>
      <c r="AK17" s="615"/>
      <c r="AL17" s="614">
        <v>159439</v>
      </c>
      <c r="AM17" s="616"/>
      <c r="AN17" s="609">
        <v>475661</v>
      </c>
      <c r="AO17" s="616"/>
      <c r="AQ17" s="172"/>
      <c r="AR17" s="588"/>
      <c r="AT17" s="589"/>
    </row>
    <row r="18" spans="1:46" ht="12.75">
      <c r="A18" s="601"/>
      <c r="B18" s="602" t="s">
        <v>188</v>
      </c>
      <c r="C18" s="618" t="s">
        <v>189</v>
      </c>
      <c r="D18" s="607">
        <v>606590.9591875811</v>
      </c>
      <c r="E18" s="610"/>
      <c r="F18" s="607">
        <v>39614.33809053607</v>
      </c>
      <c r="G18" s="610"/>
      <c r="H18" s="605">
        <v>99202.16487587799</v>
      </c>
      <c r="I18" s="615"/>
      <c r="J18" s="605">
        <v>138068.70204834093</v>
      </c>
      <c r="K18" s="615"/>
      <c r="L18" s="607">
        <v>883476.1642023361</v>
      </c>
      <c r="M18" s="504"/>
      <c r="N18" s="71">
        <v>883476</v>
      </c>
      <c r="O18" s="608"/>
      <c r="P18" s="609"/>
      <c r="Q18" s="610"/>
      <c r="R18" s="614">
        <v>69464</v>
      </c>
      <c r="S18" s="615"/>
      <c r="T18" s="614">
        <v>16</v>
      </c>
      <c r="U18" s="615"/>
      <c r="V18" s="614">
        <v>18020</v>
      </c>
      <c r="W18" s="615"/>
      <c r="X18" s="613">
        <v>28775</v>
      </c>
      <c r="Y18" s="612"/>
      <c r="Z18" s="614">
        <v>28266</v>
      </c>
      <c r="AA18" s="615"/>
      <c r="AB18" s="613">
        <v>6225</v>
      </c>
      <c r="AC18" s="612"/>
      <c r="AD18" s="614"/>
      <c r="AE18" s="615"/>
      <c r="AF18" s="610"/>
      <c r="AG18" s="610"/>
      <c r="AH18" s="614"/>
      <c r="AI18" s="615"/>
      <c r="AJ18" s="614"/>
      <c r="AK18" s="615"/>
      <c r="AL18" s="614">
        <v>150766</v>
      </c>
      <c r="AM18" s="616"/>
      <c r="AN18" s="609">
        <v>1034242</v>
      </c>
      <c r="AO18" s="616"/>
      <c r="AR18" s="588"/>
      <c r="AT18" s="589"/>
    </row>
    <row r="19" spans="1:46" ht="12.75">
      <c r="A19" s="601"/>
      <c r="B19" s="602" t="s">
        <v>144</v>
      </c>
      <c r="C19" s="618" t="s">
        <v>190</v>
      </c>
      <c r="D19" s="607">
        <v>834110.0623813823</v>
      </c>
      <c r="E19" s="610"/>
      <c r="F19" s="607">
        <v>79546.10576518648</v>
      </c>
      <c r="G19" s="610"/>
      <c r="H19" s="605">
        <v>213090.77513502366</v>
      </c>
      <c r="I19" s="615"/>
      <c r="J19" s="605">
        <v>171475.33371098514</v>
      </c>
      <c r="K19" s="615"/>
      <c r="L19" s="607">
        <v>1298222.2769925776</v>
      </c>
      <c r="M19" s="504"/>
      <c r="N19" s="71">
        <v>1298222</v>
      </c>
      <c r="O19" s="608"/>
      <c r="P19" s="609"/>
      <c r="Q19" s="610"/>
      <c r="R19" s="614">
        <v>0</v>
      </c>
      <c r="S19" s="615"/>
      <c r="T19" s="614">
        <v>2159</v>
      </c>
      <c r="U19" s="615"/>
      <c r="V19" s="614">
        <v>27899</v>
      </c>
      <c r="W19" s="615"/>
      <c r="X19" s="613">
        <v>46533</v>
      </c>
      <c r="Y19" s="612"/>
      <c r="Z19" s="614">
        <v>6440</v>
      </c>
      <c r="AA19" s="615"/>
      <c r="AB19" s="613">
        <v>4440</v>
      </c>
      <c r="AC19" s="612"/>
      <c r="AD19" s="614"/>
      <c r="AE19" s="615"/>
      <c r="AF19" s="610"/>
      <c r="AG19" s="610"/>
      <c r="AH19" s="614">
        <v>9984</v>
      </c>
      <c r="AI19" s="615"/>
      <c r="AJ19" s="614"/>
      <c r="AK19" s="615"/>
      <c r="AL19" s="614">
        <v>97455</v>
      </c>
      <c r="AM19" s="616"/>
      <c r="AN19" s="609">
        <v>1395677</v>
      </c>
      <c r="AO19" s="616"/>
      <c r="AR19" s="588"/>
      <c r="AT19" s="589"/>
    </row>
    <row r="20" spans="1:46" ht="12.75">
      <c r="A20" s="601"/>
      <c r="B20" s="602" t="s">
        <v>145</v>
      </c>
      <c r="C20" s="617" t="s">
        <v>191</v>
      </c>
      <c r="D20" s="607">
        <v>876022.9014795991</v>
      </c>
      <c r="E20" s="610"/>
      <c r="F20" s="607">
        <v>41046.34572825545</v>
      </c>
      <c r="G20" s="610"/>
      <c r="H20" s="605">
        <v>158994.02930253797</v>
      </c>
      <c r="I20" s="615"/>
      <c r="J20" s="605">
        <v>286190.80291646934</v>
      </c>
      <c r="K20" s="615"/>
      <c r="L20" s="607">
        <v>1362254.0794268618</v>
      </c>
      <c r="M20" s="504"/>
      <c r="N20" s="71">
        <v>1362254</v>
      </c>
      <c r="O20" s="608"/>
      <c r="P20" s="609"/>
      <c r="Q20" s="610"/>
      <c r="R20" s="614">
        <v>81339</v>
      </c>
      <c r="S20" s="615"/>
      <c r="T20" s="614"/>
      <c r="U20" s="615"/>
      <c r="V20" s="614">
        <v>14399</v>
      </c>
      <c r="W20" s="615"/>
      <c r="X20" s="613">
        <v>25667</v>
      </c>
      <c r="Y20" s="612"/>
      <c r="Z20" s="614">
        <v>68974</v>
      </c>
      <c r="AA20" s="615"/>
      <c r="AB20" s="613">
        <v>5656</v>
      </c>
      <c r="AC20" s="612"/>
      <c r="AD20" s="614"/>
      <c r="AE20" s="615"/>
      <c r="AF20" s="610"/>
      <c r="AG20" s="610"/>
      <c r="AH20" s="614">
        <v>13056</v>
      </c>
      <c r="AI20" s="615"/>
      <c r="AJ20" s="614"/>
      <c r="AK20" s="615"/>
      <c r="AL20" s="614">
        <v>209091</v>
      </c>
      <c r="AM20" s="616"/>
      <c r="AN20" s="609">
        <v>1571345</v>
      </c>
      <c r="AO20" s="616"/>
      <c r="AQ20" s="773"/>
      <c r="AR20" s="588"/>
      <c r="AT20" s="589"/>
    </row>
    <row r="21" spans="1:46" ht="12.75">
      <c r="A21" s="601"/>
      <c r="B21" s="602" t="s">
        <v>146</v>
      </c>
      <c r="C21" s="617" t="s">
        <v>192</v>
      </c>
      <c r="D21" s="607">
        <v>517145.1320846875</v>
      </c>
      <c r="E21" s="610"/>
      <c r="F21" s="607">
        <v>76581.33876569183</v>
      </c>
      <c r="G21" s="610"/>
      <c r="H21" s="605">
        <v>84701.28203297175</v>
      </c>
      <c r="I21" s="615"/>
      <c r="J21" s="605">
        <v>52289.27115064711</v>
      </c>
      <c r="K21" s="615"/>
      <c r="L21" s="607">
        <v>730717.0240339981</v>
      </c>
      <c r="M21" s="504"/>
      <c r="N21" s="71">
        <v>730717</v>
      </c>
      <c r="O21" s="608"/>
      <c r="P21" s="609"/>
      <c r="Q21" s="610"/>
      <c r="R21" s="614">
        <v>131964</v>
      </c>
      <c r="S21" s="615"/>
      <c r="T21" s="614"/>
      <c r="U21" s="615"/>
      <c r="V21" s="614">
        <v>8634</v>
      </c>
      <c r="W21" s="615"/>
      <c r="X21" s="613">
        <v>10649</v>
      </c>
      <c r="Y21" s="612"/>
      <c r="Z21" s="614">
        <v>42047</v>
      </c>
      <c r="AA21" s="615"/>
      <c r="AB21" s="613">
        <v>24586</v>
      </c>
      <c r="AC21" s="612"/>
      <c r="AD21" s="614"/>
      <c r="AE21" s="615"/>
      <c r="AF21" s="610"/>
      <c r="AG21" s="610"/>
      <c r="AH21" s="614">
        <v>4992</v>
      </c>
      <c r="AI21" s="615"/>
      <c r="AJ21" s="614"/>
      <c r="AK21" s="615"/>
      <c r="AL21" s="614">
        <v>222872</v>
      </c>
      <c r="AM21" s="616"/>
      <c r="AN21" s="609">
        <v>953589</v>
      </c>
      <c r="AO21" s="616"/>
      <c r="AQ21" s="730"/>
      <c r="AR21" s="588"/>
      <c r="AT21" s="589"/>
    </row>
    <row r="22" spans="1:46" ht="12.75">
      <c r="A22" s="601"/>
      <c r="B22" s="602" t="s">
        <v>242</v>
      </c>
      <c r="C22" s="617" t="s">
        <v>193</v>
      </c>
      <c r="D22" s="607">
        <v>158704.01685894042</v>
      </c>
      <c r="E22" s="610"/>
      <c r="F22" s="607">
        <v>36577.86363184433</v>
      </c>
      <c r="G22" s="610"/>
      <c r="H22" s="605">
        <v>39838.90524203475</v>
      </c>
      <c r="I22" s="615"/>
      <c r="J22" s="605">
        <v>2035.2779794468154</v>
      </c>
      <c r="K22" s="615"/>
      <c r="L22" s="607">
        <v>237156.06371226633</v>
      </c>
      <c r="M22" s="504"/>
      <c r="N22" s="71">
        <v>237156</v>
      </c>
      <c r="O22" s="608"/>
      <c r="P22" s="609"/>
      <c r="Q22" s="610"/>
      <c r="R22" s="614">
        <v>76330</v>
      </c>
      <c r="S22" s="615"/>
      <c r="T22" s="614"/>
      <c r="U22" s="615"/>
      <c r="V22" s="614">
        <v>4813</v>
      </c>
      <c r="W22" s="615"/>
      <c r="X22" s="613">
        <v>7236</v>
      </c>
      <c r="Y22" s="612"/>
      <c r="Z22" s="614">
        <v>435</v>
      </c>
      <c r="AA22" s="615"/>
      <c r="AB22" s="613">
        <v>4746</v>
      </c>
      <c r="AC22" s="612"/>
      <c r="AD22" s="614"/>
      <c r="AE22" s="615"/>
      <c r="AF22" s="610"/>
      <c r="AG22" s="610"/>
      <c r="AH22" s="614"/>
      <c r="AI22" s="615"/>
      <c r="AJ22" s="614"/>
      <c r="AK22" s="615"/>
      <c r="AL22" s="614">
        <v>93560</v>
      </c>
      <c r="AM22" s="616"/>
      <c r="AN22" s="609">
        <v>330716</v>
      </c>
      <c r="AO22" s="616"/>
      <c r="AQ22" s="730"/>
      <c r="AR22" s="588"/>
      <c r="AT22" s="589"/>
    </row>
    <row r="23" spans="1:46" ht="12.75">
      <c r="A23" s="601"/>
      <c r="B23" s="602" t="s">
        <v>147</v>
      </c>
      <c r="C23" s="618" t="s">
        <v>194</v>
      </c>
      <c r="D23" s="607">
        <v>455679.4485955622</v>
      </c>
      <c r="E23" s="610"/>
      <c r="F23" s="607">
        <v>49638.50144670025</v>
      </c>
      <c r="G23" s="610"/>
      <c r="H23" s="605">
        <v>115724.37105719215</v>
      </c>
      <c r="I23" s="615"/>
      <c r="J23" s="605">
        <v>97774.10983886101</v>
      </c>
      <c r="K23" s="615"/>
      <c r="L23" s="607">
        <v>718816.4309383156</v>
      </c>
      <c r="M23" s="504"/>
      <c r="N23" s="71">
        <v>718816</v>
      </c>
      <c r="O23" s="608"/>
      <c r="P23" s="609"/>
      <c r="Q23" s="610"/>
      <c r="R23" s="614">
        <v>65171</v>
      </c>
      <c r="S23" s="615"/>
      <c r="T23" s="614">
        <v>91</v>
      </c>
      <c r="U23" s="615"/>
      <c r="V23" s="614">
        <v>7483</v>
      </c>
      <c r="W23" s="615"/>
      <c r="X23" s="613">
        <v>21727</v>
      </c>
      <c r="Y23" s="612"/>
      <c r="Z23" s="614">
        <v>7513</v>
      </c>
      <c r="AA23" s="615"/>
      <c r="AB23" s="613">
        <v>3563</v>
      </c>
      <c r="AC23" s="612"/>
      <c r="AD23" s="614"/>
      <c r="AE23" s="615"/>
      <c r="AF23" s="610"/>
      <c r="AG23" s="610"/>
      <c r="AH23" s="614">
        <v>9280</v>
      </c>
      <c r="AI23" s="615"/>
      <c r="AJ23" s="614"/>
      <c r="AK23" s="615"/>
      <c r="AL23" s="614">
        <v>114828</v>
      </c>
      <c r="AM23" s="616"/>
      <c r="AN23" s="609">
        <v>833644</v>
      </c>
      <c r="AO23" s="616"/>
      <c r="AQ23" s="730"/>
      <c r="AR23" s="588"/>
      <c r="AT23" s="589"/>
    </row>
    <row r="24" spans="1:46" ht="12.75">
      <c r="A24" s="601"/>
      <c r="B24" s="602" t="s">
        <v>50</v>
      </c>
      <c r="C24" s="617" t="s">
        <v>195</v>
      </c>
      <c r="D24" s="607">
        <v>747616.721078533</v>
      </c>
      <c r="E24" s="619"/>
      <c r="F24" s="607">
        <v>17223.55968418676</v>
      </c>
      <c r="G24" s="610"/>
      <c r="H24" s="605">
        <v>218323.1242081311</v>
      </c>
      <c r="I24" s="615"/>
      <c r="J24" s="605">
        <v>202952.19049803526</v>
      </c>
      <c r="K24" s="615"/>
      <c r="L24" s="607">
        <v>1186115.595468886</v>
      </c>
      <c r="M24" s="504"/>
      <c r="N24" s="71">
        <v>1186116</v>
      </c>
      <c r="O24" s="608"/>
      <c r="P24" s="609"/>
      <c r="Q24" s="610"/>
      <c r="R24" s="614">
        <v>70457</v>
      </c>
      <c r="S24" s="615"/>
      <c r="T24" s="614"/>
      <c r="U24" s="615"/>
      <c r="V24" s="614">
        <v>12758</v>
      </c>
      <c r="W24" s="615"/>
      <c r="X24" s="613">
        <v>16538</v>
      </c>
      <c r="Y24" s="612"/>
      <c r="Z24" s="614">
        <v>8957</v>
      </c>
      <c r="AA24" s="615"/>
      <c r="AB24" s="613">
        <v>14302</v>
      </c>
      <c r="AC24" s="612"/>
      <c r="AD24" s="614">
        <v>3500</v>
      </c>
      <c r="AE24" s="615"/>
      <c r="AF24" s="610"/>
      <c r="AG24" s="610"/>
      <c r="AH24" s="614">
        <v>19648</v>
      </c>
      <c r="AI24" s="615"/>
      <c r="AJ24" s="614"/>
      <c r="AK24" s="615"/>
      <c r="AL24" s="614">
        <v>146160</v>
      </c>
      <c r="AM24" s="616"/>
      <c r="AN24" s="609">
        <v>1332276</v>
      </c>
      <c r="AO24" s="616"/>
      <c r="AQ24" s="730"/>
      <c r="AR24" s="588"/>
      <c r="AT24" s="589"/>
    </row>
    <row r="25" spans="1:46" ht="12.75">
      <c r="A25" s="601"/>
      <c r="B25" s="602" t="s">
        <v>74</v>
      </c>
      <c r="C25" s="618" t="s">
        <v>196</v>
      </c>
      <c r="D25" s="607">
        <v>1072237.2955704285</v>
      </c>
      <c r="E25" s="610"/>
      <c r="F25" s="607">
        <v>0</v>
      </c>
      <c r="G25" s="610"/>
      <c r="H25" s="605">
        <v>203720.20590128584</v>
      </c>
      <c r="I25" s="615"/>
      <c r="J25" s="605">
        <v>315966.2639567665</v>
      </c>
      <c r="K25" s="615"/>
      <c r="L25" s="607">
        <v>1591923.765428481</v>
      </c>
      <c r="M25" s="504"/>
      <c r="N25" s="71">
        <v>1591924</v>
      </c>
      <c r="O25" s="608"/>
      <c r="P25" s="609"/>
      <c r="Q25" s="610"/>
      <c r="R25" s="614">
        <v>0</v>
      </c>
      <c r="S25" s="615"/>
      <c r="T25" s="614"/>
      <c r="U25" s="615"/>
      <c r="V25" s="614">
        <v>14081</v>
      </c>
      <c r="W25" s="615"/>
      <c r="X25" s="613">
        <v>26238</v>
      </c>
      <c r="Y25" s="612"/>
      <c r="Z25" s="614">
        <v>40879</v>
      </c>
      <c r="AA25" s="615"/>
      <c r="AB25" s="613">
        <v>3976</v>
      </c>
      <c r="AC25" s="612"/>
      <c r="AD25" s="614">
        <v>130210</v>
      </c>
      <c r="AE25" s="629" t="s">
        <v>209</v>
      </c>
      <c r="AF25" s="610"/>
      <c r="AG25" s="610"/>
      <c r="AH25" s="614"/>
      <c r="AI25" s="615"/>
      <c r="AJ25" s="614"/>
      <c r="AK25" s="615"/>
      <c r="AL25" s="614">
        <v>215384</v>
      </c>
      <c r="AM25" s="616"/>
      <c r="AN25" s="609">
        <v>1807308</v>
      </c>
      <c r="AO25" s="616"/>
      <c r="AR25" s="588"/>
      <c r="AT25" s="589"/>
    </row>
    <row r="26" spans="1:46" ht="12.75">
      <c r="A26" s="601"/>
      <c r="B26" s="602" t="s">
        <v>104</v>
      </c>
      <c r="C26" s="617" t="s">
        <v>197</v>
      </c>
      <c r="D26" s="607">
        <v>159755.1111964738</v>
      </c>
      <c r="E26" s="610"/>
      <c r="F26" s="607">
        <v>21986.10089374782</v>
      </c>
      <c r="G26" s="610"/>
      <c r="H26" s="605">
        <v>35892.410436143575</v>
      </c>
      <c r="I26" s="615"/>
      <c r="J26" s="605">
        <v>89473.9954243188</v>
      </c>
      <c r="K26" s="615"/>
      <c r="L26" s="607">
        <v>307107.617950684</v>
      </c>
      <c r="M26" s="504"/>
      <c r="N26" s="71">
        <v>307108</v>
      </c>
      <c r="O26" s="608"/>
      <c r="P26" s="609"/>
      <c r="Q26" s="610"/>
      <c r="R26" s="614">
        <v>61042</v>
      </c>
      <c r="S26" s="615"/>
      <c r="T26" s="614"/>
      <c r="U26" s="615"/>
      <c r="V26" s="614">
        <v>1390</v>
      </c>
      <c r="W26" s="615"/>
      <c r="X26" s="613">
        <v>3721</v>
      </c>
      <c r="Y26" s="612"/>
      <c r="Z26" s="614">
        <v>871</v>
      </c>
      <c r="AA26" s="615"/>
      <c r="AB26" s="613">
        <v>1926</v>
      </c>
      <c r="AC26" s="612"/>
      <c r="AD26" s="614"/>
      <c r="AE26" s="615"/>
      <c r="AF26" s="610"/>
      <c r="AG26" s="610"/>
      <c r="AH26" s="614"/>
      <c r="AI26" s="615"/>
      <c r="AJ26" s="614"/>
      <c r="AK26" s="615"/>
      <c r="AL26" s="614">
        <v>68950</v>
      </c>
      <c r="AM26" s="616"/>
      <c r="AN26" s="609">
        <v>376058</v>
      </c>
      <c r="AO26" s="616"/>
      <c r="AR26" s="588"/>
      <c r="AT26" s="589"/>
    </row>
    <row r="27" spans="1:46" ht="12.75">
      <c r="A27" s="601"/>
      <c r="B27" s="602" t="s">
        <v>148</v>
      </c>
      <c r="C27" s="617" t="s">
        <v>198</v>
      </c>
      <c r="D27" s="607">
        <v>1302741.9321046532</v>
      </c>
      <c r="E27" s="610"/>
      <c r="F27" s="607">
        <v>91220.37702702994</v>
      </c>
      <c r="G27" s="610"/>
      <c r="H27" s="605">
        <v>433901.90130171704</v>
      </c>
      <c r="I27" s="615"/>
      <c r="J27" s="605">
        <v>192060.74957523518</v>
      </c>
      <c r="K27" s="615"/>
      <c r="L27" s="607">
        <v>2019924.9600086354</v>
      </c>
      <c r="M27" s="504"/>
      <c r="N27" s="71">
        <v>2019925</v>
      </c>
      <c r="O27" s="608"/>
      <c r="P27" s="609"/>
      <c r="Q27" s="610"/>
      <c r="R27" s="614">
        <v>0</v>
      </c>
      <c r="S27" s="615"/>
      <c r="T27" s="614"/>
      <c r="U27" s="615"/>
      <c r="V27" s="614">
        <v>5884</v>
      </c>
      <c r="W27" s="615"/>
      <c r="X27" s="613">
        <v>132245</v>
      </c>
      <c r="Y27" s="612"/>
      <c r="Z27" s="614">
        <v>0</v>
      </c>
      <c r="AA27" s="615"/>
      <c r="AB27" s="613">
        <v>21605</v>
      </c>
      <c r="AC27" s="612"/>
      <c r="AD27" s="614">
        <v>1000</v>
      </c>
      <c r="AE27" s="615"/>
      <c r="AF27" s="610"/>
      <c r="AG27" s="610"/>
      <c r="AH27" s="614"/>
      <c r="AI27" s="615"/>
      <c r="AJ27" s="614"/>
      <c r="AK27" s="615"/>
      <c r="AL27" s="614">
        <v>160734</v>
      </c>
      <c r="AM27" s="616"/>
      <c r="AN27" s="609">
        <v>2180659</v>
      </c>
      <c r="AO27" s="616"/>
      <c r="AR27" s="588"/>
      <c r="AT27" s="589"/>
    </row>
    <row r="28" spans="1:46" ht="12.75">
      <c r="A28" s="601"/>
      <c r="B28" s="602" t="s">
        <v>105</v>
      </c>
      <c r="C28" s="618" t="s">
        <v>199</v>
      </c>
      <c r="D28" s="607">
        <v>674659.5395216891</v>
      </c>
      <c r="E28" s="610"/>
      <c r="F28" s="607">
        <v>13801.422993951732</v>
      </c>
      <c r="G28" s="610"/>
      <c r="H28" s="605">
        <v>112328.6603349876</v>
      </c>
      <c r="I28" s="615"/>
      <c r="J28" s="605">
        <v>343099.20014506055</v>
      </c>
      <c r="K28" s="615"/>
      <c r="L28" s="607">
        <v>1143888.8229956888</v>
      </c>
      <c r="M28" s="504"/>
      <c r="N28" s="71">
        <v>1143889</v>
      </c>
      <c r="O28" s="608"/>
      <c r="P28" s="609"/>
      <c r="Q28" s="610"/>
      <c r="R28" s="614">
        <v>52694</v>
      </c>
      <c r="S28" s="615"/>
      <c r="T28" s="614">
        <v>119</v>
      </c>
      <c r="U28" s="615"/>
      <c r="V28" s="614">
        <v>5720</v>
      </c>
      <c r="W28" s="615"/>
      <c r="X28" s="613">
        <v>13926</v>
      </c>
      <c r="Y28" s="612"/>
      <c r="Z28" s="614">
        <v>35159</v>
      </c>
      <c r="AA28" s="615"/>
      <c r="AB28" s="613">
        <v>2060</v>
      </c>
      <c r="AC28" s="612"/>
      <c r="AD28" s="614"/>
      <c r="AE28" s="615"/>
      <c r="AF28" s="610"/>
      <c r="AG28" s="610"/>
      <c r="AH28" s="614"/>
      <c r="AI28" s="615"/>
      <c r="AJ28" s="614"/>
      <c r="AK28" s="615"/>
      <c r="AL28" s="614">
        <v>109678</v>
      </c>
      <c r="AM28" s="616"/>
      <c r="AN28" s="609">
        <v>1253567</v>
      </c>
      <c r="AO28" s="616"/>
      <c r="AR28" s="588"/>
      <c r="AT28" s="589"/>
    </row>
    <row r="29" spans="1:46" ht="12.75">
      <c r="A29" s="601"/>
      <c r="B29" s="602" t="s">
        <v>200</v>
      </c>
      <c r="C29" s="618" t="s">
        <v>201</v>
      </c>
      <c r="D29" s="607">
        <v>953279.4194463477</v>
      </c>
      <c r="E29" s="610"/>
      <c r="F29" s="607">
        <v>97252.71226486201</v>
      </c>
      <c r="G29" s="610"/>
      <c r="H29" s="605">
        <v>230090.8686797943</v>
      </c>
      <c r="I29" s="615"/>
      <c r="J29" s="605">
        <v>57714.91495815151</v>
      </c>
      <c r="K29" s="615"/>
      <c r="L29" s="607">
        <v>1338337.9153491554</v>
      </c>
      <c r="M29" s="504"/>
      <c r="N29" s="71">
        <v>1338338</v>
      </c>
      <c r="O29" s="608"/>
      <c r="P29" s="609"/>
      <c r="Q29" s="610"/>
      <c r="R29" s="614">
        <v>143058</v>
      </c>
      <c r="S29" s="615"/>
      <c r="T29" s="614">
        <v>2171</v>
      </c>
      <c r="U29" s="615"/>
      <c r="V29" s="614">
        <v>29797</v>
      </c>
      <c r="W29" s="615"/>
      <c r="X29" s="613">
        <v>65743</v>
      </c>
      <c r="Y29" s="612"/>
      <c r="Z29" s="614">
        <v>5263</v>
      </c>
      <c r="AA29" s="615"/>
      <c r="AB29" s="613">
        <v>10263</v>
      </c>
      <c r="AC29" s="612"/>
      <c r="AD29" s="614">
        <v>1500</v>
      </c>
      <c r="AE29" s="615"/>
      <c r="AF29" s="610"/>
      <c r="AG29" s="610"/>
      <c r="AH29" s="614">
        <v>9088</v>
      </c>
      <c r="AI29" s="615"/>
      <c r="AJ29" s="614"/>
      <c r="AK29" s="615"/>
      <c r="AL29" s="614">
        <v>266883</v>
      </c>
      <c r="AM29" s="616"/>
      <c r="AN29" s="609">
        <v>1605221</v>
      </c>
      <c r="AO29" s="616"/>
      <c r="AR29" s="588"/>
      <c r="AT29" s="589"/>
    </row>
    <row r="30" spans="1:46" ht="12.75">
      <c r="A30" s="601"/>
      <c r="B30" s="602" t="s">
        <v>109</v>
      </c>
      <c r="C30" s="617" t="s">
        <v>202</v>
      </c>
      <c r="D30" s="607">
        <v>337143.5725110966</v>
      </c>
      <c r="E30" s="610"/>
      <c r="F30" s="607">
        <v>60173.513652219364</v>
      </c>
      <c r="G30" s="610"/>
      <c r="H30" s="605">
        <v>87466.09208457742</v>
      </c>
      <c r="I30" s="615"/>
      <c r="J30" s="605">
        <v>14416.07296917388</v>
      </c>
      <c r="K30" s="615"/>
      <c r="L30" s="607">
        <v>499199.2512170673</v>
      </c>
      <c r="M30" s="504"/>
      <c r="N30" s="71">
        <v>499199</v>
      </c>
      <c r="O30" s="608"/>
      <c r="P30" s="609"/>
      <c r="Q30" s="610"/>
      <c r="R30" s="614">
        <v>98545</v>
      </c>
      <c r="S30" s="615"/>
      <c r="T30" s="614">
        <v>549</v>
      </c>
      <c r="U30" s="615"/>
      <c r="V30" s="614">
        <v>3512</v>
      </c>
      <c r="W30" s="615"/>
      <c r="X30" s="613">
        <v>20131</v>
      </c>
      <c r="Y30" s="612"/>
      <c r="Z30" s="614">
        <v>2549</v>
      </c>
      <c r="AA30" s="615"/>
      <c r="AB30" s="613">
        <v>6734</v>
      </c>
      <c r="AC30" s="612"/>
      <c r="AD30" s="614"/>
      <c r="AE30" s="615"/>
      <c r="AF30" s="610"/>
      <c r="AG30" s="610"/>
      <c r="AH30" s="614"/>
      <c r="AI30" s="615"/>
      <c r="AJ30" s="614"/>
      <c r="AK30" s="615"/>
      <c r="AL30" s="614">
        <v>132020</v>
      </c>
      <c r="AM30" s="616"/>
      <c r="AN30" s="609">
        <v>631219</v>
      </c>
      <c r="AO30" s="616"/>
      <c r="AR30" s="588"/>
      <c r="AT30" s="589"/>
    </row>
    <row r="31" spans="1:46" ht="12.75">
      <c r="A31" s="601"/>
      <c r="B31" s="602" t="s">
        <v>59</v>
      </c>
      <c r="C31" s="617" t="s">
        <v>203</v>
      </c>
      <c r="D31" s="607">
        <v>223207.18115430546</v>
      </c>
      <c r="E31" s="610"/>
      <c r="F31" s="607">
        <v>50224.364704317544</v>
      </c>
      <c r="G31" s="610"/>
      <c r="H31" s="605">
        <v>40210.369377270246</v>
      </c>
      <c r="I31" s="615"/>
      <c r="J31" s="605">
        <v>18362.372273584606</v>
      </c>
      <c r="K31" s="615"/>
      <c r="L31" s="607">
        <v>332004.2875094778</v>
      </c>
      <c r="M31" s="504"/>
      <c r="N31" s="71">
        <v>332004</v>
      </c>
      <c r="O31" s="608"/>
      <c r="P31" s="609"/>
      <c r="Q31" s="610"/>
      <c r="R31" s="614">
        <v>101759</v>
      </c>
      <c r="S31" s="615"/>
      <c r="T31" s="614">
        <v>220</v>
      </c>
      <c r="U31" s="615"/>
      <c r="V31" s="614">
        <v>4279</v>
      </c>
      <c r="W31" s="615"/>
      <c r="X31" s="613">
        <v>8905</v>
      </c>
      <c r="Y31" s="612"/>
      <c r="Z31" s="614">
        <v>3341</v>
      </c>
      <c r="AA31" s="615"/>
      <c r="AB31" s="613">
        <v>8039</v>
      </c>
      <c r="AC31" s="612"/>
      <c r="AD31" s="614"/>
      <c r="AE31" s="615"/>
      <c r="AF31" s="610"/>
      <c r="AG31" s="610"/>
      <c r="AH31" s="614"/>
      <c r="AI31" s="615"/>
      <c r="AJ31" s="614"/>
      <c r="AK31" s="615"/>
      <c r="AL31" s="614">
        <v>126543</v>
      </c>
      <c r="AM31" s="616"/>
      <c r="AN31" s="609">
        <v>458547</v>
      </c>
      <c r="AO31" s="616"/>
      <c r="AR31" s="588"/>
      <c r="AT31" s="589"/>
    </row>
    <row r="32" spans="1:46" ht="12.75">
      <c r="A32" s="601"/>
      <c r="B32" s="602" t="s">
        <v>150</v>
      </c>
      <c r="C32" s="617" t="s">
        <v>204</v>
      </c>
      <c r="D32" s="607">
        <v>442194.0993800006</v>
      </c>
      <c r="E32" s="610"/>
      <c r="F32" s="607">
        <v>60107.10521791104</v>
      </c>
      <c r="G32" s="610"/>
      <c r="H32" s="605">
        <v>100321.50348859327</v>
      </c>
      <c r="I32" s="615"/>
      <c r="J32" s="605">
        <v>9376.20005285575</v>
      </c>
      <c r="K32" s="615"/>
      <c r="L32" s="607">
        <v>611998.9081393607</v>
      </c>
      <c r="M32" s="504"/>
      <c r="N32" s="71">
        <v>611999</v>
      </c>
      <c r="O32" s="608"/>
      <c r="P32" s="609"/>
      <c r="Q32" s="610"/>
      <c r="R32" s="614">
        <v>170184</v>
      </c>
      <c r="S32" s="615"/>
      <c r="T32" s="614"/>
      <c r="U32" s="615"/>
      <c r="V32" s="614">
        <v>9026</v>
      </c>
      <c r="W32" s="615"/>
      <c r="X32" s="613">
        <v>33346</v>
      </c>
      <c r="Y32" s="612"/>
      <c r="Z32" s="614">
        <v>14759</v>
      </c>
      <c r="AA32" s="615"/>
      <c r="AB32" s="613">
        <v>18527</v>
      </c>
      <c r="AC32" s="612"/>
      <c r="AD32" s="614"/>
      <c r="AE32" s="615"/>
      <c r="AF32" s="610"/>
      <c r="AG32" s="610"/>
      <c r="AH32" s="614">
        <v>18304</v>
      </c>
      <c r="AI32" s="615"/>
      <c r="AJ32" s="614"/>
      <c r="AK32" s="615"/>
      <c r="AL32" s="614">
        <v>264146</v>
      </c>
      <c r="AM32" s="616"/>
      <c r="AN32" s="609">
        <v>876145</v>
      </c>
      <c r="AO32" s="616"/>
      <c r="AR32" s="588"/>
      <c r="AT32" s="589"/>
    </row>
    <row r="33" spans="1:46" ht="12.75">
      <c r="A33" s="601"/>
      <c r="B33" s="602" t="s">
        <v>110</v>
      </c>
      <c r="C33" s="618" t="s">
        <v>205</v>
      </c>
      <c r="D33" s="607">
        <v>407398.1527869616</v>
      </c>
      <c r="E33" s="610"/>
      <c r="F33" s="607">
        <v>70162.72508123724</v>
      </c>
      <c r="G33" s="610"/>
      <c r="H33" s="605">
        <v>64051.38632530393</v>
      </c>
      <c r="I33" s="615"/>
      <c r="J33" s="605">
        <v>97320.57304999842</v>
      </c>
      <c r="K33" s="615"/>
      <c r="L33" s="607">
        <v>638932.8372435011</v>
      </c>
      <c r="M33" s="504"/>
      <c r="N33" s="71">
        <v>638933</v>
      </c>
      <c r="O33" s="608"/>
      <c r="P33" s="609"/>
      <c r="Q33" s="610"/>
      <c r="R33" s="614">
        <v>62380</v>
      </c>
      <c r="S33" s="615"/>
      <c r="T33" s="614"/>
      <c r="U33" s="615"/>
      <c r="V33" s="614">
        <v>16138</v>
      </c>
      <c r="W33" s="615"/>
      <c r="X33" s="613">
        <v>10888</v>
      </c>
      <c r="Y33" s="612"/>
      <c r="Z33" s="614">
        <v>26142</v>
      </c>
      <c r="AA33" s="615"/>
      <c r="AB33" s="613">
        <v>5974</v>
      </c>
      <c r="AC33" s="612"/>
      <c r="AD33" s="614"/>
      <c r="AE33" s="615"/>
      <c r="AF33" s="610"/>
      <c r="AG33" s="610"/>
      <c r="AH33" s="614"/>
      <c r="AI33" s="615"/>
      <c r="AJ33" s="614"/>
      <c r="AK33" s="615"/>
      <c r="AL33" s="614">
        <v>121522</v>
      </c>
      <c r="AM33" s="616"/>
      <c r="AN33" s="609">
        <v>760455</v>
      </c>
      <c r="AO33" s="616"/>
      <c r="AR33" s="588"/>
      <c r="AT33" s="589"/>
    </row>
    <row r="34" spans="1:46" ht="12.75">
      <c r="A34" s="601"/>
      <c r="B34" s="602" t="s">
        <v>206</v>
      </c>
      <c r="C34" s="617" t="s">
        <v>207</v>
      </c>
      <c r="D34" s="607">
        <v>701274.4795230151</v>
      </c>
      <c r="E34" s="610"/>
      <c r="F34" s="607">
        <v>37535.9571390799</v>
      </c>
      <c r="G34" s="610"/>
      <c r="H34" s="605">
        <v>112049.1398058426</v>
      </c>
      <c r="I34" s="615"/>
      <c r="J34" s="605">
        <v>239918.89036407258</v>
      </c>
      <c r="K34" s="615"/>
      <c r="L34" s="607">
        <v>1090778.46683201</v>
      </c>
      <c r="M34" s="504"/>
      <c r="N34" s="71">
        <v>1090778</v>
      </c>
      <c r="O34" s="608"/>
      <c r="P34" s="609"/>
      <c r="Q34" s="610"/>
      <c r="R34" s="614">
        <v>51890</v>
      </c>
      <c r="S34" s="615"/>
      <c r="T34" s="614">
        <v>196</v>
      </c>
      <c r="U34" s="615"/>
      <c r="V34" s="614">
        <v>519</v>
      </c>
      <c r="W34" s="615"/>
      <c r="X34" s="613">
        <v>20097</v>
      </c>
      <c r="Y34" s="612"/>
      <c r="Z34" s="614">
        <v>57345</v>
      </c>
      <c r="AA34" s="615"/>
      <c r="AB34" s="613">
        <v>2116</v>
      </c>
      <c r="AC34" s="612"/>
      <c r="AD34" s="614"/>
      <c r="AE34" s="615"/>
      <c r="AF34" s="610"/>
      <c r="AG34" s="610"/>
      <c r="AH34" s="614"/>
      <c r="AI34" s="615"/>
      <c r="AJ34" s="614"/>
      <c r="AK34" s="615"/>
      <c r="AL34" s="614">
        <v>132163</v>
      </c>
      <c r="AM34" s="616"/>
      <c r="AN34" s="609">
        <v>1222941</v>
      </c>
      <c r="AO34" s="616"/>
      <c r="AP34" s="57"/>
      <c r="AR34" s="588"/>
      <c r="AT34" s="589"/>
    </row>
    <row r="35" spans="1:46" ht="12.75">
      <c r="A35" s="601"/>
      <c r="B35" s="602" t="s">
        <v>63</v>
      </c>
      <c r="C35" s="618" t="s">
        <v>208</v>
      </c>
      <c r="D35" s="607">
        <v>231228.0172807472</v>
      </c>
      <c r="E35" s="610"/>
      <c r="F35" s="607">
        <v>39456.79834659915</v>
      </c>
      <c r="G35" s="610"/>
      <c r="H35" s="605">
        <v>90627.27680591034</v>
      </c>
      <c r="I35" s="615"/>
      <c r="J35" s="605">
        <v>23230.2417654102</v>
      </c>
      <c r="K35" s="615"/>
      <c r="L35" s="607">
        <v>384542.33419866685</v>
      </c>
      <c r="M35" s="504"/>
      <c r="N35" s="71">
        <v>384542</v>
      </c>
      <c r="O35" s="608"/>
      <c r="P35" s="609"/>
      <c r="Q35" s="610"/>
      <c r="R35" s="614">
        <v>125426</v>
      </c>
      <c r="S35" s="615"/>
      <c r="T35" s="614"/>
      <c r="U35" s="615"/>
      <c r="V35" s="614">
        <v>4939</v>
      </c>
      <c r="W35" s="615"/>
      <c r="X35" s="613">
        <v>13939</v>
      </c>
      <c r="Y35" s="612"/>
      <c r="Z35" s="614">
        <v>4902</v>
      </c>
      <c r="AA35" s="615"/>
      <c r="AB35" s="613">
        <v>5357</v>
      </c>
      <c r="AC35" s="612"/>
      <c r="AD35" s="614"/>
      <c r="AE35" s="615"/>
      <c r="AF35" s="610"/>
      <c r="AG35" s="610"/>
      <c r="AH35" s="614"/>
      <c r="AI35" s="615"/>
      <c r="AJ35" s="614"/>
      <c r="AK35" s="615"/>
      <c r="AL35" s="614">
        <v>154563</v>
      </c>
      <c r="AM35" s="616"/>
      <c r="AN35" s="609">
        <v>539105</v>
      </c>
      <c r="AO35" s="616"/>
      <c r="AQ35" s="172"/>
      <c r="AR35" s="588"/>
      <c r="AT35" s="589"/>
    </row>
    <row r="36" spans="1:44" s="44" customFormat="1" ht="13.5" thickBot="1">
      <c r="A36" s="73" t="s">
        <v>77</v>
      </c>
      <c r="B36" s="119"/>
      <c r="C36" s="142"/>
      <c r="D36" s="620"/>
      <c r="E36" s="76"/>
      <c r="F36" s="620"/>
      <c r="G36" s="76"/>
      <c r="H36" s="620"/>
      <c r="I36" s="576"/>
      <c r="J36" s="620"/>
      <c r="K36" s="576"/>
      <c r="L36" s="621"/>
      <c r="M36" s="76"/>
      <c r="N36" s="78">
        <v>0</v>
      </c>
      <c r="O36" s="622"/>
      <c r="P36" s="75">
        <v>3914893</v>
      </c>
      <c r="Q36" s="574"/>
      <c r="R36" s="624">
        <v>343844</v>
      </c>
      <c r="S36" s="574" t="s">
        <v>151</v>
      </c>
      <c r="T36" s="78"/>
      <c r="U36" s="120"/>
      <c r="V36" s="623"/>
      <c r="W36" s="188"/>
      <c r="X36" s="187">
        <v>30475</v>
      </c>
      <c r="Y36" s="74" t="s">
        <v>113</v>
      </c>
      <c r="Z36" s="78"/>
      <c r="AA36" s="576"/>
      <c r="AB36" s="77"/>
      <c r="AC36" s="74"/>
      <c r="AD36" s="78"/>
      <c r="AE36" s="576"/>
      <c r="AF36" s="78">
        <v>707143</v>
      </c>
      <c r="AG36" s="74"/>
      <c r="AH36" s="78"/>
      <c r="AI36" s="576"/>
      <c r="AJ36" s="78">
        <v>4800</v>
      </c>
      <c r="AK36" s="576"/>
      <c r="AL36" s="78">
        <v>5001155</v>
      </c>
      <c r="AM36" s="82"/>
      <c r="AN36" s="75">
        <v>5001155</v>
      </c>
      <c r="AO36" s="82"/>
      <c r="AQ36"/>
      <c r="AR36" s="588"/>
    </row>
    <row r="37" spans="1:44" ht="13.5" thickBot="1">
      <c r="A37" s="84" t="s">
        <v>4</v>
      </c>
      <c r="B37" s="536"/>
      <c r="C37" s="537"/>
      <c r="D37" s="571">
        <v>12713266</v>
      </c>
      <c r="E37" s="182"/>
      <c r="F37" s="571">
        <v>1103392</v>
      </c>
      <c r="G37" s="182"/>
      <c r="H37" s="571">
        <v>2974475</v>
      </c>
      <c r="I37" s="183"/>
      <c r="J37" s="571" t="e">
        <v>#REF!</v>
      </c>
      <c r="K37" s="572"/>
      <c r="L37" s="571">
        <v>19561235</v>
      </c>
      <c r="M37" s="573"/>
      <c r="N37" s="87">
        <v>19561234</v>
      </c>
      <c r="O37" s="572"/>
      <c r="P37" s="86">
        <v>3914893</v>
      </c>
      <c r="Q37" s="573"/>
      <c r="R37" s="591">
        <v>2200000</v>
      </c>
      <c r="S37" s="145"/>
      <c r="T37" s="87">
        <v>6757</v>
      </c>
      <c r="U37" s="537"/>
      <c r="V37" s="78">
        <v>236560</v>
      </c>
      <c r="W37" s="576"/>
      <c r="X37" s="591">
        <v>609500</v>
      </c>
      <c r="Y37" s="145"/>
      <c r="Z37" s="78">
        <v>410740</v>
      </c>
      <c r="AA37" s="188"/>
      <c r="AB37" s="187">
        <v>187429</v>
      </c>
      <c r="AC37" s="145"/>
      <c r="AD37" s="78">
        <v>136210</v>
      </c>
      <c r="AE37" s="188"/>
      <c r="AF37" s="187">
        <v>707143</v>
      </c>
      <c r="AG37" s="145"/>
      <c r="AH37" s="78">
        <v>94720</v>
      </c>
      <c r="AI37" s="188"/>
      <c r="AJ37" s="78">
        <v>4800</v>
      </c>
      <c r="AK37" s="188"/>
      <c r="AL37" s="181">
        <v>8508752</v>
      </c>
      <c r="AM37" s="577"/>
      <c r="AN37" s="122">
        <v>28069986</v>
      </c>
      <c r="AO37" s="578"/>
      <c r="AR37" s="588"/>
    </row>
    <row r="38" spans="1:43" s="593" customFormat="1" ht="18">
      <c r="A38" s="593" t="s">
        <v>302</v>
      </c>
      <c r="D38" s="594"/>
      <c r="E38" s="595"/>
      <c r="F38" s="596"/>
      <c r="G38" s="595"/>
      <c r="H38" s="596"/>
      <c r="I38" s="595"/>
      <c r="J38" s="596"/>
      <c r="K38" s="595"/>
      <c r="L38" s="595"/>
      <c r="M38" s="595"/>
      <c r="P38" s="597"/>
      <c r="R38" s="598"/>
      <c r="T38" s="598"/>
      <c r="V38" s="598"/>
      <c r="Z38" s="598"/>
      <c r="AD38" s="598"/>
      <c r="AJ38" s="598"/>
      <c r="AQ38"/>
    </row>
    <row r="39" spans="1:43" s="593" customFormat="1" ht="18">
      <c r="A39" s="593" t="s">
        <v>317</v>
      </c>
      <c r="D39" s="594"/>
      <c r="E39" s="595"/>
      <c r="F39" s="596"/>
      <c r="G39" s="595"/>
      <c r="H39" s="596"/>
      <c r="I39" s="595"/>
      <c r="J39" s="596"/>
      <c r="K39" s="595"/>
      <c r="L39" s="595"/>
      <c r="M39" s="595"/>
      <c r="P39" s="597"/>
      <c r="R39" s="598"/>
      <c r="T39" s="598"/>
      <c r="V39" s="598"/>
      <c r="Z39" s="598"/>
      <c r="AD39" s="598"/>
      <c r="AJ39" s="598"/>
      <c r="AQ39"/>
    </row>
    <row r="40" spans="1:43" s="593" customFormat="1" ht="18">
      <c r="A40" s="593" t="s">
        <v>318</v>
      </c>
      <c r="D40" s="594"/>
      <c r="E40" s="595"/>
      <c r="F40" s="596"/>
      <c r="G40" s="595"/>
      <c r="H40" s="596"/>
      <c r="I40" s="595"/>
      <c r="J40" s="596"/>
      <c r="K40" s="595"/>
      <c r="L40" s="595"/>
      <c r="M40" s="595"/>
      <c r="P40" s="597"/>
      <c r="R40" s="598"/>
      <c r="T40" s="598"/>
      <c r="V40" s="598"/>
      <c r="Z40" s="598"/>
      <c r="AD40" s="598"/>
      <c r="AJ40" s="598"/>
      <c r="AQ40" s="437"/>
    </row>
    <row r="41" spans="1:43" s="593" customFormat="1" ht="18">
      <c r="A41" s="593" t="s">
        <v>319</v>
      </c>
      <c r="D41" s="594"/>
      <c r="E41" s="595"/>
      <c r="F41" s="596"/>
      <c r="G41" s="595"/>
      <c r="H41" s="596"/>
      <c r="I41" s="595"/>
      <c r="J41" s="596"/>
      <c r="K41" s="595"/>
      <c r="L41" s="595"/>
      <c r="M41" s="595"/>
      <c r="P41" s="597"/>
      <c r="R41" s="598"/>
      <c r="T41" s="598"/>
      <c r="V41" s="598"/>
      <c r="Z41" s="598"/>
      <c r="AD41" s="598"/>
      <c r="AJ41" s="598"/>
      <c r="AQ41"/>
    </row>
    <row r="42" spans="1:43" s="593" customFormat="1" ht="18">
      <c r="A42" s="593" t="s">
        <v>293</v>
      </c>
      <c r="D42" s="594"/>
      <c r="E42" s="595"/>
      <c r="F42" s="596"/>
      <c r="G42" s="595"/>
      <c r="H42" s="596"/>
      <c r="I42" s="595"/>
      <c r="J42" s="596"/>
      <c r="K42" s="595"/>
      <c r="L42" s="595"/>
      <c r="M42" s="595"/>
      <c r="P42" s="597"/>
      <c r="R42" s="598"/>
      <c r="T42" s="598"/>
      <c r="V42" s="598"/>
      <c r="Z42" s="598"/>
      <c r="AD42" s="598"/>
      <c r="AJ42" s="598"/>
      <c r="AQ42"/>
    </row>
    <row r="43" spans="1:43" s="579" customFormat="1" ht="18">
      <c r="A43" s="593" t="s">
        <v>320</v>
      </c>
      <c r="B43" s="593"/>
      <c r="D43" s="581"/>
      <c r="E43" s="581"/>
      <c r="F43" s="581"/>
      <c r="G43" s="581"/>
      <c r="H43" s="581"/>
      <c r="I43" s="581"/>
      <c r="J43" s="581"/>
      <c r="K43" s="585"/>
      <c r="L43" s="585"/>
      <c r="M43" s="585"/>
      <c r="P43" s="582"/>
      <c r="AQ43"/>
    </row>
    <row r="44" spans="1:43" s="579" customFormat="1" ht="18">
      <c r="A44" s="593" t="s">
        <v>321</v>
      </c>
      <c r="B44" s="593"/>
      <c r="D44" s="581"/>
      <c r="E44" s="581"/>
      <c r="F44" s="581"/>
      <c r="G44" s="581"/>
      <c r="H44" s="581"/>
      <c r="I44" s="581"/>
      <c r="J44" s="581"/>
      <c r="K44" s="585"/>
      <c r="L44" s="585"/>
      <c r="M44" s="585"/>
      <c r="P44" s="582"/>
      <c r="AQ44"/>
    </row>
    <row r="45" spans="1:13" ht="18">
      <c r="A45" s="579" t="s">
        <v>322</v>
      </c>
      <c r="B45" s="93"/>
      <c r="C45" s="93"/>
      <c r="D45" s="190"/>
      <c r="E45" s="190"/>
      <c r="F45" s="190"/>
      <c r="G45" s="190"/>
      <c r="H45" s="190"/>
      <c r="I45" s="190"/>
      <c r="J45" s="190"/>
      <c r="K45" s="190"/>
      <c r="L45" s="190"/>
      <c r="M45" s="190"/>
    </row>
    <row r="46" spans="1:13" ht="18">
      <c r="A46" s="579" t="s">
        <v>323</v>
      </c>
      <c r="B46" s="93"/>
      <c r="C46" s="93"/>
      <c r="D46" s="190"/>
      <c r="E46" s="190"/>
      <c r="F46" s="190"/>
      <c r="G46" s="190"/>
      <c r="H46" s="190"/>
      <c r="I46" s="190"/>
      <c r="J46" s="190"/>
      <c r="K46" s="190"/>
      <c r="L46" s="190"/>
      <c r="M46" s="190"/>
    </row>
    <row r="47" spans="1:13" ht="18">
      <c r="A47" s="579" t="s">
        <v>324</v>
      </c>
      <c r="B47" s="93"/>
      <c r="C47" s="93"/>
      <c r="D47" s="190"/>
      <c r="E47" s="190"/>
      <c r="F47" s="190"/>
      <c r="G47" s="190"/>
      <c r="H47" s="190"/>
      <c r="I47" s="190"/>
      <c r="J47" s="190"/>
      <c r="K47" s="190"/>
      <c r="L47" s="190"/>
      <c r="M47" s="190"/>
    </row>
    <row r="48" spans="1:13" ht="18">
      <c r="A48" s="579" t="s">
        <v>325</v>
      </c>
      <c r="B48" s="93"/>
      <c r="C48" s="93"/>
      <c r="D48" s="190"/>
      <c r="E48" s="190"/>
      <c r="F48" s="190"/>
      <c r="G48" s="190"/>
      <c r="H48" s="190"/>
      <c r="I48" s="190"/>
      <c r="J48" s="190"/>
      <c r="K48" s="190"/>
      <c r="L48" s="190"/>
      <c r="M48" s="190"/>
    </row>
    <row r="49" spans="1:13" ht="15">
      <c r="A49" s="93"/>
      <c r="B49" s="93"/>
      <c r="C49" s="93"/>
      <c r="D49" s="190"/>
      <c r="E49" s="190"/>
      <c r="F49" s="190"/>
      <c r="G49" s="190"/>
      <c r="H49" s="190"/>
      <c r="I49" s="190"/>
      <c r="J49" s="190"/>
      <c r="K49" s="190"/>
      <c r="L49" s="190"/>
      <c r="M49" s="190"/>
    </row>
    <row r="50" spans="4:15" ht="12.75">
      <c r="D50" s="493">
        <v>6772474</v>
      </c>
      <c r="F50" s="493">
        <v>705297</v>
      </c>
      <c r="H50" s="592">
        <v>1385587</v>
      </c>
      <c r="J50" s="493">
        <v>1236834</v>
      </c>
      <c r="N50" s="592"/>
      <c r="O50" s="592"/>
    </row>
    <row r="51" spans="8:15" ht="12.75">
      <c r="H51" s="592"/>
      <c r="J51" s="592"/>
      <c r="N51" s="592"/>
      <c r="O51" s="592"/>
    </row>
    <row r="52" spans="14:15" ht="12.75">
      <c r="N52" s="592"/>
      <c r="O52" s="592"/>
    </row>
  </sheetData>
  <sheetProtection/>
  <mergeCells count="85">
    <mergeCell ref="D12:E12"/>
    <mergeCell ref="F12:G12"/>
    <mergeCell ref="H12:I12"/>
    <mergeCell ref="J12:K12"/>
    <mergeCell ref="L12:M12"/>
    <mergeCell ref="AQ20:AQ24"/>
    <mergeCell ref="R11:S11"/>
    <mergeCell ref="T11:U11"/>
    <mergeCell ref="V11:W11"/>
    <mergeCell ref="Z11:AA11"/>
    <mergeCell ref="AF11:AG11"/>
    <mergeCell ref="X12:Y12"/>
    <mergeCell ref="AB12:AC12"/>
    <mergeCell ref="AF12:AG12"/>
    <mergeCell ref="R12:S12"/>
    <mergeCell ref="AH9:AI9"/>
    <mergeCell ref="AJ9:AK9"/>
    <mergeCell ref="AN9:AO9"/>
    <mergeCell ref="D10:E10"/>
    <mergeCell ref="F10:G10"/>
    <mergeCell ref="H10:I10"/>
    <mergeCell ref="J10:K10"/>
    <mergeCell ref="P10:Q10"/>
    <mergeCell ref="R10:S10"/>
    <mergeCell ref="AJ10:AK10"/>
    <mergeCell ref="AN10:AO10"/>
    <mergeCell ref="V10:W10"/>
    <mergeCell ref="X10:Y10"/>
    <mergeCell ref="Z10:AA10"/>
    <mergeCell ref="AD10:AE10"/>
    <mergeCell ref="AF10:AG10"/>
    <mergeCell ref="AH10:AI10"/>
    <mergeCell ref="AN8:AO8"/>
    <mergeCell ref="D9:E9"/>
    <mergeCell ref="P9:Q9"/>
    <mergeCell ref="R9:S9"/>
    <mergeCell ref="V9:W9"/>
    <mergeCell ref="X9:Y9"/>
    <mergeCell ref="Z9:AA9"/>
    <mergeCell ref="AB9:AC9"/>
    <mergeCell ref="AD9:AE9"/>
    <mergeCell ref="V8:W8"/>
    <mergeCell ref="R8:S8"/>
    <mergeCell ref="AJ8:AK8"/>
    <mergeCell ref="AH8:AI8"/>
    <mergeCell ref="AF9:AG9"/>
    <mergeCell ref="AD7:AE7"/>
    <mergeCell ref="AF7:AG7"/>
    <mergeCell ref="X8:Y8"/>
    <mergeCell ref="Z8:AA8"/>
    <mergeCell ref="AD8:AE8"/>
    <mergeCell ref="AF8:AG8"/>
    <mergeCell ref="V7:W7"/>
    <mergeCell ref="X7:Y7"/>
    <mergeCell ref="Z7:AA7"/>
    <mergeCell ref="AJ7:AK7"/>
    <mergeCell ref="A8:B8"/>
    <mergeCell ref="D8:E8"/>
    <mergeCell ref="F8:G8"/>
    <mergeCell ref="H8:I8"/>
    <mergeCell ref="J8:K8"/>
    <mergeCell ref="P8:Q8"/>
    <mergeCell ref="D7:E7"/>
    <mergeCell ref="F7:G7"/>
    <mergeCell ref="H7:I7"/>
    <mergeCell ref="J7:K7"/>
    <mergeCell ref="P7:Q7"/>
    <mergeCell ref="R7:S7"/>
    <mergeCell ref="P6:Q6"/>
    <mergeCell ref="R6:U6"/>
    <mergeCell ref="N3:O3"/>
    <mergeCell ref="P3:AM3"/>
    <mergeCell ref="N4:O4"/>
    <mergeCell ref="D6:E6"/>
    <mergeCell ref="F6:G6"/>
    <mergeCell ref="H6:I6"/>
    <mergeCell ref="J6:K6"/>
    <mergeCell ref="V6:AC6"/>
    <mergeCell ref="AN4:AO4"/>
    <mergeCell ref="D5:E5"/>
    <mergeCell ref="F5:G5"/>
    <mergeCell ref="H5:I5"/>
    <mergeCell ref="J5:K5"/>
    <mergeCell ref="P5:Q5"/>
    <mergeCell ref="R5:S5"/>
  </mergeCells>
  <printOptions/>
  <pageMargins left="0.35" right="0.2" top="0.92" bottom="0.2" header="0.5" footer="0.5"/>
  <pageSetup fitToHeight="1" fitToWidth="1" horizontalDpi="300" verticalDpi="300" orientation="landscape" paperSize="9" scale="67"/>
</worksheet>
</file>

<file path=xl/worksheets/sheet3.xml><?xml version="1.0" encoding="utf-8"?>
<worksheet xmlns="http://schemas.openxmlformats.org/spreadsheetml/2006/main" xmlns:r="http://schemas.openxmlformats.org/officeDocument/2006/relationships">
  <sheetPr>
    <pageSetUpPr fitToPage="1"/>
  </sheetPr>
  <dimension ref="A1:AD52"/>
  <sheetViews>
    <sheetView showGridLines="0" zoomScalePageLayoutView="0" workbookViewId="0" topLeftCell="A1">
      <selection activeCell="AA11" sqref="AA11"/>
    </sheetView>
  </sheetViews>
  <sheetFormatPr defaultColWidth="8.8515625" defaultRowHeight="12.75"/>
  <cols>
    <col min="1" max="1" width="4.28125" style="0" customWidth="1"/>
    <col min="2" max="2" width="25.140625" style="0" customWidth="1"/>
    <col min="3" max="3" width="10.421875" style="0" customWidth="1"/>
    <col min="4" max="4" width="2.7109375" style="0" customWidth="1"/>
    <col min="5" max="5" width="8.8515625" style="0" customWidth="1"/>
    <col min="6" max="6" width="2.7109375" style="0" customWidth="1"/>
    <col min="7" max="7" width="9.421875" style="3" hidden="1" customWidth="1"/>
    <col min="8" max="8" width="2.421875" style="0" hidden="1" customWidth="1"/>
    <col min="9" max="9" width="11.00390625" style="0" customWidth="1"/>
    <col min="10" max="10" width="3.421875" style="0" customWidth="1"/>
    <col min="11" max="11" width="8.140625" style="0" customWidth="1"/>
    <col min="12" max="12" width="2.7109375" style="0" customWidth="1"/>
    <col min="13" max="13" width="9.421875" style="0" customWidth="1"/>
    <col min="14" max="14" width="1.421875" style="0" customWidth="1"/>
    <col min="15" max="15" width="9.421875" style="0" customWidth="1"/>
    <col min="16" max="16" width="1.28515625" style="0" customWidth="1"/>
    <col min="17" max="17" width="7.421875" style="0" customWidth="1"/>
    <col min="18" max="18" width="1.7109375" style="0" customWidth="1"/>
    <col min="19" max="19" width="9.8515625" style="0" customWidth="1"/>
    <col min="20" max="20" width="2.28125" style="0" customWidth="1"/>
    <col min="21" max="21" width="6.8515625" style="0" customWidth="1"/>
    <col min="22" max="22" width="2.421875" style="0" customWidth="1"/>
    <col min="23" max="23" width="6.8515625" style="0" customWidth="1"/>
    <col min="24" max="24" width="3.00390625" style="0" customWidth="1"/>
    <col min="25" max="25" width="8.7109375" style="0" customWidth="1"/>
    <col min="26" max="26" width="1.7109375" style="0" customWidth="1"/>
    <col min="27" max="27" width="11.00390625" style="0" customWidth="1"/>
    <col min="28" max="28" width="2.421875" style="0" customWidth="1"/>
    <col min="29" max="29" width="6.28125" style="0" customWidth="1"/>
  </cols>
  <sheetData>
    <row r="1" spans="1:7" s="1" customFormat="1" ht="20.25">
      <c r="A1" s="1" t="s">
        <v>419</v>
      </c>
      <c r="G1" s="2"/>
    </row>
    <row r="2" ht="13.5" thickBot="1"/>
    <row r="3" spans="1:28" ht="12.75">
      <c r="A3" s="4"/>
      <c r="B3" s="95"/>
      <c r="C3" s="631" t="s">
        <v>342</v>
      </c>
      <c r="D3" s="632"/>
      <c r="E3" s="632"/>
      <c r="F3" s="647"/>
      <c r="G3" s="648"/>
      <c r="H3" s="5"/>
      <c r="I3" s="731" t="s">
        <v>1</v>
      </c>
      <c r="J3" s="731"/>
      <c r="K3" s="731"/>
      <c r="L3" s="731"/>
      <c r="M3" s="731"/>
      <c r="N3" s="731"/>
      <c r="O3" s="731"/>
      <c r="P3" s="731"/>
      <c r="Q3" s="731"/>
      <c r="R3" s="731"/>
      <c r="S3" s="731"/>
      <c r="T3" s="731"/>
      <c r="U3" s="731"/>
      <c r="V3" s="731"/>
      <c r="W3" s="731"/>
      <c r="X3" s="731"/>
      <c r="Y3" s="731"/>
      <c r="Z3" s="732"/>
      <c r="AA3" s="149"/>
      <c r="AB3" s="95"/>
    </row>
    <row r="4" spans="1:28" ht="12.75">
      <c r="A4" s="9"/>
      <c r="B4" s="54"/>
      <c r="C4" s="13"/>
      <c r="D4" s="14"/>
      <c r="E4" s="14"/>
      <c r="F4" s="17"/>
      <c r="G4" s="649" t="s">
        <v>2</v>
      </c>
      <c r="H4" s="21" t="s">
        <v>114</v>
      </c>
      <c r="I4" s="16"/>
      <c r="J4" s="16"/>
      <c r="K4" s="14"/>
      <c r="L4" s="14"/>
      <c r="M4" s="14"/>
      <c r="N4" s="14"/>
      <c r="O4" s="14"/>
      <c r="P4" s="14"/>
      <c r="Q4" s="14"/>
      <c r="R4" s="14"/>
      <c r="S4" s="14"/>
      <c r="T4" s="14"/>
      <c r="U4" s="14"/>
      <c r="V4" s="14"/>
      <c r="W4" s="14"/>
      <c r="X4" s="14"/>
      <c r="Y4" s="14"/>
      <c r="Z4" s="14"/>
      <c r="AA4" s="29"/>
      <c r="AB4" s="54"/>
    </row>
    <row r="5" spans="1:28" ht="12.75">
      <c r="A5" s="728"/>
      <c r="B5" s="733"/>
      <c r="C5" s="22" t="s">
        <v>343</v>
      </c>
      <c r="D5" s="21"/>
      <c r="E5" s="22" t="s">
        <v>344</v>
      </c>
      <c r="F5" s="28"/>
      <c r="G5" s="650"/>
      <c r="H5" s="10"/>
      <c r="I5" s="734" t="s">
        <v>2</v>
      </c>
      <c r="J5" s="735"/>
      <c r="K5" s="738" t="s">
        <v>365</v>
      </c>
      <c r="L5" s="735"/>
      <c r="M5" s="22" t="s">
        <v>346</v>
      </c>
      <c r="N5" s="21"/>
      <c r="O5" s="22" t="s">
        <v>347</v>
      </c>
      <c r="P5" s="21"/>
      <c r="Q5" s="22" t="s">
        <v>366</v>
      </c>
      <c r="R5" s="21"/>
      <c r="S5" s="22" t="s">
        <v>348</v>
      </c>
      <c r="T5" s="21"/>
      <c r="U5" s="22" t="s">
        <v>349</v>
      </c>
      <c r="V5" s="21"/>
      <c r="W5" s="22" t="s">
        <v>10</v>
      </c>
      <c r="X5" s="21"/>
      <c r="Y5" s="22" t="s">
        <v>12</v>
      </c>
      <c r="Z5" s="21"/>
      <c r="AA5" s="22" t="s">
        <v>4</v>
      </c>
      <c r="AB5" s="24"/>
    </row>
    <row r="6" spans="1:28" ht="12.75">
      <c r="A6" s="728" t="s">
        <v>327</v>
      </c>
      <c r="B6" s="733"/>
      <c r="C6" s="22"/>
      <c r="D6" s="21"/>
      <c r="E6" s="22" t="s">
        <v>350</v>
      </c>
      <c r="F6" s="28"/>
      <c r="G6" s="650"/>
      <c r="H6" s="10"/>
      <c r="I6" s="10"/>
      <c r="J6" s="10"/>
      <c r="K6" s="739" t="s">
        <v>357</v>
      </c>
      <c r="L6" s="729"/>
      <c r="M6" s="22" t="s">
        <v>22</v>
      </c>
      <c r="N6" s="21"/>
      <c r="O6" s="22" t="s">
        <v>353</v>
      </c>
      <c r="P6" s="21"/>
      <c r="Q6" s="22" t="s">
        <v>367</v>
      </c>
      <c r="R6" s="21"/>
      <c r="S6" s="22" t="s">
        <v>354</v>
      </c>
      <c r="T6" s="21"/>
      <c r="U6" s="22" t="s">
        <v>355</v>
      </c>
      <c r="V6" s="21"/>
      <c r="W6" s="23"/>
      <c r="X6" s="21"/>
      <c r="Y6" s="29"/>
      <c r="Z6" s="10"/>
      <c r="AA6" s="29"/>
      <c r="AB6" s="54"/>
    </row>
    <row r="7" spans="1:28" ht="12.75">
      <c r="A7" s="18"/>
      <c r="B7" s="101"/>
      <c r="C7" s="22"/>
      <c r="D7" s="21"/>
      <c r="E7" s="22" t="s">
        <v>356</v>
      </c>
      <c r="F7" s="28"/>
      <c r="G7" s="650"/>
      <c r="H7" s="10"/>
      <c r="I7" s="10"/>
      <c r="J7" s="10"/>
      <c r="K7" s="739" t="s">
        <v>368</v>
      </c>
      <c r="L7" s="729"/>
      <c r="M7" s="22" t="s">
        <v>314</v>
      </c>
      <c r="N7" s="21"/>
      <c r="O7" s="22" t="s">
        <v>358</v>
      </c>
      <c r="P7" s="21"/>
      <c r="Q7" s="22" t="s">
        <v>369</v>
      </c>
      <c r="R7" s="21"/>
      <c r="S7" s="22" t="s">
        <v>359</v>
      </c>
      <c r="T7" s="21"/>
      <c r="U7" s="29"/>
      <c r="V7" s="10"/>
      <c r="W7" s="29"/>
      <c r="X7" s="10"/>
      <c r="Y7" s="29"/>
      <c r="Z7" s="10"/>
      <c r="AA7" s="29"/>
      <c r="AB7" s="54"/>
    </row>
    <row r="8" spans="1:28" ht="13.5" thickBot="1">
      <c r="A8" s="30"/>
      <c r="B8" s="85"/>
      <c r="C8" s="34" t="s">
        <v>41</v>
      </c>
      <c r="D8" s="33"/>
      <c r="E8" s="651"/>
      <c r="F8" s="146"/>
      <c r="G8" s="35" t="s">
        <v>41</v>
      </c>
      <c r="H8" s="33"/>
      <c r="I8" s="33"/>
      <c r="J8" s="33"/>
      <c r="K8" s="740" t="s">
        <v>41</v>
      </c>
      <c r="L8" s="737"/>
      <c r="M8" s="34" t="s">
        <v>41</v>
      </c>
      <c r="N8" s="33"/>
      <c r="O8" s="34" t="s">
        <v>41</v>
      </c>
      <c r="P8" s="33"/>
      <c r="Q8" s="34" t="s">
        <v>41</v>
      </c>
      <c r="R8" s="33"/>
      <c r="S8" s="34" t="s">
        <v>41</v>
      </c>
      <c r="T8" s="33"/>
      <c r="U8" s="34" t="s">
        <v>41</v>
      </c>
      <c r="V8" s="33"/>
      <c r="W8" s="34" t="s">
        <v>41</v>
      </c>
      <c r="X8" s="33"/>
      <c r="Y8" s="34" t="s">
        <v>41</v>
      </c>
      <c r="Z8" s="33"/>
      <c r="AA8" s="34" t="s">
        <v>41</v>
      </c>
      <c r="AB8" s="36"/>
    </row>
    <row r="9" spans="1:28" s="657" customFormat="1" ht="12.75">
      <c r="A9" s="634" t="s">
        <v>42</v>
      </c>
      <c r="B9" s="652"/>
      <c r="C9" s="636">
        <f>SUM(C10:C30)</f>
        <v>3591089</v>
      </c>
      <c r="D9" s="635"/>
      <c r="E9" s="681">
        <v>0.65948</v>
      </c>
      <c r="F9" s="654"/>
      <c r="G9" s="655"/>
      <c r="H9" s="635"/>
      <c r="I9" s="636">
        <v>140179</v>
      </c>
      <c r="J9" s="635"/>
      <c r="K9" s="636">
        <f>SUM(K10:K30)</f>
        <v>0</v>
      </c>
      <c r="L9" s="639"/>
      <c r="M9" s="636">
        <f>SUM(M10:M30)</f>
        <v>158312</v>
      </c>
      <c r="N9" s="639"/>
      <c r="O9" s="636">
        <f>SUM(O10:O30)</f>
        <v>53214</v>
      </c>
      <c r="P9" s="639"/>
      <c r="Q9" s="636">
        <f>SUM(Q10:Q30)</f>
        <v>0</v>
      </c>
      <c r="R9" s="639"/>
      <c r="S9" s="636">
        <f>SUM(S10:S30)</f>
        <v>6000</v>
      </c>
      <c r="T9" s="639"/>
      <c r="U9" s="636">
        <f>SUM(U10:U30)</f>
        <v>661</v>
      </c>
      <c r="V9" s="639"/>
      <c r="W9" s="636">
        <f>SUM(W10:W30)</f>
        <v>26400</v>
      </c>
      <c r="X9" s="639"/>
      <c r="Y9" s="636">
        <f>SUM(Y10:Y30)</f>
        <v>384766</v>
      </c>
      <c r="Z9" s="639"/>
      <c r="AA9" s="636">
        <f>SUM(AA10:AA30)</f>
        <v>3975855</v>
      </c>
      <c r="AB9" s="640"/>
    </row>
    <row r="10" spans="1:28" ht="12.75">
      <c r="A10" s="9"/>
      <c r="B10" s="54" t="s">
        <v>43</v>
      </c>
      <c r="C10" s="48">
        <v>249381</v>
      </c>
      <c r="D10" s="10"/>
      <c r="E10" s="658">
        <v>0.64315</v>
      </c>
      <c r="F10" s="47"/>
      <c r="G10" s="650">
        <v>0</v>
      </c>
      <c r="H10" s="10"/>
      <c r="I10" s="48">
        <v>8257</v>
      </c>
      <c r="J10" s="10"/>
      <c r="K10" s="48"/>
      <c r="L10" s="49"/>
      <c r="M10" s="48">
        <v>12137</v>
      </c>
      <c r="N10" s="49"/>
      <c r="O10" s="48">
        <v>10467</v>
      </c>
      <c r="P10" s="49"/>
      <c r="Q10" s="48"/>
      <c r="R10" s="49"/>
      <c r="S10" s="48">
        <v>2400</v>
      </c>
      <c r="T10" s="49"/>
      <c r="U10" s="48"/>
      <c r="V10" s="49"/>
      <c r="W10" s="48">
        <v>3000</v>
      </c>
      <c r="X10" s="51" t="s">
        <v>113</v>
      </c>
      <c r="Y10" s="48">
        <f>SUM(I10:X10)</f>
        <v>36261</v>
      </c>
      <c r="Z10" s="49"/>
      <c r="AA10" s="48">
        <f aca="true" t="shared" si="0" ref="AA10:AA30">C10+Y10</f>
        <v>285642</v>
      </c>
      <c r="AB10" s="53"/>
    </row>
    <row r="11" spans="1:28" ht="12.75">
      <c r="A11" s="9"/>
      <c r="B11" s="54" t="s">
        <v>44</v>
      </c>
      <c r="C11" s="48">
        <v>141472</v>
      </c>
      <c r="D11" s="10"/>
      <c r="E11" s="658">
        <v>0.64315</v>
      </c>
      <c r="F11" s="47"/>
      <c r="G11" s="650">
        <v>0</v>
      </c>
      <c r="H11" s="10"/>
      <c r="I11" s="48">
        <v>10882</v>
      </c>
      <c r="J11" s="10"/>
      <c r="K11" s="48"/>
      <c r="L11" s="49"/>
      <c r="M11" s="48">
        <v>270</v>
      </c>
      <c r="N11" s="49"/>
      <c r="O11" s="48">
        <v>950</v>
      </c>
      <c r="P11" s="49"/>
      <c r="Q11" s="48"/>
      <c r="R11" s="49"/>
      <c r="S11" s="48"/>
      <c r="T11" s="49"/>
      <c r="U11" s="48"/>
      <c r="V11" s="49"/>
      <c r="W11" s="48"/>
      <c r="X11" s="49"/>
      <c r="Y11" s="48">
        <f aca="true" t="shared" si="1" ref="Y11:Y46">SUM(I11:X11)</f>
        <v>12102</v>
      </c>
      <c r="Z11" s="49"/>
      <c r="AA11" s="48">
        <f t="shared" si="0"/>
        <v>153574</v>
      </c>
      <c r="AB11" s="53"/>
    </row>
    <row r="12" spans="1:28" ht="12.75">
      <c r="A12" s="9"/>
      <c r="B12" s="54" t="s">
        <v>97</v>
      </c>
      <c r="C12" s="48">
        <v>81923</v>
      </c>
      <c r="D12" s="10"/>
      <c r="E12" s="658">
        <v>0.70589</v>
      </c>
      <c r="F12" s="47"/>
      <c r="G12" s="650">
        <v>0</v>
      </c>
      <c r="H12" s="10"/>
      <c r="I12" s="48">
        <v>6064</v>
      </c>
      <c r="J12" s="10"/>
      <c r="K12" s="48"/>
      <c r="L12" s="49"/>
      <c r="M12" s="48">
        <v>2400</v>
      </c>
      <c r="N12" s="49"/>
      <c r="O12" s="48">
        <v>3160</v>
      </c>
      <c r="P12" s="49"/>
      <c r="Q12" s="48"/>
      <c r="R12" s="49"/>
      <c r="S12" s="48"/>
      <c r="T12" s="49"/>
      <c r="U12" s="48"/>
      <c r="V12" s="51"/>
      <c r="W12" s="48">
        <v>3000</v>
      </c>
      <c r="X12" s="51" t="s">
        <v>114</v>
      </c>
      <c r="Y12" s="48">
        <f t="shared" si="1"/>
        <v>14624</v>
      </c>
      <c r="Z12" s="49"/>
      <c r="AA12" s="48">
        <f t="shared" si="0"/>
        <v>96547</v>
      </c>
      <c r="AB12" s="53"/>
    </row>
    <row r="13" spans="1:28" ht="12.75">
      <c r="A13" s="9"/>
      <c r="B13" s="54" t="s">
        <v>47</v>
      </c>
      <c r="C13" s="48">
        <v>99422</v>
      </c>
      <c r="D13" s="10"/>
      <c r="E13" s="658">
        <v>0.69304</v>
      </c>
      <c r="F13" s="47"/>
      <c r="G13" s="650">
        <v>0</v>
      </c>
      <c r="H13" s="10"/>
      <c r="I13" s="48">
        <v>4069</v>
      </c>
      <c r="J13" s="10"/>
      <c r="K13" s="48"/>
      <c r="L13" s="51"/>
      <c r="M13" s="48">
        <v>6250</v>
      </c>
      <c r="N13" s="49"/>
      <c r="O13" s="48">
        <v>300</v>
      </c>
      <c r="P13" s="49"/>
      <c r="Q13" s="48"/>
      <c r="R13" s="49"/>
      <c r="S13" s="48"/>
      <c r="T13" s="49"/>
      <c r="U13" s="48"/>
      <c r="V13" s="49"/>
      <c r="W13" s="48">
        <v>18000</v>
      </c>
      <c r="X13" s="51" t="s">
        <v>78</v>
      </c>
      <c r="Y13" s="48">
        <f t="shared" si="1"/>
        <v>28619</v>
      </c>
      <c r="Z13" s="49"/>
      <c r="AA13" s="48">
        <f t="shared" si="0"/>
        <v>128041</v>
      </c>
      <c r="AB13" s="53"/>
    </row>
    <row r="14" spans="1:28" ht="12.75">
      <c r="A14" s="9"/>
      <c r="B14" s="54" t="s">
        <v>48</v>
      </c>
      <c r="C14" s="48">
        <v>248266</v>
      </c>
      <c r="D14" s="10"/>
      <c r="E14" s="658">
        <v>0.64315</v>
      </c>
      <c r="F14" s="47"/>
      <c r="G14" s="650">
        <v>0</v>
      </c>
      <c r="H14" s="10"/>
      <c r="I14" s="48">
        <v>10334</v>
      </c>
      <c r="J14" s="10"/>
      <c r="K14" s="48"/>
      <c r="L14" s="49"/>
      <c r="M14" s="48">
        <v>11936</v>
      </c>
      <c r="N14" s="49"/>
      <c r="O14" s="48">
        <v>3950</v>
      </c>
      <c r="P14" s="49"/>
      <c r="Q14" s="48"/>
      <c r="R14" s="49"/>
      <c r="S14" s="48">
        <v>2400</v>
      </c>
      <c r="T14" s="49"/>
      <c r="U14" s="48"/>
      <c r="V14" s="51"/>
      <c r="W14" s="48"/>
      <c r="X14" s="51"/>
      <c r="Y14" s="48">
        <f t="shared" si="1"/>
        <v>28620</v>
      </c>
      <c r="Z14" s="49"/>
      <c r="AA14" s="48">
        <f t="shared" si="0"/>
        <v>276886</v>
      </c>
      <c r="AB14" s="53"/>
    </row>
    <row r="15" spans="1:28" ht="12.75">
      <c r="A15" s="9"/>
      <c r="B15" s="54" t="s">
        <v>49</v>
      </c>
      <c r="C15" s="48">
        <v>203556</v>
      </c>
      <c r="D15" s="10"/>
      <c r="E15" s="658">
        <v>0.64315</v>
      </c>
      <c r="F15" s="47"/>
      <c r="G15" s="650">
        <v>0</v>
      </c>
      <c r="H15" s="10"/>
      <c r="I15" s="48">
        <v>22143</v>
      </c>
      <c r="J15" s="10"/>
      <c r="K15" s="48"/>
      <c r="L15" s="49"/>
      <c r="M15" s="48">
        <v>3200</v>
      </c>
      <c r="N15" s="49"/>
      <c r="O15" s="48">
        <v>300</v>
      </c>
      <c r="P15" s="49"/>
      <c r="Q15" s="48"/>
      <c r="R15" s="49"/>
      <c r="S15" s="48"/>
      <c r="T15" s="49"/>
      <c r="U15" s="48"/>
      <c r="V15" s="49"/>
      <c r="W15" s="48"/>
      <c r="X15" s="49"/>
      <c r="Y15" s="48">
        <f t="shared" si="1"/>
        <v>25643</v>
      </c>
      <c r="Z15" s="49"/>
      <c r="AA15" s="48">
        <f t="shared" si="0"/>
        <v>229199</v>
      </c>
      <c r="AB15" s="53"/>
    </row>
    <row r="16" spans="1:28" ht="12.75">
      <c r="A16" s="9"/>
      <c r="B16" s="54" t="s">
        <v>50</v>
      </c>
      <c r="C16" s="48">
        <v>101927</v>
      </c>
      <c r="D16" s="10"/>
      <c r="E16" s="658">
        <v>1.1781</v>
      </c>
      <c r="F16" s="659"/>
      <c r="G16" s="650">
        <v>0</v>
      </c>
      <c r="H16" s="10"/>
      <c r="I16" s="48">
        <v>3076</v>
      </c>
      <c r="J16" s="10"/>
      <c r="K16" s="48"/>
      <c r="L16" s="49"/>
      <c r="M16" s="48">
        <v>800</v>
      </c>
      <c r="N16" s="49"/>
      <c r="O16" s="48">
        <v>660</v>
      </c>
      <c r="P16" s="49"/>
      <c r="Q16" s="48"/>
      <c r="R16" s="49"/>
      <c r="S16" s="48"/>
      <c r="T16" s="49"/>
      <c r="U16" s="48"/>
      <c r="V16" s="49"/>
      <c r="W16" s="48"/>
      <c r="X16" s="49"/>
      <c r="Y16" s="48">
        <f t="shared" si="1"/>
        <v>4536</v>
      </c>
      <c r="Z16" s="49"/>
      <c r="AA16" s="48">
        <f t="shared" si="0"/>
        <v>106463</v>
      </c>
      <c r="AB16" s="53"/>
    </row>
    <row r="17" spans="1:28" ht="12.75">
      <c r="A17" s="9"/>
      <c r="B17" s="54" t="s">
        <v>329</v>
      </c>
      <c r="C17" s="48">
        <v>156577</v>
      </c>
      <c r="D17" s="10"/>
      <c r="E17" s="658">
        <v>0.64315</v>
      </c>
      <c r="F17" s="47"/>
      <c r="G17" s="650">
        <v>0</v>
      </c>
      <c r="H17" s="10"/>
      <c r="I17" s="48">
        <v>2885</v>
      </c>
      <c r="J17" s="10"/>
      <c r="K17" s="48"/>
      <c r="L17" s="49"/>
      <c r="M17" s="48">
        <v>5395</v>
      </c>
      <c r="N17" s="49"/>
      <c r="O17" s="48">
        <v>2700</v>
      </c>
      <c r="P17" s="49"/>
      <c r="Q17" s="48"/>
      <c r="R17" s="49"/>
      <c r="S17" s="48"/>
      <c r="T17" s="49"/>
      <c r="U17" s="48"/>
      <c r="V17" s="49"/>
      <c r="W17" s="48"/>
      <c r="X17" s="49"/>
      <c r="Y17" s="48">
        <f t="shared" si="1"/>
        <v>10980</v>
      </c>
      <c r="Z17" s="49"/>
      <c r="AA17" s="48">
        <f t="shared" si="0"/>
        <v>167557</v>
      </c>
      <c r="AB17" s="53"/>
    </row>
    <row r="18" spans="1:28" ht="12.75">
      <c r="A18" s="9"/>
      <c r="B18" s="54" t="s">
        <v>73</v>
      </c>
      <c r="C18" s="48">
        <v>79315</v>
      </c>
      <c r="D18" s="10"/>
      <c r="E18" s="658">
        <v>0.64315</v>
      </c>
      <c r="F18" s="47"/>
      <c r="G18" s="650">
        <v>0</v>
      </c>
      <c r="H18" s="10"/>
      <c r="I18" s="48">
        <v>1849</v>
      </c>
      <c r="J18" s="10"/>
      <c r="K18" s="48"/>
      <c r="L18" s="49"/>
      <c r="M18" s="48">
        <v>5371</v>
      </c>
      <c r="N18" s="49"/>
      <c r="O18" s="48">
        <v>1350</v>
      </c>
      <c r="P18" s="49"/>
      <c r="Q18" s="48"/>
      <c r="R18" s="49"/>
      <c r="S18" s="48"/>
      <c r="T18" s="49"/>
      <c r="U18" s="48"/>
      <c r="V18" s="49"/>
      <c r="W18" s="48"/>
      <c r="X18" s="49"/>
      <c r="Y18" s="48">
        <f t="shared" si="1"/>
        <v>8570</v>
      </c>
      <c r="Z18" s="49"/>
      <c r="AA18" s="48">
        <f t="shared" si="0"/>
        <v>87885</v>
      </c>
      <c r="AB18" s="53"/>
    </row>
    <row r="19" spans="1:28" ht="12.75">
      <c r="A19" s="9"/>
      <c r="B19" s="54" t="s">
        <v>330</v>
      </c>
      <c r="C19" s="48">
        <v>136323</v>
      </c>
      <c r="D19" s="10"/>
      <c r="E19" s="658">
        <v>0.64315</v>
      </c>
      <c r="F19" s="47"/>
      <c r="G19" s="650">
        <v>0</v>
      </c>
      <c r="H19" s="10"/>
      <c r="I19" s="48">
        <v>2618</v>
      </c>
      <c r="J19" s="10"/>
      <c r="K19" s="48"/>
      <c r="L19" s="49"/>
      <c r="M19" s="48">
        <v>6516</v>
      </c>
      <c r="N19" s="49"/>
      <c r="O19" s="48">
        <v>1250</v>
      </c>
      <c r="P19" s="49"/>
      <c r="Q19" s="48"/>
      <c r="R19" s="49"/>
      <c r="S19" s="48"/>
      <c r="T19" s="49"/>
      <c r="U19" s="48"/>
      <c r="V19" s="49"/>
      <c r="W19" s="48"/>
      <c r="X19" s="49"/>
      <c r="Y19" s="48">
        <f t="shared" si="1"/>
        <v>10384</v>
      </c>
      <c r="Z19" s="49"/>
      <c r="AA19" s="48">
        <f t="shared" si="0"/>
        <v>146707</v>
      </c>
      <c r="AB19" s="53"/>
    </row>
    <row r="20" spans="1:28" ht="12.75">
      <c r="A20" s="9"/>
      <c r="B20" s="54" t="s">
        <v>74</v>
      </c>
      <c r="C20" s="48">
        <v>399518</v>
      </c>
      <c r="D20" s="10"/>
      <c r="E20" s="658">
        <v>0.64315</v>
      </c>
      <c r="F20" s="47"/>
      <c r="G20" s="650">
        <v>0</v>
      </c>
      <c r="H20" s="10"/>
      <c r="I20" s="48">
        <v>4002</v>
      </c>
      <c r="J20" s="10"/>
      <c r="K20" s="48"/>
      <c r="L20" s="51"/>
      <c r="M20" s="48">
        <v>18602</v>
      </c>
      <c r="N20" s="49"/>
      <c r="O20" s="48">
        <v>3567</v>
      </c>
      <c r="P20" s="49"/>
      <c r="Q20" s="48"/>
      <c r="R20" s="49"/>
      <c r="S20" s="48"/>
      <c r="T20" s="49"/>
      <c r="U20" s="48"/>
      <c r="V20" s="51"/>
      <c r="W20" s="48"/>
      <c r="X20" s="51"/>
      <c r="Y20" s="48">
        <f t="shared" si="1"/>
        <v>26171</v>
      </c>
      <c r="Z20" s="49"/>
      <c r="AA20" s="48">
        <f t="shared" si="0"/>
        <v>425689</v>
      </c>
      <c r="AB20" s="53"/>
    </row>
    <row r="21" spans="1:28" ht="12.75">
      <c r="A21" s="9"/>
      <c r="B21" s="54" t="s">
        <v>103</v>
      </c>
      <c r="C21" s="48">
        <v>180333</v>
      </c>
      <c r="D21" s="10"/>
      <c r="E21" s="658">
        <v>0.64315</v>
      </c>
      <c r="F21" s="47"/>
      <c r="G21" s="650">
        <v>0</v>
      </c>
      <c r="H21" s="10"/>
      <c r="I21" s="48">
        <v>4200</v>
      </c>
      <c r="J21" s="10"/>
      <c r="K21" s="48"/>
      <c r="L21" s="49"/>
      <c r="M21" s="48">
        <v>7034</v>
      </c>
      <c r="N21" s="49"/>
      <c r="O21" s="48">
        <v>1700</v>
      </c>
      <c r="P21" s="49"/>
      <c r="Q21" s="48"/>
      <c r="R21" s="49"/>
      <c r="S21" s="48"/>
      <c r="T21" s="49"/>
      <c r="U21" s="48"/>
      <c r="V21" s="49"/>
      <c r="W21" s="48"/>
      <c r="X21" s="49"/>
      <c r="Y21" s="48">
        <f t="shared" si="1"/>
        <v>12934</v>
      </c>
      <c r="Z21" s="49"/>
      <c r="AA21" s="48">
        <f t="shared" si="0"/>
        <v>193267</v>
      </c>
      <c r="AB21" s="53"/>
    </row>
    <row r="22" spans="1:28" ht="12.75">
      <c r="A22" s="9"/>
      <c r="B22" s="54" t="s">
        <v>104</v>
      </c>
      <c r="C22" s="48">
        <v>75590</v>
      </c>
      <c r="D22" s="10"/>
      <c r="E22" s="658">
        <v>0.64315</v>
      </c>
      <c r="F22" s="47"/>
      <c r="G22" s="650">
        <v>0</v>
      </c>
      <c r="H22" s="10"/>
      <c r="I22" s="48">
        <v>2739</v>
      </c>
      <c r="J22" s="10"/>
      <c r="K22" s="48"/>
      <c r="L22" s="49"/>
      <c r="M22" s="48">
        <v>1926</v>
      </c>
      <c r="N22" s="49"/>
      <c r="O22" s="48">
        <v>1490</v>
      </c>
      <c r="P22" s="49"/>
      <c r="Q22" s="48"/>
      <c r="R22" s="49"/>
      <c r="S22" s="48"/>
      <c r="T22" s="49"/>
      <c r="U22" s="48"/>
      <c r="V22" s="49"/>
      <c r="W22" s="48"/>
      <c r="X22" s="49"/>
      <c r="Y22" s="48">
        <f t="shared" si="1"/>
        <v>6155</v>
      </c>
      <c r="Z22" s="49"/>
      <c r="AA22" s="48">
        <f t="shared" si="0"/>
        <v>81745</v>
      </c>
      <c r="AB22" s="53"/>
    </row>
    <row r="23" spans="1:28" ht="12.75">
      <c r="A23" s="9"/>
      <c r="B23" s="54" t="s">
        <v>105</v>
      </c>
      <c r="C23" s="48">
        <v>228393</v>
      </c>
      <c r="D23" s="10"/>
      <c r="E23" s="658">
        <v>0.64315</v>
      </c>
      <c r="F23" s="47"/>
      <c r="G23" s="650">
        <v>0</v>
      </c>
      <c r="H23" s="10"/>
      <c r="I23" s="48">
        <v>1395</v>
      </c>
      <c r="J23" s="10"/>
      <c r="K23" s="48"/>
      <c r="L23" s="49"/>
      <c r="M23" s="48">
        <v>10851</v>
      </c>
      <c r="N23" s="49"/>
      <c r="O23" s="48">
        <v>5750</v>
      </c>
      <c r="P23" s="49"/>
      <c r="Q23" s="48"/>
      <c r="R23" s="49"/>
      <c r="S23" s="48">
        <v>1200</v>
      </c>
      <c r="T23" s="49"/>
      <c r="U23" s="48">
        <v>61</v>
      </c>
      <c r="V23" s="51"/>
      <c r="W23" s="48"/>
      <c r="X23" s="51"/>
      <c r="Y23" s="48">
        <f t="shared" si="1"/>
        <v>19257</v>
      </c>
      <c r="Z23" s="49"/>
      <c r="AA23" s="48">
        <f t="shared" si="0"/>
        <v>247650</v>
      </c>
      <c r="AB23" s="53"/>
    </row>
    <row r="24" spans="1:28" ht="12.75">
      <c r="A24" s="9"/>
      <c r="B24" s="54" t="s">
        <v>57</v>
      </c>
      <c r="C24" s="48">
        <v>112432</v>
      </c>
      <c r="D24" s="10"/>
      <c r="E24" s="658">
        <v>0.83917</v>
      </c>
      <c r="F24" s="47"/>
      <c r="G24" s="650">
        <v>0</v>
      </c>
      <c r="H24" s="10"/>
      <c r="I24" s="48">
        <v>6723</v>
      </c>
      <c r="J24" s="10"/>
      <c r="K24" s="48"/>
      <c r="L24" s="49"/>
      <c r="M24" s="48">
        <v>6972</v>
      </c>
      <c r="N24" s="49"/>
      <c r="O24" s="48">
        <v>1900</v>
      </c>
      <c r="P24" s="49"/>
      <c r="Q24" s="48"/>
      <c r="R24" s="49"/>
      <c r="S24" s="48"/>
      <c r="T24" s="49"/>
      <c r="U24" s="48"/>
      <c r="V24" s="49"/>
      <c r="W24" s="48"/>
      <c r="X24" s="49"/>
      <c r="Y24" s="48">
        <f t="shared" si="1"/>
        <v>15595</v>
      </c>
      <c r="Z24" s="49"/>
      <c r="AA24" s="48">
        <f t="shared" si="0"/>
        <v>128027</v>
      </c>
      <c r="AB24" s="53"/>
    </row>
    <row r="25" spans="1:30" ht="13.5" customHeight="1">
      <c r="A25" s="9"/>
      <c r="B25" s="54" t="s">
        <v>332</v>
      </c>
      <c r="C25" s="48">
        <v>330863</v>
      </c>
      <c r="D25" s="10"/>
      <c r="E25" s="658">
        <v>0.64315</v>
      </c>
      <c r="F25" s="47"/>
      <c r="G25" s="650">
        <v>0</v>
      </c>
      <c r="H25" s="10"/>
      <c r="I25" s="48">
        <v>6000</v>
      </c>
      <c r="J25" s="10"/>
      <c r="K25" s="48"/>
      <c r="L25" s="49"/>
      <c r="M25" s="48">
        <v>5470</v>
      </c>
      <c r="N25" s="49"/>
      <c r="O25" s="48">
        <v>2100</v>
      </c>
      <c r="P25" s="49"/>
      <c r="Q25" s="48"/>
      <c r="R25" s="49"/>
      <c r="S25" s="48"/>
      <c r="T25" s="49"/>
      <c r="U25" s="48"/>
      <c r="V25" s="49"/>
      <c r="W25" s="48"/>
      <c r="X25" s="49"/>
      <c r="Y25" s="48">
        <f t="shared" si="1"/>
        <v>13570</v>
      </c>
      <c r="Z25" s="49"/>
      <c r="AA25" s="48">
        <f t="shared" si="0"/>
        <v>344433</v>
      </c>
      <c r="AB25" s="53"/>
      <c r="AD25" s="730"/>
    </row>
    <row r="26" spans="1:30" ht="12.75">
      <c r="A26" s="9"/>
      <c r="B26" s="54" t="s">
        <v>59</v>
      </c>
      <c r="C26" s="48">
        <v>70406</v>
      </c>
      <c r="D26" s="10"/>
      <c r="E26" s="658">
        <v>0.66116</v>
      </c>
      <c r="F26" s="47"/>
      <c r="G26" s="650">
        <v>0</v>
      </c>
      <c r="H26" s="10"/>
      <c r="I26" s="48">
        <v>5896</v>
      </c>
      <c r="J26" s="10"/>
      <c r="K26" s="48"/>
      <c r="L26" s="49"/>
      <c r="M26" s="48">
        <v>5633</v>
      </c>
      <c r="N26" s="49"/>
      <c r="O26" s="48">
        <v>1000</v>
      </c>
      <c r="P26" s="49"/>
      <c r="Q26" s="48"/>
      <c r="R26" s="49"/>
      <c r="S26" s="48"/>
      <c r="T26" s="49"/>
      <c r="U26" s="48"/>
      <c r="V26" s="49"/>
      <c r="W26" s="48"/>
      <c r="X26" s="49"/>
      <c r="Y26" s="48">
        <f t="shared" si="1"/>
        <v>12529</v>
      </c>
      <c r="Z26" s="49"/>
      <c r="AA26" s="48">
        <f t="shared" si="0"/>
        <v>82935</v>
      </c>
      <c r="AB26" s="53"/>
      <c r="AD26" s="730"/>
    </row>
    <row r="27" spans="1:30" ht="12.75">
      <c r="A27" s="9"/>
      <c r="B27" s="54" t="s">
        <v>60</v>
      </c>
      <c r="C27" s="48">
        <v>185307</v>
      </c>
      <c r="D27" s="10"/>
      <c r="E27" s="658">
        <v>0.64315</v>
      </c>
      <c r="F27" s="47"/>
      <c r="G27" s="650">
        <v>0</v>
      </c>
      <c r="H27" s="10"/>
      <c r="I27" s="48">
        <v>7361</v>
      </c>
      <c r="J27" s="10"/>
      <c r="K27" s="48"/>
      <c r="L27" s="49"/>
      <c r="M27" s="48">
        <v>22786</v>
      </c>
      <c r="N27" s="49"/>
      <c r="O27" s="48">
        <v>1450</v>
      </c>
      <c r="P27" s="49"/>
      <c r="Q27" s="48"/>
      <c r="R27" s="49"/>
      <c r="S27" s="48"/>
      <c r="T27" s="49"/>
      <c r="U27" s="48"/>
      <c r="V27" s="49"/>
      <c r="W27" s="48"/>
      <c r="X27" s="49"/>
      <c r="Y27" s="48">
        <f t="shared" si="1"/>
        <v>31597</v>
      </c>
      <c r="Z27" s="49"/>
      <c r="AA27" s="48">
        <f t="shared" si="0"/>
        <v>216904</v>
      </c>
      <c r="AB27" s="53"/>
      <c r="AD27" s="730"/>
    </row>
    <row r="28" spans="1:28" ht="12.75">
      <c r="A28" s="9"/>
      <c r="B28" s="54" t="s">
        <v>110</v>
      </c>
      <c r="C28" s="48">
        <v>144478</v>
      </c>
      <c r="D28" s="10"/>
      <c r="E28" s="658">
        <v>0.64315</v>
      </c>
      <c r="F28" s="47"/>
      <c r="G28" s="650">
        <v>0</v>
      </c>
      <c r="H28" s="10"/>
      <c r="I28" s="48">
        <v>13149</v>
      </c>
      <c r="J28" s="10"/>
      <c r="K28" s="48"/>
      <c r="L28" s="49"/>
      <c r="M28" s="48">
        <v>7200</v>
      </c>
      <c r="N28" s="49"/>
      <c r="O28" s="48">
        <v>2750</v>
      </c>
      <c r="P28" s="49"/>
      <c r="Q28" s="48"/>
      <c r="R28" s="49"/>
      <c r="S28" s="48"/>
      <c r="T28" s="49"/>
      <c r="U28" s="48">
        <v>600</v>
      </c>
      <c r="V28" s="51"/>
      <c r="W28" s="48">
        <v>2400</v>
      </c>
      <c r="X28" s="51" t="s">
        <v>113</v>
      </c>
      <c r="Y28" s="48">
        <f t="shared" si="1"/>
        <v>26099</v>
      </c>
      <c r="Z28" s="49"/>
      <c r="AA28" s="48">
        <f t="shared" si="0"/>
        <v>170577</v>
      </c>
      <c r="AB28" s="53"/>
    </row>
    <row r="29" spans="1:30" ht="12.75">
      <c r="A29" s="9"/>
      <c r="B29" s="54" t="s">
        <v>62</v>
      </c>
      <c r="C29" s="48">
        <v>276643</v>
      </c>
      <c r="D29" s="10"/>
      <c r="E29" s="658">
        <v>0.64315</v>
      </c>
      <c r="F29" s="47"/>
      <c r="G29" s="650">
        <v>0</v>
      </c>
      <c r="H29" s="10"/>
      <c r="I29" s="48">
        <v>7375</v>
      </c>
      <c r="J29" s="10"/>
      <c r="K29" s="48"/>
      <c r="L29" s="49"/>
      <c r="M29" s="48">
        <v>14063</v>
      </c>
      <c r="N29" s="49"/>
      <c r="O29" s="48">
        <v>6120</v>
      </c>
      <c r="P29" s="49"/>
      <c r="Q29" s="48"/>
      <c r="R29" s="49"/>
      <c r="S29" s="48"/>
      <c r="T29" s="49"/>
      <c r="U29" s="48"/>
      <c r="V29" s="49"/>
      <c r="W29" s="48"/>
      <c r="X29" s="49"/>
      <c r="Y29" s="48">
        <f t="shared" si="1"/>
        <v>27558</v>
      </c>
      <c r="Z29" s="49"/>
      <c r="AA29" s="48">
        <f t="shared" si="0"/>
        <v>304201</v>
      </c>
      <c r="AB29" s="53"/>
      <c r="AC29" s="57"/>
      <c r="AD29" s="57"/>
    </row>
    <row r="30" spans="1:28" ht="12.75">
      <c r="A30" s="58"/>
      <c r="B30" s="62" t="s">
        <v>63</v>
      </c>
      <c r="C30" s="59">
        <v>88964</v>
      </c>
      <c r="D30" s="14"/>
      <c r="E30" s="661">
        <v>0.64315</v>
      </c>
      <c r="F30" s="662"/>
      <c r="G30" s="663">
        <v>0</v>
      </c>
      <c r="H30" s="14"/>
      <c r="I30" s="59">
        <v>9162</v>
      </c>
      <c r="J30" s="14"/>
      <c r="K30" s="59"/>
      <c r="L30" s="60"/>
      <c r="M30" s="59">
        <v>3500</v>
      </c>
      <c r="N30" s="60"/>
      <c r="O30" s="59">
        <v>300</v>
      </c>
      <c r="P30" s="60"/>
      <c r="Q30" s="59"/>
      <c r="R30" s="60"/>
      <c r="S30" s="59"/>
      <c r="T30" s="60"/>
      <c r="U30" s="59"/>
      <c r="V30" s="60"/>
      <c r="W30" s="59"/>
      <c r="X30" s="60"/>
      <c r="Y30" s="59">
        <f t="shared" si="1"/>
        <v>12962</v>
      </c>
      <c r="Z30" s="60"/>
      <c r="AA30" s="59">
        <f t="shared" si="0"/>
        <v>101926</v>
      </c>
      <c r="AB30" s="72"/>
    </row>
    <row r="31" spans="1:28" s="657" customFormat="1" ht="12.75">
      <c r="A31" s="634" t="s">
        <v>64</v>
      </c>
      <c r="B31" s="652"/>
      <c r="C31" s="636">
        <f>SUM(C32:C46)</f>
        <v>1295725</v>
      </c>
      <c r="D31" s="682"/>
      <c r="E31" s="666">
        <v>0.645993</v>
      </c>
      <c r="F31" s="683"/>
      <c r="G31" s="655"/>
      <c r="H31" s="635"/>
      <c r="I31" s="636">
        <v>59821</v>
      </c>
      <c r="J31" s="635"/>
      <c r="K31" s="636">
        <f>SUM(K32:K46)</f>
        <v>0</v>
      </c>
      <c r="L31" s="639"/>
      <c r="M31" s="636">
        <f>SUM(M32:M46)</f>
        <v>68934</v>
      </c>
      <c r="N31" s="639"/>
      <c r="O31" s="636">
        <f>SUM(O32:O46)</f>
        <v>19095</v>
      </c>
      <c r="P31" s="639"/>
      <c r="Q31" s="636">
        <f>SUM(Q32:Q46)</f>
        <v>3838</v>
      </c>
      <c r="R31" s="639"/>
      <c r="S31" s="636">
        <f>SUM(S32:S46)</f>
        <v>0</v>
      </c>
      <c r="T31" s="639"/>
      <c r="U31" s="636">
        <f>SUM(U32:U46)</f>
        <v>100</v>
      </c>
      <c r="V31" s="639"/>
      <c r="W31" s="636">
        <f>SUM(W32:W46)</f>
        <v>8000</v>
      </c>
      <c r="X31" s="639"/>
      <c r="Y31" s="636">
        <f>SUM(Y32:Y46)</f>
        <v>159788</v>
      </c>
      <c r="Z31" s="639"/>
      <c r="AA31" s="636">
        <f>SUM(AA32:AA46)</f>
        <v>1455513</v>
      </c>
      <c r="AB31" s="640"/>
    </row>
    <row r="32" spans="1:28" ht="12.75">
      <c r="A32" s="9"/>
      <c r="B32" s="54" t="s">
        <v>65</v>
      </c>
      <c r="C32" s="48">
        <v>32161</v>
      </c>
      <c r="D32" s="10"/>
      <c r="E32" s="658">
        <v>0.73259</v>
      </c>
      <c r="F32" s="47"/>
      <c r="G32" s="650">
        <v>0</v>
      </c>
      <c r="H32" s="10"/>
      <c r="I32" s="48">
        <v>1119</v>
      </c>
      <c r="J32" s="10"/>
      <c r="K32" s="48"/>
      <c r="L32" s="49"/>
      <c r="M32" s="48">
        <v>5735</v>
      </c>
      <c r="N32" s="49"/>
      <c r="O32" s="48">
        <v>900</v>
      </c>
      <c r="P32" s="49"/>
      <c r="Q32" s="48"/>
      <c r="R32" s="49"/>
      <c r="S32" s="48"/>
      <c r="T32" s="49"/>
      <c r="U32" s="48"/>
      <c r="V32" s="49"/>
      <c r="W32" s="48"/>
      <c r="X32" s="49"/>
      <c r="Y32" s="48">
        <f t="shared" si="1"/>
        <v>7754</v>
      </c>
      <c r="Z32" s="49"/>
      <c r="AA32" s="48">
        <f aca="true" t="shared" si="2" ref="AA32:AA46">C32+Y32</f>
        <v>39915</v>
      </c>
      <c r="AB32" s="53"/>
    </row>
    <row r="33" spans="1:28" ht="12.75">
      <c r="A33" s="9"/>
      <c r="B33" s="54" t="s">
        <v>66</v>
      </c>
      <c r="C33" s="48">
        <v>94848</v>
      </c>
      <c r="D33" s="10"/>
      <c r="E33" s="658">
        <v>0.64314</v>
      </c>
      <c r="F33" s="47"/>
      <c r="G33" s="650">
        <v>0</v>
      </c>
      <c r="H33" s="10"/>
      <c r="I33" s="48">
        <v>2628</v>
      </c>
      <c r="J33" s="10"/>
      <c r="K33" s="48"/>
      <c r="L33" s="49"/>
      <c r="M33" s="48">
        <v>10310</v>
      </c>
      <c r="N33" s="49"/>
      <c r="O33" s="48">
        <v>2750</v>
      </c>
      <c r="P33" s="49"/>
      <c r="Q33" s="48"/>
      <c r="R33" s="49"/>
      <c r="S33" s="48"/>
      <c r="T33" s="49"/>
      <c r="U33" s="48"/>
      <c r="V33" s="49"/>
      <c r="W33" s="48"/>
      <c r="X33" s="49"/>
      <c r="Y33" s="48">
        <f t="shared" si="1"/>
        <v>15688</v>
      </c>
      <c r="Z33" s="49"/>
      <c r="AA33" s="48">
        <f t="shared" si="2"/>
        <v>110536</v>
      </c>
      <c r="AB33" s="53"/>
    </row>
    <row r="34" spans="1:28" ht="12.75">
      <c r="A34" s="9"/>
      <c r="B34" s="54" t="s">
        <v>68</v>
      </c>
      <c r="C34" s="48">
        <v>38183</v>
      </c>
      <c r="D34" s="10"/>
      <c r="E34" s="658">
        <v>0.67051</v>
      </c>
      <c r="F34" s="47"/>
      <c r="G34" s="650">
        <v>0</v>
      </c>
      <c r="H34" s="10"/>
      <c r="I34" s="48">
        <v>2692</v>
      </c>
      <c r="J34" s="10"/>
      <c r="K34" s="48"/>
      <c r="L34" s="49"/>
      <c r="M34" s="48">
        <v>2200</v>
      </c>
      <c r="N34" s="49"/>
      <c r="O34" s="48">
        <v>600</v>
      </c>
      <c r="P34" s="49"/>
      <c r="Q34" s="48"/>
      <c r="R34" s="49"/>
      <c r="S34" s="48"/>
      <c r="T34" s="49"/>
      <c r="U34" s="48"/>
      <c r="V34" s="49"/>
      <c r="W34" s="48"/>
      <c r="X34" s="49"/>
      <c r="Y34" s="48">
        <f t="shared" si="1"/>
        <v>5492</v>
      </c>
      <c r="Z34" s="49"/>
      <c r="AA34" s="48">
        <f t="shared" si="2"/>
        <v>43675</v>
      </c>
      <c r="AB34" s="53"/>
    </row>
    <row r="35" spans="1:28" ht="12.75">
      <c r="A35" s="9"/>
      <c r="B35" s="54" t="s">
        <v>98</v>
      </c>
      <c r="C35" s="48">
        <v>57548</v>
      </c>
      <c r="D35" s="10"/>
      <c r="E35" s="658">
        <v>0.64314</v>
      </c>
      <c r="F35" s="47"/>
      <c r="G35" s="650">
        <v>0</v>
      </c>
      <c r="H35" s="10"/>
      <c r="I35" s="48">
        <v>1788</v>
      </c>
      <c r="J35" s="10"/>
      <c r="K35" s="48"/>
      <c r="L35" s="49"/>
      <c r="M35" s="48">
        <v>3477</v>
      </c>
      <c r="N35" s="49"/>
      <c r="O35" s="48">
        <v>700</v>
      </c>
      <c r="P35" s="49"/>
      <c r="Q35" s="48">
        <v>108</v>
      </c>
      <c r="R35" s="49"/>
      <c r="S35" s="48"/>
      <c r="T35" s="49"/>
      <c r="U35" s="48"/>
      <c r="V35" s="49"/>
      <c r="W35" s="48"/>
      <c r="X35" s="49"/>
      <c r="Y35" s="48">
        <f t="shared" si="1"/>
        <v>6073</v>
      </c>
      <c r="Z35" s="49"/>
      <c r="AA35" s="48">
        <f t="shared" si="2"/>
        <v>63621</v>
      </c>
      <c r="AB35" s="53"/>
    </row>
    <row r="36" spans="1:28" ht="12.75">
      <c r="A36" s="9"/>
      <c r="B36" s="54" t="s">
        <v>336</v>
      </c>
      <c r="C36" s="48">
        <v>77267</v>
      </c>
      <c r="D36" s="10"/>
      <c r="E36" s="658">
        <v>0.64314</v>
      </c>
      <c r="F36" s="47"/>
      <c r="G36" s="650">
        <v>0</v>
      </c>
      <c r="H36" s="10"/>
      <c r="I36" s="48">
        <v>2547</v>
      </c>
      <c r="J36" s="10"/>
      <c r="K36" s="48"/>
      <c r="L36" s="49"/>
      <c r="M36" s="48">
        <v>1535</v>
      </c>
      <c r="N36" s="49"/>
      <c r="O36" s="48">
        <v>750</v>
      </c>
      <c r="P36" s="49"/>
      <c r="Q36" s="48"/>
      <c r="R36" s="49"/>
      <c r="S36" s="48"/>
      <c r="T36" s="49"/>
      <c r="U36" s="48"/>
      <c r="V36" s="49"/>
      <c r="W36" s="48"/>
      <c r="X36" s="49"/>
      <c r="Y36" s="48">
        <f t="shared" si="1"/>
        <v>4832</v>
      </c>
      <c r="Z36" s="49"/>
      <c r="AA36" s="48">
        <f t="shared" si="2"/>
        <v>82099</v>
      </c>
      <c r="AB36" s="53"/>
    </row>
    <row r="37" spans="1:28" ht="12.75">
      <c r="A37" s="9"/>
      <c r="B37" s="54" t="s">
        <v>70</v>
      </c>
      <c r="C37" s="48">
        <v>69548</v>
      </c>
      <c r="D37" s="10"/>
      <c r="E37" s="658">
        <v>0.64314</v>
      </c>
      <c r="F37" s="47"/>
      <c r="G37" s="650">
        <v>0</v>
      </c>
      <c r="H37" s="10"/>
      <c r="I37" s="48">
        <v>5081</v>
      </c>
      <c r="J37" s="10"/>
      <c r="K37" s="48"/>
      <c r="L37" s="49"/>
      <c r="M37" s="48">
        <v>845</v>
      </c>
      <c r="N37" s="49"/>
      <c r="O37" s="48">
        <v>100</v>
      </c>
      <c r="P37" s="49"/>
      <c r="Q37" s="48"/>
      <c r="R37" s="49"/>
      <c r="S37" s="48"/>
      <c r="T37" s="49"/>
      <c r="U37" s="48"/>
      <c r="V37" s="49"/>
      <c r="W37" s="48"/>
      <c r="X37" s="49"/>
      <c r="Y37" s="48">
        <f t="shared" si="1"/>
        <v>6026</v>
      </c>
      <c r="Z37" s="49"/>
      <c r="AA37" s="48">
        <f t="shared" si="2"/>
        <v>75574</v>
      </c>
      <c r="AB37" s="53"/>
    </row>
    <row r="38" spans="1:28" ht="12.75">
      <c r="A38" s="9"/>
      <c r="B38" s="54" t="s">
        <v>48</v>
      </c>
      <c r="C38" s="48">
        <v>87094</v>
      </c>
      <c r="D38" s="10"/>
      <c r="E38" s="658">
        <v>0.64314</v>
      </c>
      <c r="F38" s="47"/>
      <c r="G38" s="650">
        <v>0</v>
      </c>
      <c r="H38" s="10"/>
      <c r="I38" s="48">
        <v>3829</v>
      </c>
      <c r="J38" s="10"/>
      <c r="K38" s="48"/>
      <c r="L38" s="49"/>
      <c r="M38" s="48">
        <v>6933</v>
      </c>
      <c r="N38" s="49"/>
      <c r="O38" s="48">
        <v>1850</v>
      </c>
      <c r="P38" s="49"/>
      <c r="Q38" s="48"/>
      <c r="R38" s="49"/>
      <c r="S38" s="48"/>
      <c r="T38" s="49"/>
      <c r="U38" s="48"/>
      <c r="V38" s="49"/>
      <c r="W38" s="48"/>
      <c r="X38" s="49"/>
      <c r="Y38" s="48">
        <f t="shared" si="1"/>
        <v>12612</v>
      </c>
      <c r="Z38" s="49"/>
      <c r="AA38" s="48">
        <f t="shared" si="2"/>
        <v>99706</v>
      </c>
      <c r="AB38" s="53"/>
    </row>
    <row r="39" spans="1:28" ht="12.75">
      <c r="A39" s="9"/>
      <c r="B39" s="54" t="s">
        <v>50</v>
      </c>
      <c r="C39" s="48">
        <v>33201</v>
      </c>
      <c r="D39" s="10"/>
      <c r="E39" s="658">
        <v>0.6521</v>
      </c>
      <c r="F39" s="47"/>
      <c r="G39" s="650">
        <v>0</v>
      </c>
      <c r="H39" s="10"/>
      <c r="I39" s="48">
        <v>2266</v>
      </c>
      <c r="J39" s="10"/>
      <c r="K39" s="48"/>
      <c r="L39" s="49"/>
      <c r="M39" s="48">
        <v>2706</v>
      </c>
      <c r="N39" s="49"/>
      <c r="O39" s="48">
        <v>425</v>
      </c>
      <c r="P39" s="49"/>
      <c r="Q39" s="48"/>
      <c r="R39" s="49"/>
      <c r="S39" s="48"/>
      <c r="T39" s="49"/>
      <c r="U39" s="48"/>
      <c r="V39" s="49"/>
      <c r="W39" s="48"/>
      <c r="X39" s="49"/>
      <c r="Y39" s="48">
        <f t="shared" si="1"/>
        <v>5397</v>
      </c>
      <c r="Z39" s="49"/>
      <c r="AA39" s="48">
        <f t="shared" si="2"/>
        <v>38598</v>
      </c>
      <c r="AB39" s="53"/>
    </row>
    <row r="40" spans="1:28" ht="12.75">
      <c r="A40" s="9"/>
      <c r="B40" s="54" t="s">
        <v>71</v>
      </c>
      <c r="C40" s="48">
        <v>89117</v>
      </c>
      <c r="D40" s="10"/>
      <c r="E40" s="658">
        <v>0.64314</v>
      </c>
      <c r="F40" s="47"/>
      <c r="G40" s="650">
        <v>0</v>
      </c>
      <c r="H40" s="10"/>
      <c r="I40" s="48">
        <v>7920</v>
      </c>
      <c r="J40" s="10"/>
      <c r="K40" s="48"/>
      <c r="L40" s="49"/>
      <c r="M40" s="48"/>
      <c r="N40" s="49"/>
      <c r="O40" s="48">
        <v>300</v>
      </c>
      <c r="P40" s="49"/>
      <c r="Q40" s="48"/>
      <c r="R40" s="49"/>
      <c r="S40" s="48"/>
      <c r="T40" s="49"/>
      <c r="U40" s="48"/>
      <c r="V40" s="49"/>
      <c r="W40" s="48">
        <v>4000</v>
      </c>
      <c r="X40" s="51" t="s">
        <v>113</v>
      </c>
      <c r="Y40" s="48">
        <f t="shared" si="1"/>
        <v>12220</v>
      </c>
      <c r="Z40" s="49"/>
      <c r="AA40" s="48">
        <f t="shared" si="2"/>
        <v>101337</v>
      </c>
      <c r="AB40" s="53"/>
    </row>
    <row r="41" spans="1:28" ht="12.75">
      <c r="A41" s="9"/>
      <c r="B41" s="54" t="s">
        <v>72</v>
      </c>
      <c r="C41" s="48">
        <v>87835</v>
      </c>
      <c r="D41" s="10"/>
      <c r="E41" s="658">
        <v>0.64314</v>
      </c>
      <c r="F41" s="47"/>
      <c r="G41" s="650">
        <v>0</v>
      </c>
      <c r="H41" s="10"/>
      <c r="I41" s="48">
        <v>6338</v>
      </c>
      <c r="J41" s="10"/>
      <c r="K41" s="48"/>
      <c r="L41" s="49"/>
      <c r="M41" s="48">
        <v>1979</v>
      </c>
      <c r="N41" s="49"/>
      <c r="O41" s="48">
        <v>1800</v>
      </c>
      <c r="P41" s="49"/>
      <c r="Q41" s="48">
        <v>430</v>
      </c>
      <c r="R41" s="49"/>
      <c r="S41" s="48"/>
      <c r="T41" s="49"/>
      <c r="U41" s="48">
        <v>100</v>
      </c>
      <c r="V41" s="51"/>
      <c r="W41" s="48"/>
      <c r="X41" s="51"/>
      <c r="Y41" s="48">
        <f t="shared" si="1"/>
        <v>10647</v>
      </c>
      <c r="Z41" s="49"/>
      <c r="AA41" s="48">
        <f t="shared" si="2"/>
        <v>98482</v>
      </c>
      <c r="AB41" s="53"/>
    </row>
    <row r="42" spans="1:28" ht="12.75">
      <c r="A42" s="9"/>
      <c r="B42" s="54" t="s">
        <v>73</v>
      </c>
      <c r="C42" s="48">
        <v>82913</v>
      </c>
      <c r="D42" s="10"/>
      <c r="E42" s="658">
        <v>0.64314</v>
      </c>
      <c r="F42" s="47"/>
      <c r="G42" s="650">
        <v>0</v>
      </c>
      <c r="H42" s="10"/>
      <c r="I42" s="48">
        <v>4585</v>
      </c>
      <c r="J42" s="10"/>
      <c r="K42" s="48"/>
      <c r="L42" s="49"/>
      <c r="M42" s="48">
        <v>2326</v>
      </c>
      <c r="N42" s="49"/>
      <c r="O42" s="48">
        <v>1250</v>
      </c>
      <c r="P42" s="49"/>
      <c r="Q42" s="48"/>
      <c r="R42" s="49"/>
      <c r="S42" s="48"/>
      <c r="T42" s="49"/>
      <c r="U42" s="48"/>
      <c r="V42" s="49"/>
      <c r="W42" s="48"/>
      <c r="X42" s="49"/>
      <c r="Y42" s="48">
        <f t="shared" si="1"/>
        <v>8161</v>
      </c>
      <c r="Z42" s="49"/>
      <c r="AA42" s="48">
        <f t="shared" si="2"/>
        <v>91074</v>
      </c>
      <c r="AB42" s="53"/>
    </row>
    <row r="43" spans="1:28" ht="12.75">
      <c r="A43" s="9"/>
      <c r="B43" s="54" t="s">
        <v>74</v>
      </c>
      <c r="C43" s="48">
        <v>153023</v>
      </c>
      <c r="D43" s="10"/>
      <c r="E43" s="658">
        <v>0.64314</v>
      </c>
      <c r="F43" s="47"/>
      <c r="G43" s="650">
        <v>0</v>
      </c>
      <c r="H43" s="10"/>
      <c r="I43" s="48">
        <v>5704</v>
      </c>
      <c r="J43" s="10"/>
      <c r="K43" s="48"/>
      <c r="L43" s="49"/>
      <c r="M43" s="48">
        <v>13141</v>
      </c>
      <c r="N43" s="49"/>
      <c r="O43" s="48">
        <v>2500</v>
      </c>
      <c r="P43" s="49"/>
      <c r="Q43" s="48">
        <v>1050</v>
      </c>
      <c r="R43" s="49"/>
      <c r="S43" s="48"/>
      <c r="T43" s="49"/>
      <c r="U43" s="48"/>
      <c r="V43" s="49"/>
      <c r="W43" s="48">
        <v>4000</v>
      </c>
      <c r="X43" s="51" t="s">
        <v>113</v>
      </c>
      <c r="Y43" s="48">
        <f t="shared" si="1"/>
        <v>26395</v>
      </c>
      <c r="Z43" s="49"/>
      <c r="AA43" s="48">
        <f t="shared" si="2"/>
        <v>179418</v>
      </c>
      <c r="AB43" s="53"/>
    </row>
    <row r="44" spans="1:28" ht="12.75">
      <c r="A44" s="9"/>
      <c r="B44" s="54" t="s">
        <v>75</v>
      </c>
      <c r="C44" s="48">
        <v>188121</v>
      </c>
      <c r="D44" s="56" t="s">
        <v>151</v>
      </c>
      <c r="E44" s="658">
        <v>0.64314</v>
      </c>
      <c r="F44" s="56"/>
      <c r="G44" s="650">
        <v>0</v>
      </c>
      <c r="H44" s="10"/>
      <c r="I44" s="48">
        <v>2000</v>
      </c>
      <c r="J44" s="10"/>
      <c r="K44" s="48"/>
      <c r="L44" s="49"/>
      <c r="M44" s="48">
        <v>4549</v>
      </c>
      <c r="N44" s="49"/>
      <c r="O44" s="48">
        <v>610</v>
      </c>
      <c r="P44" s="49"/>
      <c r="Q44" s="48">
        <v>2040</v>
      </c>
      <c r="R44" s="49"/>
      <c r="S44" s="48"/>
      <c r="T44" s="49"/>
      <c r="U44" s="48"/>
      <c r="V44" s="49"/>
      <c r="W44" s="48"/>
      <c r="X44" s="49"/>
      <c r="Y44" s="48">
        <f t="shared" si="1"/>
        <v>9199</v>
      </c>
      <c r="Z44" s="49"/>
      <c r="AA44" s="48">
        <f t="shared" si="2"/>
        <v>197320</v>
      </c>
      <c r="AB44" s="53"/>
    </row>
    <row r="45" spans="1:28" ht="12.75">
      <c r="A45" s="9"/>
      <c r="B45" s="54" t="s">
        <v>76</v>
      </c>
      <c r="C45" s="48">
        <v>97143</v>
      </c>
      <c r="D45" s="47"/>
      <c r="E45" s="658">
        <v>0.64314</v>
      </c>
      <c r="F45" s="47"/>
      <c r="G45" s="650">
        <v>0</v>
      </c>
      <c r="H45" s="10"/>
      <c r="I45" s="48">
        <v>6383</v>
      </c>
      <c r="J45" s="10"/>
      <c r="K45" s="48"/>
      <c r="L45" s="49"/>
      <c r="M45" s="48">
        <v>2949</v>
      </c>
      <c r="N45" s="49"/>
      <c r="O45" s="48">
        <v>410</v>
      </c>
      <c r="P45" s="49"/>
      <c r="Q45" s="48">
        <v>210</v>
      </c>
      <c r="R45" s="49"/>
      <c r="S45" s="48"/>
      <c r="T45" s="49"/>
      <c r="U45" s="48"/>
      <c r="V45" s="49"/>
      <c r="W45" s="48"/>
      <c r="X45" s="49"/>
      <c r="Y45" s="48">
        <f t="shared" si="1"/>
        <v>9952</v>
      </c>
      <c r="Z45" s="49"/>
      <c r="AA45" s="48">
        <f t="shared" si="2"/>
        <v>107095</v>
      </c>
      <c r="AB45" s="53"/>
    </row>
    <row r="46" spans="1:28" ht="13.5" thickBot="1">
      <c r="A46" s="58"/>
      <c r="B46" s="62" t="s">
        <v>62</v>
      </c>
      <c r="C46" s="59">
        <v>107723</v>
      </c>
      <c r="D46" s="662"/>
      <c r="E46" s="661">
        <v>0.64314</v>
      </c>
      <c r="F46" s="662"/>
      <c r="G46" s="650">
        <v>0</v>
      </c>
      <c r="H46" s="14"/>
      <c r="I46" s="48">
        <v>4941</v>
      </c>
      <c r="J46" s="14"/>
      <c r="K46" s="59"/>
      <c r="L46" s="60"/>
      <c r="M46" s="59">
        <v>10249</v>
      </c>
      <c r="N46" s="60"/>
      <c r="O46" s="59">
        <v>4150</v>
      </c>
      <c r="P46" s="60"/>
      <c r="Q46" s="59"/>
      <c r="R46" s="60"/>
      <c r="S46" s="59"/>
      <c r="T46" s="60"/>
      <c r="U46" s="59"/>
      <c r="V46" s="60"/>
      <c r="W46" s="59"/>
      <c r="X46" s="60"/>
      <c r="Y46" s="48">
        <f t="shared" si="1"/>
        <v>19340</v>
      </c>
      <c r="Z46" s="60"/>
      <c r="AA46" s="48">
        <f t="shared" si="2"/>
        <v>127063</v>
      </c>
      <c r="AB46" s="72"/>
    </row>
    <row r="47" spans="1:28" ht="13.5" thickBot="1">
      <c r="A47" s="669" t="s">
        <v>79</v>
      </c>
      <c r="B47" s="670"/>
      <c r="C47" s="677">
        <f>C9+C31</f>
        <v>4886814</v>
      </c>
      <c r="D47" s="674"/>
      <c r="E47" s="684">
        <v>0.65576</v>
      </c>
      <c r="F47" s="674"/>
      <c r="G47" s="675" t="e">
        <f>#REF!+#REF!</f>
        <v>#REF!</v>
      </c>
      <c r="H47" s="676"/>
      <c r="I47" s="677">
        <f>I9+I31</f>
        <v>200000</v>
      </c>
      <c r="J47" s="676"/>
      <c r="K47" s="677">
        <f>K9+K31</f>
        <v>0</v>
      </c>
      <c r="L47" s="678"/>
      <c r="M47" s="677">
        <f>M9+M31</f>
        <v>227246</v>
      </c>
      <c r="N47" s="678"/>
      <c r="O47" s="677">
        <f>O9+O31</f>
        <v>72309</v>
      </c>
      <c r="P47" s="678" t="e">
        <f>#REF!+#REF!</f>
        <v>#REF!</v>
      </c>
      <c r="Q47" s="677">
        <f>Q9+Q31</f>
        <v>3838</v>
      </c>
      <c r="R47" s="678"/>
      <c r="S47" s="677">
        <f>S9+S31</f>
        <v>6000</v>
      </c>
      <c r="T47" s="678"/>
      <c r="U47" s="677">
        <f>U9+U31</f>
        <v>761</v>
      </c>
      <c r="V47" s="678"/>
      <c r="W47" s="677">
        <f>W9+W31</f>
        <v>34400</v>
      </c>
      <c r="X47" s="678"/>
      <c r="Y47" s="677">
        <f>Y9+Y31</f>
        <v>544554</v>
      </c>
      <c r="Z47" s="678"/>
      <c r="AA47" s="677">
        <f>AA9+AA31</f>
        <v>5431368</v>
      </c>
      <c r="AB47" s="679"/>
    </row>
    <row r="48" spans="1:2" ht="15">
      <c r="A48" s="93" t="s">
        <v>370</v>
      </c>
      <c r="B48" s="93"/>
    </row>
    <row r="49" spans="1:28" s="93" customFormat="1" ht="15">
      <c r="A49" s="190" t="s">
        <v>371</v>
      </c>
      <c r="B49" s="190"/>
      <c r="C49" s="643"/>
      <c r="D49" s="190"/>
      <c r="E49" s="680"/>
      <c r="F49" s="680"/>
      <c r="G49" s="643"/>
      <c r="H49" s="643"/>
      <c r="I49" s="643"/>
      <c r="J49" s="643"/>
      <c r="K49" s="643"/>
      <c r="L49" s="643"/>
      <c r="M49" s="643"/>
      <c r="N49" s="643"/>
      <c r="O49" s="643"/>
      <c r="P49" s="643"/>
      <c r="Q49" s="643"/>
      <c r="R49" s="643"/>
      <c r="S49" s="643"/>
      <c r="T49" s="643"/>
      <c r="U49" s="643"/>
      <c r="V49" s="643"/>
      <c r="W49" s="643"/>
      <c r="X49" s="643"/>
      <c r="Y49" s="643"/>
      <c r="Z49" s="643"/>
      <c r="AA49" s="643"/>
      <c r="AB49" s="190"/>
    </row>
    <row r="50" spans="1:28" s="93" customFormat="1" ht="15">
      <c r="A50" s="190" t="s">
        <v>372</v>
      </c>
      <c r="B50" s="190"/>
      <c r="C50" s="643"/>
      <c r="D50" s="190"/>
      <c r="E50" s="680"/>
      <c r="F50" s="680"/>
      <c r="G50" s="643"/>
      <c r="H50" s="643"/>
      <c r="I50" s="643"/>
      <c r="J50" s="643"/>
      <c r="K50" s="643"/>
      <c r="L50" s="643"/>
      <c r="M50" s="643"/>
      <c r="N50" s="643"/>
      <c r="O50" s="643"/>
      <c r="P50" s="643"/>
      <c r="Q50" s="643"/>
      <c r="R50" s="643"/>
      <c r="S50" s="643"/>
      <c r="T50" s="643"/>
      <c r="U50" s="643"/>
      <c r="V50" s="643"/>
      <c r="W50" s="643"/>
      <c r="X50" s="643"/>
      <c r="Y50" s="643"/>
      <c r="Z50" s="643"/>
      <c r="AA50" s="643"/>
      <c r="AB50" s="190"/>
    </row>
    <row r="51" spans="1:7" s="93" customFormat="1" ht="15">
      <c r="A51" s="93" t="s">
        <v>373</v>
      </c>
      <c r="G51" s="94"/>
    </row>
    <row r="52" spans="1:2" ht="15">
      <c r="A52" s="93"/>
      <c r="B52" s="93"/>
    </row>
  </sheetData>
  <sheetProtection/>
  <mergeCells count="9">
    <mergeCell ref="K8:L8"/>
    <mergeCell ref="AD25:AD27"/>
    <mergeCell ref="I3:Z3"/>
    <mergeCell ref="A5:B5"/>
    <mergeCell ref="I5:J5"/>
    <mergeCell ref="K5:L5"/>
    <mergeCell ref="A6:B6"/>
    <mergeCell ref="K6:L6"/>
    <mergeCell ref="K7:L7"/>
  </mergeCells>
  <printOptions/>
  <pageMargins left="0.5" right="0.2" top="0.5" bottom="0.4" header="0.5" footer="0.5"/>
  <pageSetup fitToHeight="1" fitToWidth="1" horizontalDpi="300" verticalDpi="300" orientation="landscape" paperSize="9" scale="77"/>
</worksheet>
</file>

<file path=xl/worksheets/sheet4.xml><?xml version="1.0" encoding="utf-8"?>
<worksheet xmlns="http://schemas.openxmlformats.org/spreadsheetml/2006/main" xmlns:r="http://schemas.openxmlformats.org/officeDocument/2006/relationships">
  <sheetPr>
    <pageSetUpPr fitToPage="1"/>
  </sheetPr>
  <dimension ref="A1:AH51"/>
  <sheetViews>
    <sheetView showGridLines="0" zoomScalePageLayoutView="0" workbookViewId="0" topLeftCell="A1">
      <selection activeCell="AA11" sqref="AA11"/>
    </sheetView>
  </sheetViews>
  <sheetFormatPr defaultColWidth="8.8515625" defaultRowHeight="12.75"/>
  <cols>
    <col min="1" max="1" width="3.28125" style="0" customWidth="1"/>
    <col min="2" max="2" width="22.140625" style="0" customWidth="1"/>
    <col min="3" max="3" width="11.140625" style="0" customWidth="1"/>
    <col min="4" max="4" width="2.7109375" style="0" customWidth="1"/>
    <col min="5" max="5" width="10.00390625" style="0" customWidth="1"/>
    <col min="6" max="6" width="3.421875" style="0" customWidth="1"/>
    <col min="7" max="7" width="9.421875" style="3" customWidth="1"/>
    <col min="8" max="8" width="2.7109375" style="0" customWidth="1"/>
    <col min="9" max="9" width="8.140625" style="0" customWidth="1"/>
    <col min="10" max="10" width="2.7109375" style="0" customWidth="1"/>
    <col min="11" max="11" width="9.28125" style="0" customWidth="1"/>
    <col min="12" max="12" width="3.140625" style="0" customWidth="1"/>
    <col min="13" max="13" width="9.421875" style="0" customWidth="1"/>
    <col min="14" max="14" width="2.421875" style="0" customWidth="1"/>
    <col min="15" max="15" width="9.421875" style="0" customWidth="1"/>
    <col min="16" max="16" width="2.28125" style="0" customWidth="1"/>
    <col min="17" max="17" width="9.7109375" style="0" customWidth="1"/>
    <col min="18" max="18" width="3.00390625" style="0" customWidth="1"/>
    <col min="19" max="19" width="6.00390625" style="0" customWidth="1"/>
    <col min="20" max="20" width="2.421875" style="0" customWidth="1"/>
    <col min="21" max="21" width="8.28125" style="0" customWidth="1"/>
    <col min="22" max="22" width="2.8515625" style="0" customWidth="1"/>
    <col min="23" max="23" width="10.28125" style="0" customWidth="1"/>
    <col min="24" max="24" width="2.140625" style="0" customWidth="1"/>
    <col min="25" max="25" width="11.00390625" style="0" customWidth="1"/>
    <col min="26" max="26" width="2.421875" style="0" customWidth="1"/>
    <col min="27" max="27" width="3.8515625" style="0" customWidth="1"/>
    <col min="28" max="28" width="11.00390625" style="0" customWidth="1"/>
  </cols>
  <sheetData>
    <row r="1" spans="1:7" s="1" customFormat="1" ht="20.25">
      <c r="A1" s="1" t="s">
        <v>420</v>
      </c>
      <c r="G1" s="2"/>
    </row>
    <row r="2" ht="13.5" thickBot="1"/>
    <row r="3" spans="1:26" ht="12.75">
      <c r="A3" s="4"/>
      <c r="B3" s="95"/>
      <c r="C3" s="685" t="s">
        <v>342</v>
      </c>
      <c r="D3" s="632"/>
      <c r="E3" s="632"/>
      <c r="F3" s="647"/>
      <c r="G3" s="741" t="s">
        <v>1</v>
      </c>
      <c r="H3" s="742"/>
      <c r="I3" s="742"/>
      <c r="J3" s="742"/>
      <c r="K3" s="742"/>
      <c r="L3" s="742"/>
      <c r="M3" s="742"/>
      <c r="N3" s="742"/>
      <c r="O3" s="742"/>
      <c r="P3" s="742"/>
      <c r="Q3" s="742"/>
      <c r="R3" s="742"/>
      <c r="S3" s="742"/>
      <c r="T3" s="742"/>
      <c r="U3" s="742"/>
      <c r="V3" s="742"/>
      <c r="W3" s="742"/>
      <c r="X3" s="743"/>
      <c r="Y3" s="149"/>
      <c r="Z3" s="95"/>
    </row>
    <row r="4" spans="1:26" ht="12.75">
      <c r="A4" s="9"/>
      <c r="B4" s="54"/>
      <c r="C4" s="58"/>
      <c r="D4" s="14"/>
      <c r="E4" s="14"/>
      <c r="F4" s="17"/>
      <c r="G4" s="686"/>
      <c r="H4" s="16"/>
      <c r="I4" s="14"/>
      <c r="J4" s="14"/>
      <c r="K4" s="14"/>
      <c r="L4" s="14"/>
      <c r="M4" s="14"/>
      <c r="N4" s="14"/>
      <c r="O4" s="14"/>
      <c r="P4" s="14"/>
      <c r="Q4" s="14"/>
      <c r="R4" s="14"/>
      <c r="S4" s="14"/>
      <c r="T4" s="14"/>
      <c r="U4" s="14"/>
      <c r="V4" s="14"/>
      <c r="W4" s="14"/>
      <c r="X4" s="14"/>
      <c r="Y4" s="29"/>
      <c r="Z4" s="54"/>
    </row>
    <row r="5" spans="1:26" ht="12.75">
      <c r="A5" s="728"/>
      <c r="B5" s="733"/>
      <c r="C5" s="20" t="s">
        <v>343</v>
      </c>
      <c r="D5" s="21"/>
      <c r="E5" s="22" t="s">
        <v>344</v>
      </c>
      <c r="F5" s="28"/>
      <c r="G5" s="155" t="s">
        <v>2</v>
      </c>
      <c r="H5" s="114"/>
      <c r="I5" s="98" t="s">
        <v>374</v>
      </c>
      <c r="J5" s="21"/>
      <c r="K5" s="738" t="s">
        <v>365</v>
      </c>
      <c r="L5" s="735"/>
      <c r="M5" s="738" t="s">
        <v>346</v>
      </c>
      <c r="N5" s="735"/>
      <c r="O5" s="22" t="s">
        <v>347</v>
      </c>
      <c r="P5" s="21"/>
      <c r="Q5" s="22" t="s">
        <v>348</v>
      </c>
      <c r="R5" s="21"/>
      <c r="S5" s="22" t="s">
        <v>349</v>
      </c>
      <c r="T5" s="21"/>
      <c r="U5" s="22" t="s">
        <v>10</v>
      </c>
      <c r="V5" s="21"/>
      <c r="W5" s="22" t="s">
        <v>12</v>
      </c>
      <c r="X5" s="21"/>
      <c r="Y5" s="22" t="s">
        <v>4</v>
      </c>
      <c r="Z5" s="24"/>
    </row>
    <row r="6" spans="1:26" ht="12.75">
      <c r="A6" s="728" t="s">
        <v>327</v>
      </c>
      <c r="B6" s="733"/>
      <c r="C6" s="20"/>
      <c r="D6" s="21"/>
      <c r="E6" s="22" t="s">
        <v>350</v>
      </c>
      <c r="F6" s="28"/>
      <c r="G6" s="650"/>
      <c r="H6" s="10"/>
      <c r="I6" s="23"/>
      <c r="J6" s="21"/>
      <c r="K6" s="739" t="s">
        <v>357</v>
      </c>
      <c r="L6" s="729"/>
      <c r="M6" s="739" t="s">
        <v>22</v>
      </c>
      <c r="N6" s="729"/>
      <c r="O6" s="22" t="s">
        <v>353</v>
      </c>
      <c r="P6" s="21"/>
      <c r="Q6" s="22" t="s">
        <v>354</v>
      </c>
      <c r="R6" s="21"/>
      <c r="S6" s="22" t="s">
        <v>375</v>
      </c>
      <c r="T6" s="21"/>
      <c r="U6" s="23"/>
      <c r="V6" s="21"/>
      <c r="W6" s="29"/>
      <c r="X6" s="10"/>
      <c r="Y6" s="29"/>
      <c r="Z6" s="54"/>
    </row>
    <row r="7" spans="1:26" ht="12.75">
      <c r="A7" s="18"/>
      <c r="B7" s="101"/>
      <c r="C7" s="20"/>
      <c r="D7" s="21"/>
      <c r="E7" s="22" t="s">
        <v>356</v>
      </c>
      <c r="F7" s="28"/>
      <c r="G7" s="650"/>
      <c r="H7" s="10"/>
      <c r="I7" s="23"/>
      <c r="J7" s="21"/>
      <c r="K7" s="739" t="s">
        <v>368</v>
      </c>
      <c r="L7" s="729"/>
      <c r="M7" s="739" t="s">
        <v>314</v>
      </c>
      <c r="N7" s="729"/>
      <c r="O7" s="22" t="s">
        <v>358</v>
      </c>
      <c r="P7" s="21"/>
      <c r="Q7" s="22" t="s">
        <v>359</v>
      </c>
      <c r="R7" s="21"/>
      <c r="S7" s="29"/>
      <c r="T7" s="10"/>
      <c r="U7" s="29"/>
      <c r="V7" s="10"/>
      <c r="W7" s="29"/>
      <c r="X7" s="10"/>
      <c r="Y7" s="29"/>
      <c r="Z7" s="54"/>
    </row>
    <row r="8" spans="1:26" ht="13.5" thickBot="1">
      <c r="A8" s="30"/>
      <c r="B8" s="85"/>
      <c r="C8" s="32" t="s">
        <v>41</v>
      </c>
      <c r="D8" s="33"/>
      <c r="E8" s="651"/>
      <c r="F8" s="146"/>
      <c r="G8" s="35" t="s">
        <v>41</v>
      </c>
      <c r="H8" s="33"/>
      <c r="I8" s="34" t="s">
        <v>41</v>
      </c>
      <c r="J8" s="33"/>
      <c r="K8" s="34" t="s">
        <v>41</v>
      </c>
      <c r="L8" s="33"/>
      <c r="M8" s="34" t="s">
        <v>41</v>
      </c>
      <c r="N8" s="33"/>
      <c r="O8" s="34" t="s">
        <v>41</v>
      </c>
      <c r="P8" s="33"/>
      <c r="Q8" s="34" t="s">
        <v>41</v>
      </c>
      <c r="R8" s="33"/>
      <c r="S8" s="34" t="s">
        <v>41</v>
      </c>
      <c r="T8" s="33"/>
      <c r="U8" s="34" t="s">
        <v>41</v>
      </c>
      <c r="V8" s="33"/>
      <c r="W8" s="34" t="s">
        <v>41</v>
      </c>
      <c r="X8" s="33"/>
      <c r="Y8" s="34" t="s">
        <v>41</v>
      </c>
      <c r="Z8" s="36"/>
    </row>
    <row r="9" spans="1:26" s="657" customFormat="1" ht="12.75">
      <c r="A9" s="634" t="s">
        <v>42</v>
      </c>
      <c r="B9" s="652"/>
      <c r="C9" s="687">
        <f>SUM(C10:C30)</f>
        <v>3854455</v>
      </c>
      <c r="D9" s="635"/>
      <c r="E9" s="681">
        <f>(C9-2961)/5906034</f>
        <v>0.6521286535092754</v>
      </c>
      <c r="F9" s="654"/>
      <c r="G9" s="636">
        <f>SUM(G10:G30)</f>
        <v>190425</v>
      </c>
      <c r="H9" s="635"/>
      <c r="I9" s="636">
        <f>SUM(I10:I30)</f>
        <v>19459</v>
      </c>
      <c r="J9" s="639"/>
      <c r="K9" s="636">
        <f>SUM(K10:K30)</f>
        <v>12600</v>
      </c>
      <c r="L9" s="639"/>
      <c r="M9" s="636">
        <f>SUM(M10:M30)</f>
        <v>156525</v>
      </c>
      <c r="N9" s="639"/>
      <c r="O9" s="636">
        <f>SUM(O10:O30)</f>
        <v>64568</v>
      </c>
      <c r="P9" s="639"/>
      <c r="Q9" s="636">
        <f>SUM(Q10:Q30)</f>
        <v>6000</v>
      </c>
      <c r="R9" s="639"/>
      <c r="S9" s="636">
        <f>SUM(S10:S30)</f>
        <v>655</v>
      </c>
      <c r="T9" s="639"/>
      <c r="U9" s="636">
        <f>SUM(U10:U30)</f>
        <v>32000</v>
      </c>
      <c r="V9" s="639"/>
      <c r="W9" s="636">
        <f>SUM(W10:W30)</f>
        <v>482232</v>
      </c>
      <c r="X9" s="639"/>
      <c r="Y9" s="636">
        <f>SUM(Y10:Y30)</f>
        <v>4336687</v>
      </c>
      <c r="Z9" s="640"/>
    </row>
    <row r="10" spans="1:26" ht="12.75">
      <c r="A10" s="9"/>
      <c r="B10" s="54" t="s">
        <v>43</v>
      </c>
      <c r="C10" s="46">
        <v>268820</v>
      </c>
      <c r="D10" s="10"/>
      <c r="E10" s="688">
        <v>0.6429770529835659</v>
      </c>
      <c r="F10" s="47"/>
      <c r="G10" s="48">
        <v>10096</v>
      </c>
      <c r="H10" s="10"/>
      <c r="I10" s="48">
        <v>0</v>
      </c>
      <c r="J10" s="49"/>
      <c r="K10" s="48"/>
      <c r="L10" s="49"/>
      <c r="M10" s="48">
        <v>10370</v>
      </c>
      <c r="N10" s="49"/>
      <c r="O10" s="48">
        <v>11600</v>
      </c>
      <c r="P10" s="49"/>
      <c r="Q10" s="48">
        <v>2400</v>
      </c>
      <c r="R10" s="51"/>
      <c r="S10" s="48"/>
      <c r="T10" s="49"/>
      <c r="U10" s="48"/>
      <c r="V10" s="49"/>
      <c r="W10" s="48">
        <f>SUM(G10:V10)</f>
        <v>34466</v>
      </c>
      <c r="X10" s="49"/>
      <c r="Y10" s="48">
        <f aca="true" t="shared" si="0" ref="Y10:Y30">C10+W10</f>
        <v>303286</v>
      </c>
      <c r="Z10" s="53"/>
    </row>
    <row r="11" spans="1:26" ht="12.75">
      <c r="A11" s="9"/>
      <c r="B11" s="54" t="s">
        <v>44</v>
      </c>
      <c r="C11" s="46">
        <v>132358</v>
      </c>
      <c r="D11" s="10"/>
      <c r="E11" s="688">
        <v>0.6429770529835659</v>
      </c>
      <c r="F11" s="47"/>
      <c r="G11" s="48">
        <v>13050</v>
      </c>
      <c r="H11" s="10"/>
      <c r="I11" s="48">
        <v>2228</v>
      </c>
      <c r="J11" s="49"/>
      <c r="K11" s="48"/>
      <c r="L11" s="49"/>
      <c r="M11" s="48">
        <v>260</v>
      </c>
      <c r="N11" s="49"/>
      <c r="O11" s="48">
        <v>810</v>
      </c>
      <c r="P11" s="49"/>
      <c r="Q11" s="48"/>
      <c r="R11" s="49"/>
      <c r="S11" s="48"/>
      <c r="T11" s="49"/>
      <c r="U11" s="48"/>
      <c r="V11" s="49"/>
      <c r="W11" s="48">
        <f aca="true" t="shared" si="1" ref="W11:W46">SUM(G11:V11)</f>
        <v>16348</v>
      </c>
      <c r="X11" s="49"/>
      <c r="Y11" s="48">
        <f t="shared" si="0"/>
        <v>148706</v>
      </c>
      <c r="Z11" s="53"/>
    </row>
    <row r="12" spans="1:26" ht="12.75">
      <c r="A12" s="9"/>
      <c r="B12" s="54" t="s">
        <v>97</v>
      </c>
      <c r="C12" s="46">
        <v>90587</v>
      </c>
      <c r="D12" s="116"/>
      <c r="E12" s="688">
        <f>C12/128444</f>
        <v>0.705264551088412</v>
      </c>
      <c r="F12" s="56"/>
      <c r="G12" s="48">
        <v>7611</v>
      </c>
      <c r="H12" s="10"/>
      <c r="I12" s="48">
        <v>1390</v>
      </c>
      <c r="J12" s="49"/>
      <c r="K12" s="48"/>
      <c r="L12" s="49"/>
      <c r="M12" s="48">
        <v>4770</v>
      </c>
      <c r="N12" s="49"/>
      <c r="O12" s="48">
        <v>2100</v>
      </c>
      <c r="P12" s="49"/>
      <c r="Q12" s="48"/>
      <c r="R12" s="49"/>
      <c r="S12" s="48"/>
      <c r="T12" s="49"/>
      <c r="U12" s="48"/>
      <c r="V12" s="49"/>
      <c r="W12" s="48">
        <f t="shared" si="1"/>
        <v>15871</v>
      </c>
      <c r="X12" s="49"/>
      <c r="Y12" s="48">
        <f t="shared" si="0"/>
        <v>106458</v>
      </c>
      <c r="Z12" s="53"/>
    </row>
    <row r="13" spans="1:26" ht="12.75">
      <c r="A13" s="9"/>
      <c r="B13" s="54" t="s">
        <v>47</v>
      </c>
      <c r="C13" s="46">
        <v>104111</v>
      </c>
      <c r="D13" s="10"/>
      <c r="E13" s="688">
        <f>C13/141701</f>
        <v>0.7347231141629205</v>
      </c>
      <c r="F13" s="56"/>
      <c r="G13" s="48">
        <v>4594</v>
      </c>
      <c r="H13" s="10"/>
      <c r="I13" s="48">
        <v>1534</v>
      </c>
      <c r="J13" s="49"/>
      <c r="K13" s="48"/>
      <c r="L13" s="49"/>
      <c r="M13" s="48">
        <v>4540</v>
      </c>
      <c r="N13" s="49"/>
      <c r="O13" s="48">
        <v>500</v>
      </c>
      <c r="P13" s="49"/>
      <c r="Q13" s="48"/>
      <c r="R13" s="49"/>
      <c r="S13" s="48"/>
      <c r="T13" s="49"/>
      <c r="U13" s="48"/>
      <c r="V13" s="49"/>
      <c r="W13" s="48">
        <f t="shared" si="1"/>
        <v>11168</v>
      </c>
      <c r="X13" s="49"/>
      <c r="Y13" s="48">
        <f t="shared" si="0"/>
        <v>115279</v>
      </c>
      <c r="Z13" s="53"/>
    </row>
    <row r="14" spans="1:26" ht="12.75">
      <c r="A14" s="9"/>
      <c r="B14" s="54" t="s">
        <v>48</v>
      </c>
      <c r="C14" s="46">
        <v>275505</v>
      </c>
      <c r="D14" s="10"/>
      <c r="E14" s="688">
        <v>0.643</v>
      </c>
      <c r="F14" s="47"/>
      <c r="G14" s="48">
        <v>12960</v>
      </c>
      <c r="H14" s="10"/>
      <c r="I14" s="48">
        <v>0</v>
      </c>
      <c r="J14" s="49"/>
      <c r="K14" s="48"/>
      <c r="L14" s="49"/>
      <c r="M14" s="48">
        <v>11560</v>
      </c>
      <c r="N14" s="49"/>
      <c r="O14" s="48">
        <v>4100</v>
      </c>
      <c r="P14" s="49"/>
      <c r="Q14" s="48">
        <v>2400</v>
      </c>
      <c r="R14" s="51"/>
      <c r="S14" s="48"/>
      <c r="T14" s="49"/>
      <c r="U14" s="48"/>
      <c r="V14" s="49"/>
      <c r="W14" s="48">
        <f t="shared" si="1"/>
        <v>31020</v>
      </c>
      <c r="X14" s="49"/>
      <c r="Y14" s="48">
        <f t="shared" si="0"/>
        <v>306525</v>
      </c>
      <c r="Z14" s="53"/>
    </row>
    <row r="15" spans="1:26" ht="12.75">
      <c r="A15" s="9"/>
      <c r="B15" s="54" t="s">
        <v>49</v>
      </c>
      <c r="C15" s="46">
        <v>209013</v>
      </c>
      <c r="D15" s="10"/>
      <c r="E15" s="688">
        <v>0.6429770529835659</v>
      </c>
      <c r="F15" s="47"/>
      <c r="G15" s="48">
        <v>28529</v>
      </c>
      <c r="H15" s="10"/>
      <c r="I15" s="48">
        <v>3228</v>
      </c>
      <c r="J15" s="49"/>
      <c r="K15" s="48"/>
      <c r="L15" s="49"/>
      <c r="M15" s="48">
        <v>8520</v>
      </c>
      <c r="N15" s="49"/>
      <c r="O15" s="48">
        <v>100</v>
      </c>
      <c r="P15" s="49"/>
      <c r="Q15" s="48"/>
      <c r="R15" s="49"/>
      <c r="S15" s="48"/>
      <c r="T15" s="49"/>
      <c r="U15" s="48"/>
      <c r="V15" s="49"/>
      <c r="W15" s="48">
        <f t="shared" si="1"/>
        <v>40377</v>
      </c>
      <c r="X15" s="49"/>
      <c r="Y15" s="48">
        <f t="shared" si="0"/>
        <v>249390</v>
      </c>
      <c r="Z15" s="53"/>
    </row>
    <row r="16" spans="1:26" ht="12.75">
      <c r="A16" s="9"/>
      <c r="B16" s="54" t="s">
        <v>50</v>
      </c>
      <c r="C16" s="46">
        <v>91646</v>
      </c>
      <c r="D16" s="10"/>
      <c r="E16" s="688">
        <f>C16/114539</f>
        <v>0.8001292136302919</v>
      </c>
      <c r="F16" s="689"/>
      <c r="G16" s="48">
        <v>7235</v>
      </c>
      <c r="H16" s="10"/>
      <c r="I16" s="48">
        <v>1265</v>
      </c>
      <c r="J16" s="49"/>
      <c r="K16" s="48"/>
      <c r="L16" s="49"/>
      <c r="M16" s="48">
        <v>600</v>
      </c>
      <c r="N16" s="49"/>
      <c r="O16" s="48">
        <v>700</v>
      </c>
      <c r="P16" s="49"/>
      <c r="Q16" s="48"/>
      <c r="R16" s="49"/>
      <c r="S16" s="48"/>
      <c r="T16" s="49"/>
      <c r="U16" s="48"/>
      <c r="V16" s="49"/>
      <c r="W16" s="48">
        <f t="shared" si="1"/>
        <v>9800</v>
      </c>
      <c r="X16" s="49"/>
      <c r="Y16" s="48">
        <f t="shared" si="0"/>
        <v>101446</v>
      </c>
      <c r="Z16" s="53"/>
    </row>
    <row r="17" spans="1:26" ht="12.75">
      <c r="A17" s="9"/>
      <c r="B17" s="54" t="s">
        <v>329</v>
      </c>
      <c r="C17" s="46">
        <v>179515</v>
      </c>
      <c r="D17" s="10"/>
      <c r="E17" s="688">
        <v>0.6429770529835659</v>
      </c>
      <c r="F17" s="47"/>
      <c r="G17" s="48">
        <v>4471</v>
      </c>
      <c r="H17" s="10"/>
      <c r="I17" s="48">
        <v>0</v>
      </c>
      <c r="J17" s="49"/>
      <c r="K17" s="48"/>
      <c r="L17" s="49"/>
      <c r="M17" s="48">
        <v>5140</v>
      </c>
      <c r="N17" s="49"/>
      <c r="O17" s="48">
        <v>2595</v>
      </c>
      <c r="P17" s="49"/>
      <c r="Q17" s="48"/>
      <c r="R17" s="49"/>
      <c r="S17" s="48"/>
      <c r="T17" s="49"/>
      <c r="U17" s="48"/>
      <c r="V17" s="49"/>
      <c r="W17" s="48">
        <f t="shared" si="1"/>
        <v>12206</v>
      </c>
      <c r="X17" s="49"/>
      <c r="Y17" s="48">
        <f t="shared" si="0"/>
        <v>191721</v>
      </c>
      <c r="Z17" s="53"/>
    </row>
    <row r="18" spans="1:26" ht="12.75">
      <c r="A18" s="9"/>
      <c r="B18" s="54" t="s">
        <v>73</v>
      </c>
      <c r="C18" s="46">
        <v>80045</v>
      </c>
      <c r="D18" s="10"/>
      <c r="E18" s="688">
        <v>0.6429770529835659</v>
      </c>
      <c r="F18" s="47"/>
      <c r="G18" s="48">
        <v>1966</v>
      </c>
      <c r="H18" s="10"/>
      <c r="I18" s="48">
        <v>0</v>
      </c>
      <c r="J18" s="49"/>
      <c r="K18" s="48"/>
      <c r="L18" s="49"/>
      <c r="M18" s="48">
        <v>5050</v>
      </c>
      <c r="N18" s="49"/>
      <c r="O18" s="48">
        <v>1325</v>
      </c>
      <c r="P18" s="49"/>
      <c r="Q18" s="48"/>
      <c r="R18" s="49"/>
      <c r="S18" s="48"/>
      <c r="T18" s="49"/>
      <c r="U18" s="48"/>
      <c r="V18" s="49"/>
      <c r="W18" s="48">
        <f t="shared" si="1"/>
        <v>8341</v>
      </c>
      <c r="X18" s="49"/>
      <c r="Y18" s="48">
        <f t="shared" si="0"/>
        <v>88386</v>
      </c>
      <c r="Z18" s="53"/>
    </row>
    <row r="19" spans="1:26" ht="12.75">
      <c r="A19" s="9"/>
      <c r="B19" s="54" t="s">
        <v>330</v>
      </c>
      <c r="C19" s="46">
        <v>149001</v>
      </c>
      <c r="D19" s="10"/>
      <c r="E19" s="688">
        <v>0.6429770529835659</v>
      </c>
      <c r="F19" s="47"/>
      <c r="G19" s="48">
        <v>3314</v>
      </c>
      <c r="H19" s="10"/>
      <c r="I19" s="48">
        <v>0</v>
      </c>
      <c r="J19" s="49"/>
      <c r="K19" s="48"/>
      <c r="L19" s="49"/>
      <c r="M19" s="48">
        <v>5495</v>
      </c>
      <c r="N19" s="49"/>
      <c r="O19" s="48">
        <v>1550</v>
      </c>
      <c r="P19" s="49"/>
      <c r="Q19" s="48"/>
      <c r="R19" s="49"/>
      <c r="S19" s="48"/>
      <c r="T19" s="49"/>
      <c r="U19" s="48"/>
      <c r="V19" s="49"/>
      <c r="W19" s="48">
        <f t="shared" si="1"/>
        <v>10359</v>
      </c>
      <c r="X19" s="49"/>
      <c r="Y19" s="48">
        <f t="shared" si="0"/>
        <v>159360</v>
      </c>
      <c r="Z19" s="53"/>
    </row>
    <row r="20" spans="1:26" ht="12.75">
      <c r="A20" s="9"/>
      <c r="B20" s="54" t="s">
        <v>74</v>
      </c>
      <c r="C20" s="46">
        <v>448720</v>
      </c>
      <c r="D20" s="10"/>
      <c r="E20" s="688">
        <v>0.6429770529835659</v>
      </c>
      <c r="F20" s="47"/>
      <c r="G20" s="48">
        <v>6108</v>
      </c>
      <c r="H20" s="10"/>
      <c r="I20" s="48">
        <v>0</v>
      </c>
      <c r="J20" s="49"/>
      <c r="K20" s="48">
        <v>12600</v>
      </c>
      <c r="L20" s="51" t="s">
        <v>78</v>
      </c>
      <c r="M20" s="48">
        <v>19280</v>
      </c>
      <c r="N20" s="49"/>
      <c r="O20" s="48">
        <v>5500</v>
      </c>
      <c r="P20" s="49"/>
      <c r="Q20" s="48"/>
      <c r="R20" s="49"/>
      <c r="S20" s="48"/>
      <c r="T20" s="49"/>
      <c r="U20" s="48">
        <v>32000</v>
      </c>
      <c r="V20" s="51" t="s">
        <v>114</v>
      </c>
      <c r="W20" s="48">
        <f t="shared" si="1"/>
        <v>75488</v>
      </c>
      <c r="X20" s="49"/>
      <c r="Y20" s="48">
        <f t="shared" si="0"/>
        <v>524208</v>
      </c>
      <c r="Z20" s="53"/>
    </row>
    <row r="21" spans="1:26" ht="12.75">
      <c r="A21" s="9"/>
      <c r="B21" s="54" t="s">
        <v>103</v>
      </c>
      <c r="C21" s="46">
        <v>189591</v>
      </c>
      <c r="D21" s="10"/>
      <c r="E21" s="688">
        <v>0.6429770529835659</v>
      </c>
      <c r="F21" s="47"/>
      <c r="G21" s="48">
        <v>3154</v>
      </c>
      <c r="H21" s="10"/>
      <c r="I21" s="48">
        <v>0</v>
      </c>
      <c r="J21" s="49"/>
      <c r="K21" s="48"/>
      <c r="L21" s="49"/>
      <c r="M21" s="48">
        <v>6855</v>
      </c>
      <c r="N21" s="49"/>
      <c r="O21" s="48">
        <v>1650</v>
      </c>
      <c r="P21" s="49"/>
      <c r="Q21" s="48"/>
      <c r="R21" s="49"/>
      <c r="S21" s="48"/>
      <c r="T21" s="49"/>
      <c r="U21" s="48"/>
      <c r="V21" s="49"/>
      <c r="W21" s="48">
        <f t="shared" si="1"/>
        <v>11659</v>
      </c>
      <c r="X21" s="49"/>
      <c r="Y21" s="48">
        <f t="shared" si="0"/>
        <v>201250</v>
      </c>
      <c r="Z21" s="53"/>
    </row>
    <row r="22" spans="1:26" ht="12.75">
      <c r="A22" s="9"/>
      <c r="B22" s="54" t="s">
        <v>104</v>
      </c>
      <c r="C22" s="46">
        <v>78386</v>
      </c>
      <c r="D22" s="10"/>
      <c r="E22" s="688">
        <v>0.6429770529835659</v>
      </c>
      <c r="F22" s="47"/>
      <c r="G22" s="48">
        <v>3252</v>
      </c>
      <c r="H22" s="10"/>
      <c r="I22" s="48">
        <v>0</v>
      </c>
      <c r="J22" s="49"/>
      <c r="K22" s="48"/>
      <c r="L22" s="49"/>
      <c r="M22" s="48">
        <v>1880</v>
      </c>
      <c r="N22" s="49"/>
      <c r="O22" s="48">
        <v>1685</v>
      </c>
      <c r="P22" s="49"/>
      <c r="Q22" s="48"/>
      <c r="R22" s="49"/>
      <c r="S22" s="48"/>
      <c r="T22" s="49"/>
      <c r="U22" s="48"/>
      <c r="V22" s="49"/>
      <c r="W22" s="48">
        <f t="shared" si="1"/>
        <v>6817</v>
      </c>
      <c r="X22" s="49"/>
      <c r="Y22" s="48">
        <f t="shared" si="0"/>
        <v>85203</v>
      </c>
      <c r="Z22" s="53"/>
    </row>
    <row r="23" spans="1:26" ht="12.75">
      <c r="A23" s="9"/>
      <c r="B23" s="54" t="s">
        <v>105</v>
      </c>
      <c r="C23" s="46">
        <v>258130</v>
      </c>
      <c r="D23" s="10"/>
      <c r="E23" s="688">
        <v>0.6429770529835659</v>
      </c>
      <c r="F23" s="47"/>
      <c r="G23" s="48">
        <v>2034</v>
      </c>
      <c r="H23" s="10"/>
      <c r="I23" s="48">
        <v>0</v>
      </c>
      <c r="J23" s="49"/>
      <c r="K23" s="48"/>
      <c r="L23" s="49"/>
      <c r="M23" s="48">
        <v>10490</v>
      </c>
      <c r="N23" s="49"/>
      <c r="O23" s="48">
        <v>5200</v>
      </c>
      <c r="P23" s="49"/>
      <c r="Q23" s="48">
        <v>1200</v>
      </c>
      <c r="R23" s="51"/>
      <c r="S23" s="48">
        <v>55</v>
      </c>
      <c r="T23" s="49"/>
      <c r="U23" s="48"/>
      <c r="V23" s="49"/>
      <c r="W23" s="48">
        <f t="shared" si="1"/>
        <v>18979</v>
      </c>
      <c r="X23" s="49"/>
      <c r="Y23" s="48">
        <f t="shared" si="0"/>
        <v>277109</v>
      </c>
      <c r="Z23" s="53"/>
    </row>
    <row r="24" spans="1:26" ht="12.75">
      <c r="A24" s="9"/>
      <c r="B24" s="54" t="s">
        <v>57</v>
      </c>
      <c r="C24" s="46">
        <v>109367</v>
      </c>
      <c r="D24" s="10"/>
      <c r="E24" s="688">
        <f>(C24-2961)/142100</f>
        <v>0.7488106966924701</v>
      </c>
      <c r="F24" s="56"/>
      <c r="G24" s="48">
        <v>8837</v>
      </c>
      <c r="H24" s="10"/>
      <c r="I24" s="48">
        <v>1538</v>
      </c>
      <c r="J24" s="49"/>
      <c r="K24" s="48"/>
      <c r="L24" s="49"/>
      <c r="M24" s="48">
        <v>7400</v>
      </c>
      <c r="N24" s="49"/>
      <c r="O24" s="48">
        <v>1980</v>
      </c>
      <c r="P24" s="49"/>
      <c r="Q24" s="48"/>
      <c r="R24" s="49"/>
      <c r="S24" s="48"/>
      <c r="T24" s="49"/>
      <c r="U24" s="48"/>
      <c r="V24" s="49"/>
      <c r="W24" s="48">
        <f t="shared" si="1"/>
        <v>19755</v>
      </c>
      <c r="X24" s="49"/>
      <c r="Y24" s="48">
        <f t="shared" si="0"/>
        <v>129122</v>
      </c>
      <c r="Z24" s="53"/>
    </row>
    <row r="25" spans="1:28" ht="12.75" customHeight="1">
      <c r="A25" s="9"/>
      <c r="B25" s="54" t="s">
        <v>332</v>
      </c>
      <c r="C25" s="46">
        <v>402877</v>
      </c>
      <c r="D25" s="10"/>
      <c r="E25" s="688">
        <v>0.6429770529835659</v>
      </c>
      <c r="F25" s="47"/>
      <c r="G25" s="48">
        <v>11310</v>
      </c>
      <c r="H25" s="10"/>
      <c r="I25" s="48">
        <v>0</v>
      </c>
      <c r="J25" s="49"/>
      <c r="K25" s="48"/>
      <c r="L25" s="49"/>
      <c r="M25" s="48">
        <v>5470</v>
      </c>
      <c r="N25" s="49"/>
      <c r="O25" s="48">
        <v>3500</v>
      </c>
      <c r="P25" s="49"/>
      <c r="Q25" s="48"/>
      <c r="R25" s="49"/>
      <c r="S25" s="48"/>
      <c r="T25" s="49"/>
      <c r="U25" s="48"/>
      <c r="V25" s="49"/>
      <c r="W25" s="48">
        <f t="shared" si="1"/>
        <v>20280</v>
      </c>
      <c r="X25" s="49"/>
      <c r="Y25" s="48">
        <f t="shared" si="0"/>
        <v>423157</v>
      </c>
      <c r="Z25" s="53"/>
      <c r="AB25" s="730"/>
    </row>
    <row r="26" spans="1:28" ht="12.75">
      <c r="A26" s="9"/>
      <c r="B26" s="54" t="s">
        <v>59</v>
      </c>
      <c r="C26" s="46">
        <v>85052</v>
      </c>
      <c r="D26" s="10"/>
      <c r="E26" s="688">
        <v>0.6429770529835659</v>
      </c>
      <c r="F26" s="47"/>
      <c r="G26" s="48">
        <v>12164</v>
      </c>
      <c r="H26" s="10"/>
      <c r="I26" s="48">
        <v>1380</v>
      </c>
      <c r="J26" s="49"/>
      <c r="K26" s="48"/>
      <c r="L26" s="49"/>
      <c r="M26" s="48">
        <v>4675</v>
      </c>
      <c r="N26" s="49"/>
      <c r="O26" s="48">
        <v>1400</v>
      </c>
      <c r="P26" s="49"/>
      <c r="Q26" s="48"/>
      <c r="R26" s="49"/>
      <c r="S26" s="48"/>
      <c r="T26" s="49"/>
      <c r="U26" s="48"/>
      <c r="V26" s="49"/>
      <c r="W26" s="48">
        <f t="shared" si="1"/>
        <v>19619</v>
      </c>
      <c r="X26" s="49"/>
      <c r="Y26" s="48">
        <f t="shared" si="0"/>
        <v>104671</v>
      </c>
      <c r="Z26" s="53"/>
      <c r="AB26" s="730"/>
    </row>
    <row r="27" spans="1:28" ht="12.75">
      <c r="A27" s="9"/>
      <c r="B27" s="54" t="s">
        <v>60</v>
      </c>
      <c r="C27" s="46">
        <v>179681</v>
      </c>
      <c r="D27" s="10"/>
      <c r="E27" s="688">
        <v>0.6429770529835659</v>
      </c>
      <c r="F27" s="47"/>
      <c r="G27" s="48">
        <v>7405</v>
      </c>
      <c r="H27" s="10"/>
      <c r="I27" s="48">
        <v>3024</v>
      </c>
      <c r="J27" s="49"/>
      <c r="K27" s="48"/>
      <c r="L27" s="49"/>
      <c r="M27" s="48">
        <v>19900</v>
      </c>
      <c r="N27" s="49"/>
      <c r="O27" s="48">
        <v>1850</v>
      </c>
      <c r="P27" s="49"/>
      <c r="Q27" s="48"/>
      <c r="R27" s="49"/>
      <c r="S27" s="48"/>
      <c r="T27" s="49"/>
      <c r="U27" s="48"/>
      <c r="V27" s="49"/>
      <c r="W27" s="48">
        <f t="shared" si="1"/>
        <v>32179</v>
      </c>
      <c r="X27" s="49"/>
      <c r="Y27" s="48">
        <f t="shared" si="0"/>
        <v>211860</v>
      </c>
      <c r="Z27" s="53"/>
      <c r="AB27" s="730"/>
    </row>
    <row r="28" spans="1:26" ht="12.75">
      <c r="A28" s="9"/>
      <c r="B28" s="54" t="s">
        <v>110</v>
      </c>
      <c r="C28" s="46">
        <v>143061</v>
      </c>
      <c r="D28" s="10"/>
      <c r="E28" s="688">
        <v>0.6429770529835659</v>
      </c>
      <c r="F28" s="47"/>
      <c r="G28" s="48">
        <v>18010</v>
      </c>
      <c r="H28" s="10"/>
      <c r="I28" s="48">
        <v>2410</v>
      </c>
      <c r="J28" s="49"/>
      <c r="K28" s="48"/>
      <c r="L28" s="49"/>
      <c r="M28" s="48">
        <v>5630</v>
      </c>
      <c r="N28" s="49"/>
      <c r="O28" s="48">
        <v>2600</v>
      </c>
      <c r="P28" s="49"/>
      <c r="Q28" s="48"/>
      <c r="R28" s="49"/>
      <c r="S28" s="48">
        <v>600</v>
      </c>
      <c r="T28" s="49"/>
      <c r="U28" s="48"/>
      <c r="V28" s="49"/>
      <c r="W28" s="48">
        <f t="shared" si="1"/>
        <v>29250</v>
      </c>
      <c r="X28" s="49"/>
      <c r="Y28" s="48">
        <f t="shared" si="0"/>
        <v>172311</v>
      </c>
      <c r="Z28" s="53"/>
    </row>
    <row r="29" spans="1:28" ht="12.75">
      <c r="A29" s="9"/>
      <c r="B29" s="54" t="s">
        <v>62</v>
      </c>
      <c r="C29" s="46">
        <v>292154</v>
      </c>
      <c r="D29" s="10"/>
      <c r="E29" s="688">
        <v>0.6429770529835659</v>
      </c>
      <c r="F29" s="47"/>
      <c r="G29" s="48">
        <v>10513</v>
      </c>
      <c r="H29" s="10"/>
      <c r="I29" s="48">
        <v>0</v>
      </c>
      <c r="J29" s="49"/>
      <c r="K29" s="48"/>
      <c r="L29" s="49"/>
      <c r="M29" s="48">
        <v>13540</v>
      </c>
      <c r="N29" s="49"/>
      <c r="O29" s="48">
        <v>13723</v>
      </c>
      <c r="P29" s="49"/>
      <c r="Q29" s="48"/>
      <c r="R29" s="49"/>
      <c r="S29" s="48"/>
      <c r="T29" s="49"/>
      <c r="U29" s="48"/>
      <c r="V29" s="49"/>
      <c r="W29" s="48">
        <f t="shared" si="1"/>
        <v>37776</v>
      </c>
      <c r="X29" s="49"/>
      <c r="Y29" s="48">
        <f t="shared" si="0"/>
        <v>329930</v>
      </c>
      <c r="Z29" s="53"/>
      <c r="AB29" s="57"/>
    </row>
    <row r="30" spans="1:26" ht="12.75">
      <c r="A30" s="58"/>
      <c r="B30" s="62" t="s">
        <v>63</v>
      </c>
      <c r="C30" s="61">
        <v>86835</v>
      </c>
      <c r="D30" s="14"/>
      <c r="E30" s="690">
        <v>0.6429770529835659</v>
      </c>
      <c r="F30" s="662"/>
      <c r="G30" s="59">
        <v>13812</v>
      </c>
      <c r="H30" s="14"/>
      <c r="I30" s="59">
        <v>1462</v>
      </c>
      <c r="J30" s="60"/>
      <c r="K30" s="59"/>
      <c r="L30" s="60"/>
      <c r="M30" s="59">
        <v>5100</v>
      </c>
      <c r="N30" s="60"/>
      <c r="O30" s="59">
        <v>100</v>
      </c>
      <c r="P30" s="60"/>
      <c r="Q30" s="59"/>
      <c r="R30" s="60"/>
      <c r="S30" s="59"/>
      <c r="T30" s="60"/>
      <c r="U30" s="59"/>
      <c r="V30" s="60"/>
      <c r="W30" s="59">
        <f t="shared" si="1"/>
        <v>20474</v>
      </c>
      <c r="X30" s="60"/>
      <c r="Y30" s="59">
        <f t="shared" si="0"/>
        <v>107309</v>
      </c>
      <c r="Z30" s="72"/>
    </row>
    <row r="31" spans="1:26" s="657" customFormat="1" ht="12.75">
      <c r="A31" s="634" t="s">
        <v>64</v>
      </c>
      <c r="B31" s="652"/>
      <c r="C31" s="687">
        <f>SUM(C32:C46)</f>
        <v>1454980</v>
      </c>
      <c r="D31" s="665"/>
      <c r="E31" s="666">
        <v>0.643</v>
      </c>
      <c r="F31" s="667"/>
      <c r="G31" s="636">
        <f>SUM(G32:G46)</f>
        <v>105963</v>
      </c>
      <c r="H31" s="635"/>
      <c r="I31" s="636">
        <f>SUM(I32:I46)</f>
        <v>8156</v>
      </c>
      <c r="J31" s="639"/>
      <c r="K31" s="636">
        <f>SUM(K32:K46)</f>
        <v>0</v>
      </c>
      <c r="L31" s="639"/>
      <c r="M31" s="636">
        <f>SUM(M32:M46)</f>
        <v>74194</v>
      </c>
      <c r="N31" s="639"/>
      <c r="O31" s="636">
        <f>SUM(O32:O46)</f>
        <v>19808</v>
      </c>
      <c r="P31" s="639"/>
      <c r="Q31" s="636">
        <f>SUM(Q32:Q46)</f>
        <v>0</v>
      </c>
      <c r="R31" s="639"/>
      <c r="S31" s="636">
        <f>SUM(S32:S46)</f>
        <v>0</v>
      </c>
      <c r="T31" s="639"/>
      <c r="U31" s="636">
        <f>SUM(U32:U46)</f>
        <v>0</v>
      </c>
      <c r="V31" s="639"/>
      <c r="W31" s="636">
        <f>SUM(W32:W46)</f>
        <v>208121</v>
      </c>
      <c r="X31" s="639"/>
      <c r="Y31" s="636">
        <f>SUM(Y32:Y46)</f>
        <v>1663101</v>
      </c>
      <c r="Z31" s="640"/>
    </row>
    <row r="32" spans="1:26" ht="12.75">
      <c r="A32" s="9"/>
      <c r="B32" s="54" t="s">
        <v>65</v>
      </c>
      <c r="C32" s="46">
        <v>38923</v>
      </c>
      <c r="D32" s="10"/>
      <c r="E32" s="688">
        <v>0.6429770529835659</v>
      </c>
      <c r="F32" s="47"/>
      <c r="G32" s="48">
        <v>2718</v>
      </c>
      <c r="H32" s="10"/>
      <c r="I32" s="48">
        <v>655</v>
      </c>
      <c r="J32" s="49"/>
      <c r="K32" s="48"/>
      <c r="L32" s="49"/>
      <c r="M32" s="48">
        <v>5735</v>
      </c>
      <c r="N32" s="49"/>
      <c r="O32" s="48">
        <v>950</v>
      </c>
      <c r="P32" s="49"/>
      <c r="Q32" s="48"/>
      <c r="R32" s="49"/>
      <c r="S32" s="48"/>
      <c r="T32" s="49"/>
      <c r="U32" s="48"/>
      <c r="V32" s="49"/>
      <c r="W32" s="48">
        <f t="shared" si="1"/>
        <v>10058</v>
      </c>
      <c r="X32" s="49"/>
      <c r="Y32" s="48">
        <f aca="true" t="shared" si="2" ref="Y32:Y48">C32+W32</f>
        <v>48981</v>
      </c>
      <c r="Z32" s="53"/>
    </row>
    <row r="33" spans="1:26" ht="12.75">
      <c r="A33" s="9"/>
      <c r="B33" s="54" t="s">
        <v>66</v>
      </c>
      <c r="C33" s="46">
        <v>102392</v>
      </c>
      <c r="D33" s="10"/>
      <c r="E33" s="688">
        <v>0.6429770529835659</v>
      </c>
      <c r="F33" s="47"/>
      <c r="G33" s="48">
        <v>3168</v>
      </c>
      <c r="H33" s="10"/>
      <c r="I33" s="48">
        <v>0</v>
      </c>
      <c r="J33" s="49"/>
      <c r="K33" s="48"/>
      <c r="L33" s="49"/>
      <c r="M33" s="48">
        <v>10310</v>
      </c>
      <c r="N33" s="49"/>
      <c r="O33" s="48">
        <v>2700</v>
      </c>
      <c r="P33" s="49"/>
      <c r="Q33" s="48"/>
      <c r="R33" s="49"/>
      <c r="S33" s="48"/>
      <c r="T33" s="49"/>
      <c r="U33" s="48"/>
      <c r="V33" s="49"/>
      <c r="W33" s="48">
        <f t="shared" si="1"/>
        <v>16178</v>
      </c>
      <c r="X33" s="49"/>
      <c r="Y33" s="48">
        <f t="shared" si="2"/>
        <v>118570</v>
      </c>
      <c r="Z33" s="53"/>
    </row>
    <row r="34" spans="1:26" ht="12.75">
      <c r="A34" s="9"/>
      <c r="B34" s="54" t="s">
        <v>68</v>
      </c>
      <c r="C34" s="46">
        <v>53872</v>
      </c>
      <c r="D34" s="10"/>
      <c r="E34" s="688">
        <v>0.6429770529835659</v>
      </c>
      <c r="F34" s="47"/>
      <c r="G34" s="48">
        <v>5657</v>
      </c>
      <c r="H34" s="10"/>
      <c r="I34" s="48">
        <v>907</v>
      </c>
      <c r="J34" s="49"/>
      <c r="K34" s="48"/>
      <c r="L34" s="49"/>
      <c r="M34" s="48">
        <v>8500</v>
      </c>
      <c r="N34" s="49"/>
      <c r="O34" s="48">
        <v>800</v>
      </c>
      <c r="P34" s="49"/>
      <c r="Q34" s="48"/>
      <c r="R34" s="49"/>
      <c r="S34" s="48"/>
      <c r="T34" s="49"/>
      <c r="U34" s="48"/>
      <c r="V34" s="49"/>
      <c r="W34" s="48">
        <f t="shared" si="1"/>
        <v>15864</v>
      </c>
      <c r="X34" s="49"/>
      <c r="Y34" s="48">
        <f t="shared" si="2"/>
        <v>69736</v>
      </c>
      <c r="Z34" s="53"/>
    </row>
    <row r="35" spans="1:26" ht="12.75">
      <c r="A35" s="9"/>
      <c r="B35" s="54" t="s">
        <v>98</v>
      </c>
      <c r="C35" s="46">
        <v>64971</v>
      </c>
      <c r="D35" s="10"/>
      <c r="E35" s="688">
        <v>0.6429770529835659</v>
      </c>
      <c r="F35" s="47"/>
      <c r="G35" s="48">
        <v>5296</v>
      </c>
      <c r="H35" s="10"/>
      <c r="I35" s="48">
        <v>0</v>
      </c>
      <c r="J35" s="49"/>
      <c r="K35" s="48"/>
      <c r="L35" s="49"/>
      <c r="M35" s="48">
        <v>3477</v>
      </c>
      <c r="N35" s="49"/>
      <c r="O35" s="48">
        <v>700</v>
      </c>
      <c r="P35" s="49"/>
      <c r="Q35" s="48"/>
      <c r="R35" s="49"/>
      <c r="S35" s="48"/>
      <c r="T35" s="49"/>
      <c r="U35" s="48"/>
      <c r="V35" s="49"/>
      <c r="W35" s="48">
        <f t="shared" si="1"/>
        <v>9473</v>
      </c>
      <c r="X35" s="49"/>
      <c r="Y35" s="48">
        <f t="shared" si="2"/>
        <v>74444</v>
      </c>
      <c r="Z35" s="53"/>
    </row>
    <row r="36" spans="1:26" ht="12.75">
      <c r="A36" s="9"/>
      <c r="B36" s="54" t="s">
        <v>336</v>
      </c>
      <c r="C36" s="46">
        <v>96716</v>
      </c>
      <c r="D36" s="10"/>
      <c r="E36" s="688">
        <v>0.6429770529835659</v>
      </c>
      <c r="F36" s="47"/>
      <c r="G36" s="48">
        <v>5543</v>
      </c>
      <c r="H36" s="10"/>
      <c r="I36" s="48">
        <v>1628</v>
      </c>
      <c r="J36" s="49"/>
      <c r="K36" s="48"/>
      <c r="L36" s="49"/>
      <c r="M36" s="48">
        <v>750</v>
      </c>
      <c r="N36" s="49"/>
      <c r="O36" s="48">
        <v>792</v>
      </c>
      <c r="P36" s="49"/>
      <c r="Q36" s="48"/>
      <c r="R36" s="49"/>
      <c r="S36" s="48"/>
      <c r="T36" s="49"/>
      <c r="U36" s="48"/>
      <c r="V36" s="49"/>
      <c r="W36" s="48">
        <f t="shared" si="1"/>
        <v>8713</v>
      </c>
      <c r="X36" s="49"/>
      <c r="Y36" s="48">
        <f t="shared" si="2"/>
        <v>105429</v>
      </c>
      <c r="Z36" s="53"/>
    </row>
    <row r="37" spans="1:26" ht="12.75">
      <c r="A37" s="9"/>
      <c r="B37" s="54" t="s">
        <v>70</v>
      </c>
      <c r="C37" s="46">
        <v>68936</v>
      </c>
      <c r="D37" s="10"/>
      <c r="E37" s="688">
        <v>0.6429770529835659</v>
      </c>
      <c r="F37" s="47"/>
      <c r="G37" s="48">
        <v>7610</v>
      </c>
      <c r="H37" s="10"/>
      <c r="I37" s="48">
        <v>1160</v>
      </c>
      <c r="J37" s="49"/>
      <c r="K37" s="48"/>
      <c r="L37" s="49"/>
      <c r="M37" s="48">
        <v>841</v>
      </c>
      <c r="N37" s="49"/>
      <c r="O37" s="48">
        <v>100</v>
      </c>
      <c r="P37" s="49"/>
      <c r="Q37" s="48"/>
      <c r="R37" s="49"/>
      <c r="S37" s="48"/>
      <c r="T37" s="49"/>
      <c r="U37" s="48"/>
      <c r="V37" s="49"/>
      <c r="W37" s="48">
        <f t="shared" si="1"/>
        <v>9711</v>
      </c>
      <c r="X37" s="49"/>
      <c r="Y37" s="48">
        <f t="shared" si="2"/>
        <v>78647</v>
      </c>
      <c r="Z37" s="53"/>
    </row>
    <row r="38" spans="1:26" ht="12.75">
      <c r="A38" s="9"/>
      <c r="B38" s="54" t="s">
        <v>48</v>
      </c>
      <c r="C38" s="46">
        <v>102233</v>
      </c>
      <c r="D38" s="10"/>
      <c r="E38" s="688">
        <v>0.6429770529835659</v>
      </c>
      <c r="F38" s="47"/>
      <c r="G38" s="48">
        <v>8516</v>
      </c>
      <c r="H38" s="10"/>
      <c r="I38" s="48">
        <v>0</v>
      </c>
      <c r="J38" s="49"/>
      <c r="K38" s="48"/>
      <c r="L38" s="49"/>
      <c r="M38" s="48">
        <v>6933</v>
      </c>
      <c r="N38" s="49"/>
      <c r="O38" s="48">
        <v>2000</v>
      </c>
      <c r="P38" s="49"/>
      <c r="Q38" s="48"/>
      <c r="R38" s="49"/>
      <c r="S38" s="48"/>
      <c r="T38" s="49"/>
      <c r="U38" s="48"/>
      <c r="V38" s="49"/>
      <c r="W38" s="48">
        <f t="shared" si="1"/>
        <v>17449</v>
      </c>
      <c r="X38" s="49"/>
      <c r="Y38" s="48">
        <f t="shared" si="2"/>
        <v>119682</v>
      </c>
      <c r="Z38" s="53"/>
    </row>
    <row r="39" spans="1:26" ht="12.75">
      <c r="A39" s="9"/>
      <c r="B39" s="54" t="s">
        <v>50</v>
      </c>
      <c r="C39" s="46">
        <v>41802</v>
      </c>
      <c r="D39" s="10"/>
      <c r="E39" s="688">
        <v>0.6429770529835659</v>
      </c>
      <c r="F39" s="47"/>
      <c r="G39" s="48">
        <v>3707</v>
      </c>
      <c r="H39" s="10"/>
      <c r="I39" s="48">
        <v>589</v>
      </c>
      <c r="J39" s="49"/>
      <c r="K39" s="48"/>
      <c r="L39" s="49"/>
      <c r="M39" s="48">
        <v>3023</v>
      </c>
      <c r="N39" s="49"/>
      <c r="O39" s="48">
        <v>240</v>
      </c>
      <c r="P39" s="49"/>
      <c r="Q39" s="48"/>
      <c r="R39" s="49"/>
      <c r="S39" s="48"/>
      <c r="T39" s="49"/>
      <c r="U39" s="48"/>
      <c r="V39" s="49"/>
      <c r="W39" s="48">
        <f t="shared" si="1"/>
        <v>7559</v>
      </c>
      <c r="X39" s="49"/>
      <c r="Y39" s="48">
        <f t="shared" si="2"/>
        <v>49361</v>
      </c>
      <c r="Z39" s="53"/>
    </row>
    <row r="40" spans="1:26" ht="12.75">
      <c r="A40" s="9"/>
      <c r="B40" s="54" t="s">
        <v>71</v>
      </c>
      <c r="C40" s="46">
        <v>96213</v>
      </c>
      <c r="D40" s="10"/>
      <c r="E40" s="688">
        <v>0.6429770529835659</v>
      </c>
      <c r="F40" s="47"/>
      <c r="G40" s="48">
        <v>11756</v>
      </c>
      <c r="H40" s="10"/>
      <c r="I40" s="48">
        <v>1621</v>
      </c>
      <c r="J40" s="49"/>
      <c r="K40" s="48"/>
      <c r="L40" s="49"/>
      <c r="M40" s="48">
        <v>0</v>
      </c>
      <c r="N40" s="49"/>
      <c r="O40" s="48">
        <v>26</v>
      </c>
      <c r="P40" s="49"/>
      <c r="Q40" s="48"/>
      <c r="R40" s="49"/>
      <c r="S40" s="48"/>
      <c r="T40" s="49"/>
      <c r="U40" s="48"/>
      <c r="V40" s="49"/>
      <c r="W40" s="48">
        <f t="shared" si="1"/>
        <v>13403</v>
      </c>
      <c r="X40" s="49"/>
      <c r="Y40" s="48">
        <f t="shared" si="2"/>
        <v>109616</v>
      </c>
      <c r="Z40" s="53"/>
    </row>
    <row r="41" spans="1:26" ht="12.75">
      <c r="A41" s="9"/>
      <c r="B41" s="54" t="s">
        <v>72</v>
      </c>
      <c r="C41" s="46">
        <v>94726</v>
      </c>
      <c r="D41" s="10"/>
      <c r="E41" s="688">
        <v>0.6429770529835659</v>
      </c>
      <c r="F41" s="47"/>
      <c r="G41" s="48">
        <v>10635</v>
      </c>
      <c r="H41" s="10"/>
      <c r="I41" s="48">
        <v>1596</v>
      </c>
      <c r="J41" s="49"/>
      <c r="K41" s="48"/>
      <c r="L41" s="49"/>
      <c r="M41" s="48">
        <v>2000</v>
      </c>
      <c r="N41" s="49"/>
      <c r="O41" s="48">
        <v>1400</v>
      </c>
      <c r="P41" s="49"/>
      <c r="Q41" s="48"/>
      <c r="R41" s="49"/>
      <c r="S41" s="48"/>
      <c r="T41" s="49"/>
      <c r="U41" s="48"/>
      <c r="V41" s="49"/>
      <c r="W41" s="48">
        <f t="shared" si="1"/>
        <v>15631</v>
      </c>
      <c r="X41" s="49"/>
      <c r="Y41" s="48">
        <f t="shared" si="2"/>
        <v>110357</v>
      </c>
      <c r="Z41" s="53"/>
    </row>
    <row r="42" spans="1:26" ht="12.75">
      <c r="A42" s="9"/>
      <c r="B42" s="54" t="s">
        <v>73</v>
      </c>
      <c r="C42" s="46">
        <v>87070</v>
      </c>
      <c r="D42" s="10"/>
      <c r="E42" s="688">
        <v>0.6429770529835659</v>
      </c>
      <c r="F42" s="47"/>
      <c r="G42" s="48">
        <v>7307</v>
      </c>
      <c r="H42" s="10"/>
      <c r="I42" s="48">
        <v>0</v>
      </c>
      <c r="J42" s="49"/>
      <c r="K42" s="48"/>
      <c r="L42" s="49"/>
      <c r="M42" s="48">
        <v>2385</v>
      </c>
      <c r="N42" s="49"/>
      <c r="O42" s="48">
        <v>1100</v>
      </c>
      <c r="P42" s="49"/>
      <c r="Q42" s="48"/>
      <c r="R42" s="49"/>
      <c r="S42" s="48"/>
      <c r="T42" s="49"/>
      <c r="U42" s="48"/>
      <c r="V42" s="49"/>
      <c r="W42" s="48">
        <f t="shared" si="1"/>
        <v>10792</v>
      </c>
      <c r="X42" s="49"/>
      <c r="Y42" s="48">
        <f t="shared" si="2"/>
        <v>97862</v>
      </c>
      <c r="Z42" s="53"/>
    </row>
    <row r="43" spans="1:26" ht="12.75">
      <c r="A43" s="9"/>
      <c r="B43" s="54" t="s">
        <v>74</v>
      </c>
      <c r="C43" s="46">
        <v>161589</v>
      </c>
      <c r="D43" s="10"/>
      <c r="E43" s="688">
        <v>0.6429770529835659</v>
      </c>
      <c r="F43" s="47"/>
      <c r="G43" s="48">
        <v>11702</v>
      </c>
      <c r="H43" s="10"/>
      <c r="I43" s="48">
        <v>0</v>
      </c>
      <c r="J43" s="49"/>
      <c r="K43" s="48"/>
      <c r="L43" s="49"/>
      <c r="M43" s="48">
        <v>13100</v>
      </c>
      <c r="N43" s="49"/>
      <c r="O43" s="48">
        <v>2500</v>
      </c>
      <c r="P43" s="49"/>
      <c r="Q43" s="48"/>
      <c r="R43" s="49"/>
      <c r="S43" s="48"/>
      <c r="T43" s="49"/>
      <c r="U43" s="48"/>
      <c r="V43" s="49"/>
      <c r="W43" s="48">
        <f t="shared" si="1"/>
        <v>27302</v>
      </c>
      <c r="X43" s="49"/>
      <c r="Y43" s="48">
        <f t="shared" si="2"/>
        <v>188891</v>
      </c>
      <c r="Z43" s="53"/>
    </row>
    <row r="44" spans="1:26" ht="12.75">
      <c r="A44" s="9"/>
      <c r="B44" s="54" t="s">
        <v>75</v>
      </c>
      <c r="C44" s="46">
        <v>212427</v>
      </c>
      <c r="D44" s="10"/>
      <c r="E44" s="688">
        <v>0.6429770529835659</v>
      </c>
      <c r="F44" s="56"/>
      <c r="G44" s="48">
        <v>3000</v>
      </c>
      <c r="H44" s="10"/>
      <c r="I44" s="48">
        <v>0</v>
      </c>
      <c r="J44" s="49"/>
      <c r="K44" s="48"/>
      <c r="L44" s="49"/>
      <c r="M44" s="48">
        <v>4430</v>
      </c>
      <c r="N44" s="49"/>
      <c r="O44" s="48">
        <v>480</v>
      </c>
      <c r="P44" s="49"/>
      <c r="Q44" s="48"/>
      <c r="R44" s="49"/>
      <c r="S44" s="48"/>
      <c r="T44" s="49"/>
      <c r="U44" s="48"/>
      <c r="V44" s="49"/>
      <c r="W44" s="48">
        <f t="shared" si="1"/>
        <v>7910</v>
      </c>
      <c r="X44" s="49"/>
      <c r="Y44" s="48">
        <f t="shared" si="2"/>
        <v>220337</v>
      </c>
      <c r="Z44" s="53"/>
    </row>
    <row r="45" spans="1:26" ht="12.75">
      <c r="A45" s="9"/>
      <c r="B45" s="54" t="s">
        <v>76</v>
      </c>
      <c r="C45" s="46">
        <v>94181</v>
      </c>
      <c r="D45" s="10"/>
      <c r="E45" s="688">
        <v>0.6429770529835659</v>
      </c>
      <c r="F45" s="47"/>
      <c r="G45" s="48">
        <v>9707</v>
      </c>
      <c r="H45" s="10"/>
      <c r="I45" s="48">
        <v>0</v>
      </c>
      <c r="J45" s="49"/>
      <c r="K45" s="48"/>
      <c r="L45" s="49"/>
      <c r="M45" s="48">
        <v>2750</v>
      </c>
      <c r="N45" s="49"/>
      <c r="O45" s="48">
        <v>500</v>
      </c>
      <c r="P45" s="49"/>
      <c r="Q45" s="48"/>
      <c r="R45" s="49"/>
      <c r="S45" s="48"/>
      <c r="T45" s="49"/>
      <c r="U45" s="48"/>
      <c r="V45" s="49"/>
      <c r="W45" s="48">
        <f t="shared" si="1"/>
        <v>12957</v>
      </c>
      <c r="X45" s="49"/>
      <c r="Y45" s="48">
        <f t="shared" si="2"/>
        <v>107138</v>
      </c>
      <c r="Z45" s="53"/>
    </row>
    <row r="46" spans="1:26" ht="12.75">
      <c r="A46" s="58"/>
      <c r="B46" s="62" t="s">
        <v>62</v>
      </c>
      <c r="C46" s="61">
        <v>138929</v>
      </c>
      <c r="D46" s="14"/>
      <c r="E46" s="690">
        <v>0.6429770529835659</v>
      </c>
      <c r="F46" s="662"/>
      <c r="G46" s="59">
        <v>9641</v>
      </c>
      <c r="H46" s="14"/>
      <c r="I46" s="59">
        <v>0</v>
      </c>
      <c r="J46" s="60"/>
      <c r="K46" s="59"/>
      <c r="L46" s="60"/>
      <c r="M46" s="59">
        <v>9960</v>
      </c>
      <c r="N46" s="60"/>
      <c r="O46" s="59">
        <v>5520</v>
      </c>
      <c r="P46" s="60"/>
      <c r="Q46" s="59"/>
      <c r="R46" s="60"/>
      <c r="S46" s="59"/>
      <c r="T46" s="60"/>
      <c r="U46" s="59"/>
      <c r="V46" s="60"/>
      <c r="W46" s="59">
        <f t="shared" si="1"/>
        <v>25121</v>
      </c>
      <c r="X46" s="60"/>
      <c r="Y46" s="59">
        <f t="shared" si="2"/>
        <v>164050</v>
      </c>
      <c r="Z46" s="72"/>
    </row>
    <row r="47" spans="1:26" ht="13.5" thickBot="1">
      <c r="A47" s="84" t="s">
        <v>376</v>
      </c>
      <c r="B47" s="85"/>
      <c r="C47" s="691"/>
      <c r="D47" s="31"/>
      <c r="E47" s="692"/>
      <c r="F47" s="47"/>
      <c r="G47" s="41">
        <v>3612</v>
      </c>
      <c r="H47" s="10"/>
      <c r="I47" s="48"/>
      <c r="J47" s="49"/>
      <c r="K47" s="48"/>
      <c r="L47" s="49"/>
      <c r="M47" s="48"/>
      <c r="N47" s="49"/>
      <c r="O47" s="48"/>
      <c r="P47" s="49"/>
      <c r="Q47" s="48"/>
      <c r="R47" s="49"/>
      <c r="S47" s="48"/>
      <c r="T47" s="49"/>
      <c r="U47" s="48"/>
      <c r="V47" s="49"/>
      <c r="W47" s="41">
        <f>SUM(G47:V47)</f>
        <v>3612</v>
      </c>
      <c r="X47" s="693"/>
      <c r="Y47" s="41">
        <f t="shared" si="2"/>
        <v>3612</v>
      </c>
      <c r="Z47" s="53"/>
    </row>
    <row r="48" spans="1:27" ht="13.5" thickBot="1">
      <c r="A48" s="669" t="s">
        <v>79</v>
      </c>
      <c r="B48" s="694"/>
      <c r="C48" s="671">
        <f>C9+C31</f>
        <v>5309435</v>
      </c>
      <c r="D48" s="672"/>
      <c r="E48" s="684">
        <v>0.65</v>
      </c>
      <c r="F48" s="674"/>
      <c r="G48" s="677">
        <f>G9+G31+G47</f>
        <v>300000</v>
      </c>
      <c r="H48" s="676"/>
      <c r="I48" s="677">
        <f>I9+I31</f>
        <v>27615</v>
      </c>
      <c r="J48" s="678"/>
      <c r="K48" s="677">
        <f>K9+K31</f>
        <v>12600</v>
      </c>
      <c r="L48" s="678"/>
      <c r="M48" s="677">
        <f>M9+M31</f>
        <v>230719</v>
      </c>
      <c r="N48" s="678"/>
      <c r="O48" s="677">
        <f>O9+O31</f>
        <v>84376</v>
      </c>
      <c r="P48" s="678"/>
      <c r="Q48" s="677">
        <f>Q9+Q31</f>
        <v>6000</v>
      </c>
      <c r="R48" s="678"/>
      <c r="S48" s="677">
        <f>S9+S31</f>
        <v>655</v>
      </c>
      <c r="T48" s="678"/>
      <c r="U48" s="677">
        <f>U9+U31</f>
        <v>32000</v>
      </c>
      <c r="V48" s="678"/>
      <c r="W48" s="677">
        <f>SUM(G48:V48)</f>
        <v>693965</v>
      </c>
      <c r="X48" s="678"/>
      <c r="Y48" s="677">
        <f t="shared" si="2"/>
        <v>6003400</v>
      </c>
      <c r="Z48" s="679"/>
      <c r="AA48" s="3"/>
    </row>
    <row r="49" spans="1:34" ht="15">
      <c r="A49" s="93" t="s">
        <v>377</v>
      </c>
      <c r="B49" s="93"/>
      <c r="G49"/>
      <c r="O49" s="3"/>
      <c r="Q49" s="3"/>
      <c r="AH49" s="3"/>
    </row>
    <row r="50" spans="1:34" ht="15">
      <c r="A50" s="93" t="s">
        <v>378</v>
      </c>
      <c r="B50" s="93"/>
      <c r="G50"/>
      <c r="O50" s="3"/>
      <c r="Q50" s="3"/>
      <c r="AH50" s="3"/>
    </row>
    <row r="51" s="93" customFormat="1" ht="15">
      <c r="G51" s="94"/>
    </row>
  </sheetData>
  <sheetProtection/>
  <mergeCells count="10">
    <mergeCell ref="K7:L7"/>
    <mergeCell ref="M7:N7"/>
    <mergeCell ref="AB25:AB27"/>
    <mergeCell ref="G3:X3"/>
    <mergeCell ref="A5:B5"/>
    <mergeCell ref="K5:L5"/>
    <mergeCell ref="M5:N5"/>
    <mergeCell ref="A6:B6"/>
    <mergeCell ref="K6:L6"/>
    <mergeCell ref="M6:N6"/>
  </mergeCells>
  <printOptions/>
  <pageMargins left="0.5" right="0.2" top="0.5" bottom="0.4" header="0.5" footer="0.5"/>
  <pageSetup fitToHeight="1" fitToWidth="1" horizontalDpi="300" verticalDpi="3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AH53"/>
  <sheetViews>
    <sheetView showGridLines="0" zoomScalePageLayoutView="0" workbookViewId="0" topLeftCell="A1">
      <selection activeCell="AA11" sqref="AA11"/>
    </sheetView>
  </sheetViews>
  <sheetFormatPr defaultColWidth="8.8515625" defaultRowHeight="12.75"/>
  <cols>
    <col min="1" max="1" width="3.421875" style="0" customWidth="1"/>
    <col min="2" max="2" width="21.8515625" style="0" customWidth="1"/>
    <col min="3" max="3" width="10.8515625" style="0" customWidth="1"/>
    <col min="4" max="4" width="3.7109375" style="0" customWidth="1"/>
    <col min="5" max="5" width="8.8515625" style="0" customWidth="1"/>
    <col min="6" max="6" width="2.00390625" style="0" customWidth="1"/>
    <col min="7" max="7" width="9.8515625" style="3" customWidth="1"/>
    <col min="8" max="8" width="2.421875" style="0" customWidth="1"/>
    <col min="9" max="9" width="8.28125" style="0" customWidth="1"/>
    <col min="10" max="10" width="2.140625" style="0" customWidth="1"/>
    <col min="11" max="11" width="8.8515625" style="0" customWidth="1"/>
    <col min="12" max="12" width="3.421875" style="0" customWidth="1"/>
    <col min="13" max="13" width="10.421875" style="0" customWidth="1"/>
    <col min="14" max="14" width="2.140625" style="0" customWidth="1"/>
    <col min="15" max="15" width="10.140625" style="0" customWidth="1"/>
    <col min="16" max="16" width="2.28125" style="0" customWidth="1"/>
    <col min="17" max="17" width="9.421875" style="0" customWidth="1"/>
    <col min="18" max="18" width="2.28125" style="0" customWidth="1"/>
    <col min="19" max="19" width="7.7109375" style="0" customWidth="1"/>
    <col min="20" max="20" width="2.28125" style="0" customWidth="1"/>
    <col min="21" max="21" width="8.421875" style="0" customWidth="1"/>
    <col min="22" max="22" width="3.28125" style="0" customWidth="1"/>
    <col min="23" max="23" width="10.140625" style="0" customWidth="1"/>
    <col min="24" max="24" width="2.7109375" style="0" customWidth="1"/>
    <col min="25" max="25" width="12.00390625" style="0" customWidth="1"/>
    <col min="26" max="26" width="2.8515625" style="0" customWidth="1"/>
    <col min="27" max="27" width="4.421875" style="0" customWidth="1"/>
    <col min="28" max="28" width="10.7109375" style="0" customWidth="1"/>
  </cols>
  <sheetData>
    <row r="1" spans="1:7" s="1" customFormat="1" ht="20.25">
      <c r="A1" s="1" t="s">
        <v>421</v>
      </c>
      <c r="G1" s="2"/>
    </row>
    <row r="2" ht="13.5" thickBot="1"/>
    <row r="3" spans="1:26" ht="12.75">
      <c r="A3" s="4"/>
      <c r="B3" s="95"/>
      <c r="C3" s="685" t="s">
        <v>342</v>
      </c>
      <c r="D3" s="632"/>
      <c r="E3" s="632"/>
      <c r="F3" s="647"/>
      <c r="G3" s="741" t="s">
        <v>1</v>
      </c>
      <c r="H3" s="742"/>
      <c r="I3" s="742"/>
      <c r="J3" s="742"/>
      <c r="K3" s="742"/>
      <c r="L3" s="742"/>
      <c r="M3" s="742"/>
      <c r="N3" s="742"/>
      <c r="O3" s="742"/>
      <c r="P3" s="742"/>
      <c r="Q3" s="742"/>
      <c r="R3" s="742"/>
      <c r="S3" s="742"/>
      <c r="T3" s="742"/>
      <c r="U3" s="742"/>
      <c r="V3" s="742"/>
      <c r="W3" s="742"/>
      <c r="X3" s="743"/>
      <c r="Y3" s="149"/>
      <c r="Z3" s="95"/>
    </row>
    <row r="4" spans="1:26" ht="12.75">
      <c r="A4" s="9"/>
      <c r="B4" s="54"/>
      <c r="C4" s="58"/>
      <c r="D4" s="14"/>
      <c r="E4" s="14"/>
      <c r="F4" s="17"/>
      <c r="G4" s="686"/>
      <c r="H4" s="16"/>
      <c r="I4" s="16"/>
      <c r="J4" s="16"/>
      <c r="K4" s="14"/>
      <c r="L4" s="14"/>
      <c r="M4" s="14"/>
      <c r="N4" s="14"/>
      <c r="O4" s="14"/>
      <c r="P4" s="14"/>
      <c r="Q4" s="14"/>
      <c r="R4" s="14"/>
      <c r="S4" s="14"/>
      <c r="T4" s="14"/>
      <c r="U4" s="14"/>
      <c r="V4" s="14"/>
      <c r="W4" s="14"/>
      <c r="X4" s="17"/>
      <c r="Y4" s="29"/>
      <c r="Z4" s="54"/>
    </row>
    <row r="5" spans="1:26" ht="12.75">
      <c r="A5" s="728"/>
      <c r="B5" s="733"/>
      <c r="C5" s="20" t="s">
        <v>343</v>
      </c>
      <c r="D5" s="21"/>
      <c r="E5" s="22" t="s">
        <v>344</v>
      </c>
      <c r="F5" s="28"/>
      <c r="G5" s="155" t="s">
        <v>2</v>
      </c>
      <c r="H5" s="114"/>
      <c r="I5" s="738" t="s">
        <v>374</v>
      </c>
      <c r="J5" s="735"/>
      <c r="K5" s="738" t="s">
        <v>365</v>
      </c>
      <c r="L5" s="735"/>
      <c r="M5" s="738" t="s">
        <v>346</v>
      </c>
      <c r="N5" s="735"/>
      <c r="O5" s="22" t="s">
        <v>347</v>
      </c>
      <c r="P5" s="21"/>
      <c r="Q5" s="22" t="s">
        <v>348</v>
      </c>
      <c r="R5" s="21"/>
      <c r="S5" s="22" t="s">
        <v>349</v>
      </c>
      <c r="T5" s="21"/>
      <c r="U5" s="738" t="s">
        <v>10</v>
      </c>
      <c r="V5" s="735"/>
      <c r="W5" s="22" t="s">
        <v>12</v>
      </c>
      <c r="X5" s="21"/>
      <c r="Y5" s="22" t="s">
        <v>4</v>
      </c>
      <c r="Z5" s="24"/>
    </row>
    <row r="6" spans="1:26" ht="12.75">
      <c r="A6" s="728" t="s">
        <v>327</v>
      </c>
      <c r="B6" s="733"/>
      <c r="C6" s="20"/>
      <c r="D6" s="21"/>
      <c r="E6" s="22" t="s">
        <v>350</v>
      </c>
      <c r="F6" s="28"/>
      <c r="G6" s="650"/>
      <c r="H6" s="10"/>
      <c r="I6" s="29"/>
      <c r="J6" s="10"/>
      <c r="K6" s="739" t="s">
        <v>357</v>
      </c>
      <c r="L6" s="729"/>
      <c r="M6" s="739" t="s">
        <v>22</v>
      </c>
      <c r="N6" s="729"/>
      <c r="O6" s="22" t="s">
        <v>353</v>
      </c>
      <c r="P6" s="21"/>
      <c r="Q6" s="22" t="s">
        <v>354</v>
      </c>
      <c r="R6" s="21"/>
      <c r="S6" s="22" t="s">
        <v>375</v>
      </c>
      <c r="T6" s="21"/>
      <c r="U6" s="739"/>
      <c r="V6" s="729"/>
      <c r="W6" s="29"/>
      <c r="X6" s="10"/>
      <c r="Y6" s="29"/>
      <c r="Z6" s="54"/>
    </row>
    <row r="7" spans="1:26" ht="12.75">
      <c r="A7" s="18"/>
      <c r="B7" s="101"/>
      <c r="C7" s="20"/>
      <c r="D7" s="21"/>
      <c r="E7" s="22" t="s">
        <v>356</v>
      </c>
      <c r="F7" s="28"/>
      <c r="G7" s="650"/>
      <c r="H7" s="10"/>
      <c r="I7" s="29"/>
      <c r="J7" s="10"/>
      <c r="K7" s="739" t="s">
        <v>368</v>
      </c>
      <c r="L7" s="729"/>
      <c r="M7" s="739" t="s">
        <v>314</v>
      </c>
      <c r="N7" s="729"/>
      <c r="O7" s="22" t="s">
        <v>358</v>
      </c>
      <c r="P7" s="21"/>
      <c r="Q7" s="22" t="s">
        <v>359</v>
      </c>
      <c r="R7" s="21"/>
      <c r="S7" s="29"/>
      <c r="T7" s="10"/>
      <c r="U7" s="739"/>
      <c r="V7" s="729"/>
      <c r="W7" s="29"/>
      <c r="X7" s="10"/>
      <c r="Y7" s="29"/>
      <c r="Z7" s="54"/>
    </row>
    <row r="8" spans="1:26" ht="13.5" thickBot="1">
      <c r="A8" s="30"/>
      <c r="B8" s="85"/>
      <c r="C8" s="32" t="s">
        <v>41</v>
      </c>
      <c r="D8" s="33"/>
      <c r="E8" s="651"/>
      <c r="F8" s="146"/>
      <c r="G8" s="35" t="s">
        <v>41</v>
      </c>
      <c r="H8" s="33"/>
      <c r="I8" s="34" t="s">
        <v>41</v>
      </c>
      <c r="J8" s="33"/>
      <c r="K8" s="34" t="s">
        <v>41</v>
      </c>
      <c r="L8" s="33"/>
      <c r="M8" s="34" t="s">
        <v>41</v>
      </c>
      <c r="N8" s="33"/>
      <c r="O8" s="34" t="s">
        <v>41</v>
      </c>
      <c r="P8" s="33"/>
      <c r="Q8" s="34" t="s">
        <v>41</v>
      </c>
      <c r="R8" s="33"/>
      <c r="S8" s="34" t="s">
        <v>41</v>
      </c>
      <c r="T8" s="33"/>
      <c r="U8" s="34" t="s">
        <v>41</v>
      </c>
      <c r="V8" s="33"/>
      <c r="W8" s="34" t="s">
        <v>41</v>
      </c>
      <c r="X8" s="33"/>
      <c r="Y8" s="34" t="s">
        <v>41</v>
      </c>
      <c r="Z8" s="36"/>
    </row>
    <row r="9" spans="1:26" s="657" customFormat="1" ht="12.75">
      <c r="A9" s="634" t="s">
        <v>42</v>
      </c>
      <c r="B9" s="652"/>
      <c r="C9" s="687">
        <f>SUM(C10:C30)</f>
        <v>4155323</v>
      </c>
      <c r="D9" s="635"/>
      <c r="E9" s="681">
        <v>0.6498230796411701</v>
      </c>
      <c r="F9" s="654"/>
      <c r="G9" s="636">
        <f>SUM(G10:G30)</f>
        <v>229054</v>
      </c>
      <c r="H9" s="635"/>
      <c r="I9" s="695"/>
      <c r="J9" s="635"/>
      <c r="K9" s="636">
        <f>SUM(K10:K30)</f>
        <v>12600</v>
      </c>
      <c r="L9" s="639"/>
      <c r="M9" s="636">
        <f>SUM(M10:M30)</f>
        <v>151268</v>
      </c>
      <c r="N9" s="639"/>
      <c r="O9" s="636">
        <f>SUM(O10:O30)</f>
        <v>64299</v>
      </c>
      <c r="P9" s="639"/>
      <c r="Q9" s="636">
        <f>SUM(Q10:Q30)</f>
        <v>6000</v>
      </c>
      <c r="R9" s="639"/>
      <c r="S9" s="636">
        <f>SUM(S10:S30)</f>
        <v>708</v>
      </c>
      <c r="T9" s="639"/>
      <c r="U9" s="636">
        <f>SUM(U10:U30)</f>
        <v>29000</v>
      </c>
      <c r="V9" s="639"/>
      <c r="W9" s="636">
        <f>SUM(W10:W30)</f>
        <v>492929</v>
      </c>
      <c r="X9" s="639"/>
      <c r="Y9" s="636">
        <f>SUM(Y10:Y30)</f>
        <v>4648252</v>
      </c>
      <c r="Z9" s="640"/>
    </row>
    <row r="10" spans="1:26" ht="12.75">
      <c r="A10" s="9"/>
      <c r="B10" s="54" t="s">
        <v>43</v>
      </c>
      <c r="C10" s="46">
        <v>280267</v>
      </c>
      <c r="D10" s="47"/>
      <c r="E10" s="688">
        <v>0.6411056943556898</v>
      </c>
      <c r="F10" s="47"/>
      <c r="G10" s="48">
        <v>13582</v>
      </c>
      <c r="H10" s="10"/>
      <c r="I10" s="29"/>
      <c r="J10" s="10"/>
      <c r="K10" s="48"/>
      <c r="L10" s="49"/>
      <c r="M10" s="48">
        <v>10000</v>
      </c>
      <c r="N10" s="49"/>
      <c r="O10" s="48">
        <v>12800</v>
      </c>
      <c r="P10" s="49"/>
      <c r="Q10" s="48">
        <v>2400</v>
      </c>
      <c r="R10" s="51"/>
      <c r="S10" s="48"/>
      <c r="T10" s="49"/>
      <c r="U10" s="48"/>
      <c r="V10" s="49"/>
      <c r="W10" s="52">
        <f aca="true" t="shared" si="0" ref="W10:W30">SUM(G10:V10)</f>
        <v>38782</v>
      </c>
      <c r="X10" s="49"/>
      <c r="Y10" s="48">
        <f aca="true" t="shared" si="1" ref="Y10:Y30">C10+W10</f>
        <v>319049</v>
      </c>
      <c r="Z10" s="53"/>
    </row>
    <row r="11" spans="1:26" ht="12.75">
      <c r="A11" s="9"/>
      <c r="B11" s="54" t="s">
        <v>44</v>
      </c>
      <c r="C11" s="46">
        <v>143802</v>
      </c>
      <c r="D11" s="47"/>
      <c r="E11" s="688">
        <v>0.6411056943556898</v>
      </c>
      <c r="F11" s="47"/>
      <c r="G11" s="48">
        <v>15822</v>
      </c>
      <c r="H11" s="10"/>
      <c r="I11" s="29"/>
      <c r="J11" s="10"/>
      <c r="K11" s="48"/>
      <c r="L11" s="49"/>
      <c r="M11" s="48">
        <v>260</v>
      </c>
      <c r="N11" s="49"/>
      <c r="O11" s="48">
        <v>2124</v>
      </c>
      <c r="P11" s="49"/>
      <c r="Q11" s="48"/>
      <c r="R11" s="49"/>
      <c r="S11" s="48"/>
      <c r="T11" s="49"/>
      <c r="U11" s="48"/>
      <c r="V11" s="49"/>
      <c r="W11" s="52">
        <f t="shared" si="0"/>
        <v>18206</v>
      </c>
      <c r="X11" s="49"/>
      <c r="Y11" s="48">
        <f t="shared" si="1"/>
        <v>162008</v>
      </c>
      <c r="Z11" s="53"/>
    </row>
    <row r="12" spans="1:26" ht="12.75">
      <c r="A12" s="9"/>
      <c r="B12" s="54" t="s">
        <v>97</v>
      </c>
      <c r="C12" s="46">
        <v>93769</v>
      </c>
      <c r="D12" s="56"/>
      <c r="E12" s="688">
        <v>0.6953</v>
      </c>
      <c r="F12" s="56"/>
      <c r="G12" s="48">
        <v>7915</v>
      </c>
      <c r="H12" s="10"/>
      <c r="I12" s="29"/>
      <c r="J12" s="10"/>
      <c r="K12" s="48"/>
      <c r="L12" s="49"/>
      <c r="M12" s="48">
        <v>4770</v>
      </c>
      <c r="N12" s="49"/>
      <c r="O12" s="48">
        <v>2100</v>
      </c>
      <c r="P12" s="49"/>
      <c r="Q12" s="48"/>
      <c r="R12" s="49"/>
      <c r="S12" s="48"/>
      <c r="T12" s="49"/>
      <c r="U12" s="48"/>
      <c r="V12" s="49"/>
      <c r="W12" s="52">
        <f t="shared" si="0"/>
        <v>14785</v>
      </c>
      <c r="X12" s="49"/>
      <c r="Y12" s="48">
        <f t="shared" si="1"/>
        <v>108554</v>
      </c>
      <c r="Z12" s="53"/>
    </row>
    <row r="13" spans="1:26" ht="12.75">
      <c r="A13" s="9"/>
      <c r="B13" s="54" t="s">
        <v>47</v>
      </c>
      <c r="C13" s="46">
        <v>158054</v>
      </c>
      <c r="D13" s="56" t="s">
        <v>113</v>
      </c>
      <c r="E13" s="688">
        <v>0.85</v>
      </c>
      <c r="F13" s="56"/>
      <c r="G13" s="48">
        <v>4778</v>
      </c>
      <c r="H13" s="10"/>
      <c r="I13" s="29"/>
      <c r="J13" s="10"/>
      <c r="K13" s="48"/>
      <c r="L13" s="49"/>
      <c r="M13" s="48">
        <v>3700</v>
      </c>
      <c r="N13" s="49"/>
      <c r="O13" s="48">
        <v>100</v>
      </c>
      <c r="P13" s="49"/>
      <c r="Q13" s="48"/>
      <c r="R13" s="49"/>
      <c r="S13" s="48"/>
      <c r="T13" s="49"/>
      <c r="U13" s="48"/>
      <c r="V13" s="49"/>
      <c r="W13" s="52">
        <f t="shared" si="0"/>
        <v>8578</v>
      </c>
      <c r="X13" s="49"/>
      <c r="Y13" s="48">
        <f t="shared" si="1"/>
        <v>166632</v>
      </c>
      <c r="Z13" s="53"/>
    </row>
    <row r="14" spans="1:26" ht="12.75">
      <c r="A14" s="9"/>
      <c r="B14" s="54" t="s">
        <v>48</v>
      </c>
      <c r="C14" s="46">
        <v>301978</v>
      </c>
      <c r="D14" s="47"/>
      <c r="E14" s="688">
        <v>0.6411056943556898</v>
      </c>
      <c r="F14" s="47"/>
      <c r="G14" s="48">
        <v>15389</v>
      </c>
      <c r="H14" s="10"/>
      <c r="I14" s="29"/>
      <c r="J14" s="10"/>
      <c r="K14" s="48"/>
      <c r="L14" s="49"/>
      <c r="M14" s="48">
        <v>11200</v>
      </c>
      <c r="N14" s="49"/>
      <c r="O14" s="48">
        <v>4605</v>
      </c>
      <c r="P14" s="49"/>
      <c r="Q14" s="48">
        <v>2400</v>
      </c>
      <c r="R14" s="51"/>
      <c r="S14" s="48"/>
      <c r="T14" s="49"/>
      <c r="U14" s="48"/>
      <c r="V14" s="49"/>
      <c r="W14" s="52">
        <f t="shared" si="0"/>
        <v>33594</v>
      </c>
      <c r="X14" s="49"/>
      <c r="Y14" s="48">
        <f t="shared" si="1"/>
        <v>335572</v>
      </c>
      <c r="Z14" s="53"/>
    </row>
    <row r="15" spans="1:26" ht="12.75">
      <c r="A15" s="9"/>
      <c r="B15" s="54" t="s">
        <v>49</v>
      </c>
      <c r="C15" s="46">
        <v>177826</v>
      </c>
      <c r="D15" s="56" t="s">
        <v>113</v>
      </c>
      <c r="E15" s="688">
        <v>0.6411056943556898</v>
      </c>
      <c r="F15" s="56"/>
      <c r="G15" s="48">
        <v>32018</v>
      </c>
      <c r="H15" s="10"/>
      <c r="I15" s="29"/>
      <c r="J15" s="10"/>
      <c r="K15" s="48"/>
      <c r="L15" s="49"/>
      <c r="M15" s="48">
        <v>8200</v>
      </c>
      <c r="N15" s="49"/>
      <c r="O15" s="48">
        <v>100</v>
      </c>
      <c r="P15" s="49"/>
      <c r="Q15" s="48"/>
      <c r="R15" s="49"/>
      <c r="S15" s="48"/>
      <c r="T15" s="49"/>
      <c r="U15" s="48"/>
      <c r="V15" s="49"/>
      <c r="W15" s="52">
        <f t="shared" si="0"/>
        <v>40318</v>
      </c>
      <c r="X15" s="49"/>
      <c r="Y15" s="48">
        <f t="shared" si="1"/>
        <v>218144</v>
      </c>
      <c r="Z15" s="53"/>
    </row>
    <row r="16" spans="1:26" ht="12.75">
      <c r="A16" s="9"/>
      <c r="B16" s="54" t="s">
        <v>50</v>
      </c>
      <c r="C16" s="46">
        <v>88191</v>
      </c>
      <c r="D16" s="56" t="s">
        <v>113</v>
      </c>
      <c r="E16" s="688">
        <v>0.6411056943556898</v>
      </c>
      <c r="F16" s="56"/>
      <c r="G16" s="48">
        <v>9310</v>
      </c>
      <c r="H16" s="10"/>
      <c r="I16" s="29"/>
      <c r="J16" s="10"/>
      <c r="K16" s="48"/>
      <c r="L16" s="49"/>
      <c r="M16" s="48">
        <v>795</v>
      </c>
      <c r="N16" s="49"/>
      <c r="O16" s="48">
        <v>750</v>
      </c>
      <c r="P16" s="49"/>
      <c r="Q16" s="48"/>
      <c r="R16" s="49"/>
      <c r="S16" s="48"/>
      <c r="T16" s="49"/>
      <c r="U16" s="48"/>
      <c r="V16" s="49"/>
      <c r="W16" s="52">
        <f t="shared" si="0"/>
        <v>10855</v>
      </c>
      <c r="X16" s="49"/>
      <c r="Y16" s="48">
        <f t="shared" si="1"/>
        <v>99046</v>
      </c>
      <c r="Z16" s="53"/>
    </row>
    <row r="17" spans="1:26" ht="12.75">
      <c r="A17" s="9"/>
      <c r="B17" s="54" t="s">
        <v>329</v>
      </c>
      <c r="C17" s="46">
        <v>185818</v>
      </c>
      <c r="D17" s="47"/>
      <c r="E17" s="688">
        <v>0.6411056943556898</v>
      </c>
      <c r="F17" s="47"/>
      <c r="G17" s="48">
        <v>6975</v>
      </c>
      <c r="H17" s="10"/>
      <c r="I17" s="29"/>
      <c r="J17" s="10"/>
      <c r="K17" s="48"/>
      <c r="L17" s="49"/>
      <c r="M17" s="48">
        <v>5140</v>
      </c>
      <c r="N17" s="49"/>
      <c r="O17" s="48">
        <v>2715</v>
      </c>
      <c r="P17" s="49"/>
      <c r="Q17" s="48"/>
      <c r="R17" s="49"/>
      <c r="S17" s="48"/>
      <c r="T17" s="49"/>
      <c r="U17" s="48"/>
      <c r="V17" s="49"/>
      <c r="W17" s="52">
        <f t="shared" si="0"/>
        <v>14830</v>
      </c>
      <c r="X17" s="49"/>
      <c r="Y17" s="48">
        <f t="shared" si="1"/>
        <v>200648</v>
      </c>
      <c r="Z17" s="53"/>
    </row>
    <row r="18" spans="1:26" ht="12.75">
      <c r="A18" s="9"/>
      <c r="B18" s="54" t="s">
        <v>73</v>
      </c>
      <c r="C18" s="46">
        <v>105993</v>
      </c>
      <c r="D18" s="47"/>
      <c r="E18" s="688">
        <v>0.6411056943556898</v>
      </c>
      <c r="F18" s="47"/>
      <c r="G18" s="48">
        <v>3067</v>
      </c>
      <c r="H18" s="10"/>
      <c r="I18" s="29"/>
      <c r="J18" s="10"/>
      <c r="K18" s="48"/>
      <c r="L18" s="49"/>
      <c r="M18" s="48">
        <v>5050</v>
      </c>
      <c r="N18" s="49"/>
      <c r="O18" s="48">
        <v>1575</v>
      </c>
      <c r="P18" s="49"/>
      <c r="Q18" s="48"/>
      <c r="R18" s="49"/>
      <c r="S18" s="48"/>
      <c r="T18" s="49"/>
      <c r="U18" s="48"/>
      <c r="V18" s="49"/>
      <c r="W18" s="52">
        <f t="shared" si="0"/>
        <v>9692</v>
      </c>
      <c r="X18" s="49"/>
      <c r="Y18" s="48">
        <f t="shared" si="1"/>
        <v>115685</v>
      </c>
      <c r="Z18" s="53"/>
    </row>
    <row r="19" spans="1:26" ht="12.75">
      <c r="A19" s="9"/>
      <c r="B19" s="54" t="s">
        <v>330</v>
      </c>
      <c r="C19" s="46">
        <v>168791</v>
      </c>
      <c r="D19" s="47"/>
      <c r="E19" s="688">
        <v>0.6411056943556898</v>
      </c>
      <c r="F19" s="47"/>
      <c r="G19" s="48">
        <v>5170</v>
      </c>
      <c r="H19" s="10"/>
      <c r="I19" s="29"/>
      <c r="J19" s="10"/>
      <c r="K19" s="48"/>
      <c r="L19" s="49"/>
      <c r="M19" s="48">
        <v>5500</v>
      </c>
      <c r="N19" s="49"/>
      <c r="O19" s="48">
        <v>1550</v>
      </c>
      <c r="P19" s="49"/>
      <c r="Q19" s="48"/>
      <c r="R19" s="49"/>
      <c r="S19" s="48"/>
      <c r="T19" s="49"/>
      <c r="U19" s="48"/>
      <c r="V19" s="49"/>
      <c r="W19" s="52">
        <f t="shared" si="0"/>
        <v>12220</v>
      </c>
      <c r="X19" s="49"/>
      <c r="Y19" s="48">
        <f t="shared" si="1"/>
        <v>181011</v>
      </c>
      <c r="Z19" s="53"/>
    </row>
    <row r="20" spans="1:26" ht="12.75">
      <c r="A20" s="9"/>
      <c r="B20" s="54" t="s">
        <v>74</v>
      </c>
      <c r="C20" s="46">
        <v>477027</v>
      </c>
      <c r="D20" s="47"/>
      <c r="E20" s="688">
        <v>0.6411056943556898</v>
      </c>
      <c r="F20" s="47"/>
      <c r="G20" s="48">
        <v>8647</v>
      </c>
      <c r="H20" s="10"/>
      <c r="I20" s="29"/>
      <c r="J20" s="10"/>
      <c r="K20" s="48">
        <v>12600</v>
      </c>
      <c r="L20" s="51" t="s">
        <v>78</v>
      </c>
      <c r="M20" s="48">
        <v>15145</v>
      </c>
      <c r="N20" s="49"/>
      <c r="O20" s="48">
        <v>4900</v>
      </c>
      <c r="P20" s="49"/>
      <c r="Q20" s="48"/>
      <c r="R20" s="49"/>
      <c r="S20" s="48"/>
      <c r="T20" s="49"/>
      <c r="U20" s="48">
        <v>29000</v>
      </c>
      <c r="V20" s="51" t="s">
        <v>114</v>
      </c>
      <c r="W20" s="52">
        <f t="shared" si="0"/>
        <v>70292</v>
      </c>
      <c r="X20" s="49"/>
      <c r="Y20" s="48">
        <f t="shared" si="1"/>
        <v>547319</v>
      </c>
      <c r="Z20" s="53"/>
    </row>
    <row r="21" spans="1:26" ht="12.75">
      <c r="A21" s="9"/>
      <c r="B21" s="54" t="s">
        <v>103</v>
      </c>
      <c r="C21" s="46">
        <v>212215</v>
      </c>
      <c r="D21" s="47"/>
      <c r="E21" s="688">
        <v>0.6411056943556898</v>
      </c>
      <c r="F21" s="47"/>
      <c r="G21" s="48">
        <v>4298</v>
      </c>
      <c r="H21" s="10"/>
      <c r="I21" s="29"/>
      <c r="J21" s="10"/>
      <c r="K21" s="48"/>
      <c r="L21" s="49"/>
      <c r="M21" s="48">
        <v>6700</v>
      </c>
      <c r="N21" s="49"/>
      <c r="O21" s="48">
        <v>1720</v>
      </c>
      <c r="P21" s="49"/>
      <c r="Q21" s="48"/>
      <c r="R21" s="49"/>
      <c r="S21" s="48"/>
      <c r="T21" s="49"/>
      <c r="U21" s="48"/>
      <c r="V21" s="49"/>
      <c r="W21" s="52">
        <f t="shared" si="0"/>
        <v>12718</v>
      </c>
      <c r="X21" s="49"/>
      <c r="Y21" s="48">
        <f t="shared" si="1"/>
        <v>224933</v>
      </c>
      <c r="Z21" s="53"/>
    </row>
    <row r="22" spans="1:26" ht="12.75">
      <c r="A22" s="9"/>
      <c r="B22" s="54" t="s">
        <v>104</v>
      </c>
      <c r="C22" s="46">
        <v>85659</v>
      </c>
      <c r="D22" s="47"/>
      <c r="E22" s="688">
        <v>0.6411056943556898</v>
      </c>
      <c r="F22" s="47"/>
      <c r="G22" s="48">
        <v>3983</v>
      </c>
      <c r="H22" s="10"/>
      <c r="I22" s="29"/>
      <c r="J22" s="10"/>
      <c r="K22" s="48"/>
      <c r="L22" s="49"/>
      <c r="M22" s="48">
        <v>1880</v>
      </c>
      <c r="N22" s="49"/>
      <c r="O22" s="48">
        <v>1700</v>
      </c>
      <c r="P22" s="49"/>
      <c r="Q22" s="48"/>
      <c r="R22" s="49"/>
      <c r="S22" s="48"/>
      <c r="T22" s="49"/>
      <c r="U22" s="48"/>
      <c r="V22" s="49"/>
      <c r="W22" s="52">
        <f t="shared" si="0"/>
        <v>7563</v>
      </c>
      <c r="X22" s="49"/>
      <c r="Y22" s="48">
        <f t="shared" si="1"/>
        <v>93222</v>
      </c>
      <c r="Z22" s="53"/>
    </row>
    <row r="23" spans="1:26" ht="12.75">
      <c r="A23" s="9"/>
      <c r="B23" s="54" t="s">
        <v>105</v>
      </c>
      <c r="C23" s="46">
        <v>282296</v>
      </c>
      <c r="D23" s="47"/>
      <c r="E23" s="688">
        <v>0.6411056943556898</v>
      </c>
      <c r="F23" s="47"/>
      <c r="G23" s="48">
        <v>2548</v>
      </c>
      <c r="H23" s="10"/>
      <c r="I23" s="29"/>
      <c r="J23" s="10"/>
      <c r="K23" s="48"/>
      <c r="L23" s="49"/>
      <c r="M23" s="48">
        <v>10050</v>
      </c>
      <c r="N23" s="49"/>
      <c r="O23" s="48">
        <v>5730</v>
      </c>
      <c r="P23" s="49"/>
      <c r="Q23" s="48">
        <v>1200</v>
      </c>
      <c r="R23" s="51"/>
      <c r="S23" s="48">
        <v>108</v>
      </c>
      <c r="T23" s="49"/>
      <c r="U23" s="48"/>
      <c r="V23" s="49"/>
      <c r="W23" s="52">
        <f t="shared" si="0"/>
        <v>19636</v>
      </c>
      <c r="X23" s="49"/>
      <c r="Y23" s="48">
        <f t="shared" si="1"/>
        <v>301932</v>
      </c>
      <c r="Z23" s="53"/>
    </row>
    <row r="24" spans="1:26" ht="12.75">
      <c r="A24" s="9"/>
      <c r="B24" s="54" t="s">
        <v>57</v>
      </c>
      <c r="C24" s="46">
        <v>99743</v>
      </c>
      <c r="D24" s="56"/>
      <c r="E24" s="688">
        <v>0.7388</v>
      </c>
      <c r="F24" s="56"/>
      <c r="G24" s="48">
        <v>10241</v>
      </c>
      <c r="H24" s="10"/>
      <c r="I24" s="29"/>
      <c r="J24" s="10"/>
      <c r="K24" s="48"/>
      <c r="L24" s="49"/>
      <c r="M24" s="48">
        <v>7800</v>
      </c>
      <c r="N24" s="49"/>
      <c r="O24" s="48">
        <v>2000</v>
      </c>
      <c r="P24" s="49"/>
      <c r="Q24" s="48"/>
      <c r="R24" s="49"/>
      <c r="S24" s="48"/>
      <c r="T24" s="49"/>
      <c r="U24" s="48"/>
      <c r="V24" s="49"/>
      <c r="W24" s="52">
        <f t="shared" si="0"/>
        <v>20041</v>
      </c>
      <c r="X24" s="49"/>
      <c r="Y24" s="48">
        <f t="shared" si="1"/>
        <v>119784</v>
      </c>
      <c r="Z24" s="53"/>
    </row>
    <row r="25" spans="1:28" ht="13.5" customHeight="1">
      <c r="A25" s="9"/>
      <c r="B25" s="54" t="s">
        <v>332</v>
      </c>
      <c r="C25" s="46">
        <v>417884</v>
      </c>
      <c r="D25" s="47"/>
      <c r="E25" s="688">
        <v>0.6411056943556898</v>
      </c>
      <c r="F25" s="47"/>
      <c r="G25" s="48">
        <v>14511</v>
      </c>
      <c r="H25" s="10"/>
      <c r="I25" s="29"/>
      <c r="J25" s="10"/>
      <c r="K25" s="48"/>
      <c r="L25" s="49"/>
      <c r="M25" s="48">
        <v>5205</v>
      </c>
      <c r="N25" s="49"/>
      <c r="O25" s="48">
        <v>3500</v>
      </c>
      <c r="P25" s="49"/>
      <c r="Q25" s="48"/>
      <c r="R25" s="49"/>
      <c r="S25" s="48"/>
      <c r="T25" s="49"/>
      <c r="U25" s="48"/>
      <c r="V25" s="49"/>
      <c r="W25" s="52">
        <f t="shared" si="0"/>
        <v>23216</v>
      </c>
      <c r="X25" s="49"/>
      <c r="Y25" s="48">
        <f t="shared" si="1"/>
        <v>441100</v>
      </c>
      <c r="Z25" s="53"/>
      <c r="AA25" s="660"/>
      <c r="AB25" s="730"/>
    </row>
    <row r="26" spans="1:28" ht="12.75">
      <c r="A26" s="9"/>
      <c r="B26" s="54" t="s">
        <v>59</v>
      </c>
      <c r="C26" s="46">
        <v>90471</v>
      </c>
      <c r="D26" s="56" t="s">
        <v>113</v>
      </c>
      <c r="E26" s="688">
        <v>0.6411056943556898</v>
      </c>
      <c r="F26" s="56"/>
      <c r="G26" s="48">
        <v>13873</v>
      </c>
      <c r="H26" s="10"/>
      <c r="I26" s="29"/>
      <c r="J26" s="10"/>
      <c r="K26" s="48"/>
      <c r="L26" s="49"/>
      <c r="M26" s="48">
        <v>6173</v>
      </c>
      <c r="N26" s="49"/>
      <c r="O26" s="48">
        <v>1400</v>
      </c>
      <c r="P26" s="49"/>
      <c r="Q26" s="48"/>
      <c r="R26" s="49"/>
      <c r="S26" s="48"/>
      <c r="T26" s="49"/>
      <c r="U26" s="48"/>
      <c r="V26" s="49"/>
      <c r="W26" s="52">
        <f t="shared" si="0"/>
        <v>21446</v>
      </c>
      <c r="X26" s="49"/>
      <c r="Y26" s="48">
        <f t="shared" si="1"/>
        <v>111917</v>
      </c>
      <c r="Z26" s="53"/>
      <c r="AA26" s="660"/>
      <c r="AB26" s="730"/>
    </row>
    <row r="27" spans="1:28" ht="12.75">
      <c r="A27" s="9"/>
      <c r="B27" s="54" t="s">
        <v>60</v>
      </c>
      <c r="C27" s="46">
        <v>221238</v>
      </c>
      <c r="D27" s="47"/>
      <c r="E27" s="688">
        <v>0.6411056943556898</v>
      </c>
      <c r="F27" s="47"/>
      <c r="G27" s="48">
        <v>7952</v>
      </c>
      <c r="H27" s="10"/>
      <c r="I27" s="29"/>
      <c r="J27" s="10"/>
      <c r="K27" s="48"/>
      <c r="L27" s="49"/>
      <c r="M27" s="48">
        <v>19400</v>
      </c>
      <c r="N27" s="49"/>
      <c r="O27" s="48">
        <v>1950</v>
      </c>
      <c r="P27" s="49"/>
      <c r="Q27" s="48"/>
      <c r="R27" s="49"/>
      <c r="S27" s="48"/>
      <c r="T27" s="49"/>
      <c r="U27" s="48"/>
      <c r="V27" s="49"/>
      <c r="W27" s="52">
        <f t="shared" si="0"/>
        <v>29302</v>
      </c>
      <c r="X27" s="49"/>
      <c r="Y27" s="48">
        <f t="shared" si="1"/>
        <v>250540</v>
      </c>
      <c r="Z27" s="53"/>
      <c r="AB27" s="730"/>
    </row>
    <row r="28" spans="1:26" ht="12.75">
      <c r="A28" s="9"/>
      <c r="B28" s="54" t="s">
        <v>110</v>
      </c>
      <c r="C28" s="46">
        <v>159804</v>
      </c>
      <c r="D28" s="56" t="s">
        <v>113</v>
      </c>
      <c r="E28" s="688">
        <v>0.6411056943556898</v>
      </c>
      <c r="F28" s="56"/>
      <c r="G28" s="48">
        <v>19586</v>
      </c>
      <c r="H28" s="10"/>
      <c r="I28" s="29"/>
      <c r="J28" s="10"/>
      <c r="K28" s="48"/>
      <c r="L28" s="49"/>
      <c r="M28" s="48">
        <v>5300</v>
      </c>
      <c r="N28" s="49"/>
      <c r="O28" s="48">
        <v>2650</v>
      </c>
      <c r="P28" s="49"/>
      <c r="Q28" s="48"/>
      <c r="R28" s="49"/>
      <c r="S28" s="48">
        <v>600</v>
      </c>
      <c r="T28" s="49"/>
      <c r="U28" s="48"/>
      <c r="V28" s="49"/>
      <c r="W28" s="52">
        <f t="shared" si="0"/>
        <v>28136</v>
      </c>
      <c r="X28" s="49"/>
      <c r="Y28" s="48">
        <f t="shared" si="1"/>
        <v>187940</v>
      </c>
      <c r="Z28" s="53"/>
    </row>
    <row r="29" spans="1:27" ht="12.75">
      <c r="A29" s="9"/>
      <c r="B29" s="54" t="s">
        <v>62</v>
      </c>
      <c r="C29" s="46">
        <v>309229</v>
      </c>
      <c r="D29" s="47"/>
      <c r="E29" s="688">
        <v>0.6411056943556898</v>
      </c>
      <c r="F29" s="47"/>
      <c r="G29" s="48">
        <v>12930</v>
      </c>
      <c r="H29" s="10"/>
      <c r="I29" s="29"/>
      <c r="J29" s="10"/>
      <c r="K29" s="48"/>
      <c r="L29" s="49"/>
      <c r="M29" s="48">
        <v>13500</v>
      </c>
      <c r="N29" s="49"/>
      <c r="O29" s="48">
        <v>10230</v>
      </c>
      <c r="P29" s="49"/>
      <c r="Q29" s="48"/>
      <c r="R29" s="49"/>
      <c r="S29" s="48"/>
      <c r="T29" s="49"/>
      <c r="U29" s="48"/>
      <c r="V29" s="49"/>
      <c r="W29" s="52">
        <f t="shared" si="0"/>
        <v>36660</v>
      </c>
      <c r="X29" s="49"/>
      <c r="Y29" s="48">
        <f t="shared" si="1"/>
        <v>345889</v>
      </c>
      <c r="Z29" s="53"/>
      <c r="AA29" s="57"/>
    </row>
    <row r="30" spans="1:26" ht="12.75">
      <c r="A30" s="58"/>
      <c r="B30" s="62" t="s">
        <v>63</v>
      </c>
      <c r="C30" s="61">
        <v>95268</v>
      </c>
      <c r="D30" s="662"/>
      <c r="E30" s="690">
        <v>0.6411056943556898</v>
      </c>
      <c r="F30" s="662"/>
      <c r="G30" s="59">
        <v>16459</v>
      </c>
      <c r="H30" s="14"/>
      <c r="I30" s="13"/>
      <c r="J30" s="14"/>
      <c r="K30" s="59"/>
      <c r="L30" s="60"/>
      <c r="M30" s="59">
        <v>5500</v>
      </c>
      <c r="N30" s="60"/>
      <c r="O30" s="59">
        <v>100</v>
      </c>
      <c r="P30" s="60"/>
      <c r="Q30" s="59"/>
      <c r="R30" s="60"/>
      <c r="S30" s="59"/>
      <c r="T30" s="60"/>
      <c r="U30" s="59"/>
      <c r="V30" s="60"/>
      <c r="W30" s="71">
        <f t="shared" si="0"/>
        <v>22059</v>
      </c>
      <c r="X30" s="60"/>
      <c r="Y30" s="59">
        <f t="shared" si="1"/>
        <v>117327</v>
      </c>
      <c r="Z30" s="72"/>
    </row>
    <row r="31" spans="1:26" s="657" customFormat="1" ht="12.75">
      <c r="A31" s="696" t="s">
        <v>64</v>
      </c>
      <c r="B31" s="697"/>
      <c r="C31" s="698">
        <f>SUM(C32:C46)</f>
        <v>1648414</v>
      </c>
      <c r="D31" s="699"/>
      <c r="E31" s="700">
        <v>0.6411055505584712</v>
      </c>
      <c r="F31" s="699"/>
      <c r="G31" s="701">
        <f>SUM(G32:G46)</f>
        <v>155846</v>
      </c>
      <c r="H31" s="702"/>
      <c r="I31" s="703"/>
      <c r="J31" s="702"/>
      <c r="K31" s="701">
        <f>SUM(K32:K46)</f>
        <v>0</v>
      </c>
      <c r="L31" s="704"/>
      <c r="M31" s="701">
        <f>SUM(M32:M46)</f>
        <v>71036</v>
      </c>
      <c r="N31" s="704"/>
      <c r="O31" s="701">
        <f>SUM(O32:O46)</f>
        <v>21577</v>
      </c>
      <c r="P31" s="704"/>
      <c r="Q31" s="701">
        <f>SUM(Q32:Q46)</f>
        <v>0</v>
      </c>
      <c r="R31" s="704"/>
      <c r="S31" s="701">
        <f>SUM(S32:S46)</f>
        <v>0</v>
      </c>
      <c r="T31" s="704"/>
      <c r="U31" s="701">
        <f>SUM(U32:U46)</f>
        <v>0</v>
      </c>
      <c r="V31" s="704"/>
      <c r="W31" s="701">
        <f>SUM(W32:W46)</f>
        <v>248459</v>
      </c>
      <c r="X31" s="704"/>
      <c r="Y31" s="701">
        <f>SUM(Y32:Y46)</f>
        <v>1896873</v>
      </c>
      <c r="Z31" s="705"/>
    </row>
    <row r="32" spans="1:26" ht="12.75">
      <c r="A32" s="9"/>
      <c r="B32" s="54" t="s">
        <v>65</v>
      </c>
      <c r="C32" s="46">
        <v>54944</v>
      </c>
      <c r="D32" s="47"/>
      <c r="E32" s="688">
        <v>0.6411056943556898</v>
      </c>
      <c r="F32" s="47"/>
      <c r="G32" s="48">
        <v>4240</v>
      </c>
      <c r="H32" s="10"/>
      <c r="I32" s="29"/>
      <c r="J32" s="10"/>
      <c r="K32" s="48"/>
      <c r="L32" s="49"/>
      <c r="M32" s="48">
        <v>5735</v>
      </c>
      <c r="N32" s="49"/>
      <c r="O32" s="48">
        <v>950</v>
      </c>
      <c r="P32" s="49"/>
      <c r="Q32" s="48"/>
      <c r="R32" s="49"/>
      <c r="S32" s="48"/>
      <c r="T32" s="49"/>
      <c r="U32" s="48"/>
      <c r="V32" s="49"/>
      <c r="W32" s="52">
        <f aca="true" t="shared" si="2" ref="W32:W48">SUM(G32:V32)</f>
        <v>10925</v>
      </c>
      <c r="X32" s="49"/>
      <c r="Y32" s="48">
        <f aca="true" t="shared" si="3" ref="Y32:Y48">C32+W32</f>
        <v>65869</v>
      </c>
      <c r="Z32" s="53"/>
    </row>
    <row r="33" spans="1:26" ht="12.75">
      <c r="A33" s="9"/>
      <c r="B33" s="54" t="s">
        <v>66</v>
      </c>
      <c r="C33" s="46">
        <v>104408</v>
      </c>
      <c r="D33" s="47"/>
      <c r="E33" s="688">
        <v>0.6411056943556898</v>
      </c>
      <c r="F33" s="47"/>
      <c r="G33" s="48">
        <v>4783</v>
      </c>
      <c r="H33" s="10"/>
      <c r="I33" s="29"/>
      <c r="J33" s="10"/>
      <c r="K33" s="48"/>
      <c r="L33" s="49"/>
      <c r="M33" s="48">
        <v>10310</v>
      </c>
      <c r="N33" s="49"/>
      <c r="O33" s="48">
        <v>3000</v>
      </c>
      <c r="P33" s="49"/>
      <c r="Q33" s="48"/>
      <c r="R33" s="49"/>
      <c r="S33" s="48"/>
      <c r="T33" s="49"/>
      <c r="U33" s="48"/>
      <c r="V33" s="49"/>
      <c r="W33" s="52">
        <f t="shared" si="2"/>
        <v>18093</v>
      </c>
      <c r="X33" s="49"/>
      <c r="Y33" s="48">
        <f t="shared" si="3"/>
        <v>122501</v>
      </c>
      <c r="Z33" s="53"/>
    </row>
    <row r="34" spans="1:26" ht="12.75">
      <c r="A34" s="9"/>
      <c r="B34" s="54" t="s">
        <v>68</v>
      </c>
      <c r="C34" s="46">
        <v>55831</v>
      </c>
      <c r="D34" s="47"/>
      <c r="E34" s="688">
        <v>0.6411056943556898</v>
      </c>
      <c r="F34" s="47"/>
      <c r="G34" s="48">
        <v>8825</v>
      </c>
      <c r="H34" s="10"/>
      <c r="I34" s="29"/>
      <c r="J34" s="10"/>
      <c r="K34" s="48"/>
      <c r="L34" s="49"/>
      <c r="M34" s="48">
        <v>5400</v>
      </c>
      <c r="N34" s="49"/>
      <c r="O34" s="48">
        <v>18</v>
      </c>
      <c r="P34" s="49"/>
      <c r="Q34" s="48"/>
      <c r="R34" s="49"/>
      <c r="S34" s="48"/>
      <c r="T34" s="49"/>
      <c r="U34" s="48"/>
      <c r="V34" s="49"/>
      <c r="W34" s="52">
        <f t="shared" si="2"/>
        <v>14243</v>
      </c>
      <c r="X34" s="49"/>
      <c r="Y34" s="48">
        <f t="shared" si="3"/>
        <v>70074</v>
      </c>
      <c r="Z34" s="53"/>
    </row>
    <row r="35" spans="1:26" ht="12.75">
      <c r="A35" s="9"/>
      <c r="B35" s="54" t="s">
        <v>98</v>
      </c>
      <c r="C35" s="46">
        <v>66135</v>
      </c>
      <c r="D35" s="47"/>
      <c r="E35" s="688">
        <v>0.6411056943556898</v>
      </c>
      <c r="F35" s="47"/>
      <c r="G35" s="48">
        <v>6750</v>
      </c>
      <c r="H35" s="10"/>
      <c r="I35" s="29"/>
      <c r="J35" s="10"/>
      <c r="K35" s="48"/>
      <c r="L35" s="49"/>
      <c r="M35" s="48">
        <v>3477</v>
      </c>
      <c r="N35" s="49"/>
      <c r="O35" s="48">
        <v>700</v>
      </c>
      <c r="P35" s="49"/>
      <c r="Q35" s="48"/>
      <c r="R35" s="49"/>
      <c r="S35" s="48"/>
      <c r="T35" s="49"/>
      <c r="U35" s="48"/>
      <c r="V35" s="49"/>
      <c r="W35" s="52">
        <f t="shared" si="2"/>
        <v>10927</v>
      </c>
      <c r="X35" s="49"/>
      <c r="Y35" s="48">
        <f t="shared" si="3"/>
        <v>77062</v>
      </c>
      <c r="Z35" s="53"/>
    </row>
    <row r="36" spans="1:26" ht="12.75">
      <c r="A36" s="9"/>
      <c r="B36" s="54" t="s">
        <v>336</v>
      </c>
      <c r="C36" s="46">
        <v>126204</v>
      </c>
      <c r="D36" s="47"/>
      <c r="E36" s="688">
        <v>0.6411056943556898</v>
      </c>
      <c r="F36" s="47"/>
      <c r="G36" s="48">
        <v>8647</v>
      </c>
      <c r="H36" s="10"/>
      <c r="I36" s="29"/>
      <c r="J36" s="10"/>
      <c r="K36" s="48"/>
      <c r="L36" s="49"/>
      <c r="M36" s="48">
        <v>50</v>
      </c>
      <c r="N36" s="49"/>
      <c r="O36" s="48">
        <v>985</v>
      </c>
      <c r="P36" s="49"/>
      <c r="Q36" s="48"/>
      <c r="R36" s="49"/>
      <c r="S36" s="48"/>
      <c r="T36" s="49"/>
      <c r="U36" s="48"/>
      <c r="V36" s="49"/>
      <c r="W36" s="52">
        <f t="shared" si="2"/>
        <v>9682</v>
      </c>
      <c r="X36" s="49"/>
      <c r="Y36" s="48">
        <f t="shared" si="3"/>
        <v>135886</v>
      </c>
      <c r="Z36" s="53"/>
    </row>
    <row r="37" spans="1:26" ht="12.75">
      <c r="A37" s="9"/>
      <c r="B37" s="54" t="s">
        <v>70</v>
      </c>
      <c r="C37" s="46">
        <v>74923</v>
      </c>
      <c r="D37" s="47"/>
      <c r="E37" s="688">
        <v>0.6411056943556898</v>
      </c>
      <c r="F37" s="47"/>
      <c r="G37" s="48">
        <v>10479</v>
      </c>
      <c r="H37" s="10"/>
      <c r="I37" s="29"/>
      <c r="J37" s="10"/>
      <c r="K37" s="48"/>
      <c r="L37" s="49"/>
      <c r="M37" s="48">
        <v>841</v>
      </c>
      <c r="N37" s="49"/>
      <c r="O37" s="48">
        <v>100</v>
      </c>
      <c r="P37" s="49"/>
      <c r="Q37" s="48"/>
      <c r="R37" s="49"/>
      <c r="S37" s="48"/>
      <c r="T37" s="49"/>
      <c r="U37" s="48"/>
      <c r="V37" s="49"/>
      <c r="W37" s="52">
        <f t="shared" si="2"/>
        <v>11420</v>
      </c>
      <c r="X37" s="49"/>
      <c r="Y37" s="48">
        <f t="shared" si="3"/>
        <v>86343</v>
      </c>
      <c r="Z37" s="53"/>
    </row>
    <row r="38" spans="1:26" ht="12.75">
      <c r="A38" s="9"/>
      <c r="B38" s="54" t="s">
        <v>48</v>
      </c>
      <c r="C38" s="46">
        <v>113056</v>
      </c>
      <c r="D38" s="47"/>
      <c r="E38" s="688">
        <v>0.6411056943556898</v>
      </c>
      <c r="F38" s="47"/>
      <c r="G38" s="48">
        <v>13285</v>
      </c>
      <c r="H38" s="10"/>
      <c r="I38" s="29"/>
      <c r="J38" s="10"/>
      <c r="K38" s="48"/>
      <c r="L38" s="49"/>
      <c r="M38" s="48">
        <v>6900</v>
      </c>
      <c r="N38" s="49"/>
      <c r="O38" s="48">
        <v>2280</v>
      </c>
      <c r="P38" s="49"/>
      <c r="Q38" s="48"/>
      <c r="R38" s="49"/>
      <c r="S38" s="48"/>
      <c r="T38" s="49"/>
      <c r="U38" s="48"/>
      <c r="V38" s="49"/>
      <c r="W38" s="52">
        <f t="shared" si="2"/>
        <v>22465</v>
      </c>
      <c r="X38" s="49"/>
      <c r="Y38" s="48">
        <f t="shared" si="3"/>
        <v>135521</v>
      </c>
      <c r="Z38" s="53"/>
    </row>
    <row r="39" spans="1:26" ht="12.75">
      <c r="A39" s="9"/>
      <c r="B39" s="54" t="s">
        <v>50</v>
      </c>
      <c r="C39" s="46">
        <v>39034</v>
      </c>
      <c r="D39" s="56" t="s">
        <v>113</v>
      </c>
      <c r="E39" s="688">
        <v>0.6411056943556898</v>
      </c>
      <c r="F39" s="56"/>
      <c r="G39" s="48">
        <v>5783</v>
      </c>
      <c r="H39" s="10"/>
      <c r="I39" s="29"/>
      <c r="J39" s="10"/>
      <c r="K39" s="48"/>
      <c r="L39" s="49"/>
      <c r="M39" s="48">
        <v>3023</v>
      </c>
      <c r="N39" s="49"/>
      <c r="O39" s="48">
        <v>250</v>
      </c>
      <c r="P39" s="49"/>
      <c r="Q39" s="48"/>
      <c r="R39" s="49"/>
      <c r="S39" s="48"/>
      <c r="T39" s="49"/>
      <c r="U39" s="48"/>
      <c r="V39" s="49"/>
      <c r="W39" s="52">
        <f t="shared" si="2"/>
        <v>9056</v>
      </c>
      <c r="X39" s="49"/>
      <c r="Y39" s="48">
        <f t="shared" si="3"/>
        <v>48090</v>
      </c>
      <c r="Z39" s="53"/>
    </row>
    <row r="40" spans="1:26" ht="12.75">
      <c r="A40" s="9"/>
      <c r="B40" s="54" t="s">
        <v>71</v>
      </c>
      <c r="C40" s="46">
        <v>95320</v>
      </c>
      <c r="D40" s="56" t="s">
        <v>113</v>
      </c>
      <c r="E40" s="688">
        <v>0.6411056943556898</v>
      </c>
      <c r="F40" s="56"/>
      <c r="G40" s="48">
        <v>16366</v>
      </c>
      <c r="H40" s="10"/>
      <c r="I40" s="29"/>
      <c r="J40" s="10"/>
      <c r="K40" s="48"/>
      <c r="L40" s="49"/>
      <c r="M40" s="48">
        <v>0</v>
      </c>
      <c r="N40" s="49"/>
      <c r="O40" s="48">
        <v>382</v>
      </c>
      <c r="P40" s="49"/>
      <c r="Q40" s="48"/>
      <c r="R40" s="49"/>
      <c r="S40" s="48"/>
      <c r="T40" s="49"/>
      <c r="U40" s="48"/>
      <c r="V40" s="49"/>
      <c r="W40" s="52">
        <f t="shared" si="2"/>
        <v>16748</v>
      </c>
      <c r="X40" s="49"/>
      <c r="Y40" s="48">
        <f t="shared" si="3"/>
        <v>112068</v>
      </c>
      <c r="Z40" s="53"/>
    </row>
    <row r="41" spans="1:26" ht="12.75">
      <c r="A41" s="9"/>
      <c r="B41" s="54" t="s">
        <v>72</v>
      </c>
      <c r="C41" s="46">
        <v>103893</v>
      </c>
      <c r="D41" s="56" t="s">
        <v>113</v>
      </c>
      <c r="E41" s="688">
        <v>0.6411056943556898</v>
      </c>
      <c r="F41" s="56"/>
      <c r="G41" s="48">
        <v>13768</v>
      </c>
      <c r="H41" s="10"/>
      <c r="I41" s="29"/>
      <c r="J41" s="10"/>
      <c r="K41" s="48"/>
      <c r="L41" s="49"/>
      <c r="M41" s="48">
        <v>2000</v>
      </c>
      <c r="N41" s="49"/>
      <c r="O41" s="48">
        <v>1850</v>
      </c>
      <c r="P41" s="49"/>
      <c r="Q41" s="48"/>
      <c r="R41" s="49"/>
      <c r="S41" s="48"/>
      <c r="T41" s="49"/>
      <c r="U41" s="48"/>
      <c r="V41" s="49"/>
      <c r="W41" s="52">
        <f t="shared" si="2"/>
        <v>17618</v>
      </c>
      <c r="X41" s="49"/>
      <c r="Y41" s="48">
        <f t="shared" si="3"/>
        <v>121511</v>
      </c>
      <c r="Z41" s="53"/>
    </row>
    <row r="42" spans="1:26" ht="12.75">
      <c r="A42" s="9"/>
      <c r="B42" s="54" t="s">
        <v>73</v>
      </c>
      <c r="C42" s="46">
        <v>90363</v>
      </c>
      <c r="D42" s="10"/>
      <c r="E42" s="688">
        <v>0.6411056943556898</v>
      </c>
      <c r="F42" s="47"/>
      <c r="G42" s="48">
        <v>11328</v>
      </c>
      <c r="H42" s="10"/>
      <c r="I42" s="29"/>
      <c r="J42" s="10"/>
      <c r="K42" s="48"/>
      <c r="L42" s="49"/>
      <c r="M42" s="48">
        <v>2800</v>
      </c>
      <c r="N42" s="49"/>
      <c r="O42" s="48">
        <v>1100</v>
      </c>
      <c r="P42" s="49"/>
      <c r="Q42" s="48"/>
      <c r="R42" s="49"/>
      <c r="S42" s="48"/>
      <c r="T42" s="49"/>
      <c r="U42" s="48"/>
      <c r="V42" s="49"/>
      <c r="W42" s="52">
        <f t="shared" si="2"/>
        <v>15228</v>
      </c>
      <c r="X42" s="49"/>
      <c r="Y42" s="48">
        <f t="shared" si="3"/>
        <v>105591</v>
      </c>
      <c r="Z42" s="53"/>
    </row>
    <row r="43" spans="1:26" ht="12.75">
      <c r="A43" s="9"/>
      <c r="B43" s="54" t="s">
        <v>74</v>
      </c>
      <c r="C43" s="46">
        <v>208049</v>
      </c>
      <c r="D43" s="10"/>
      <c r="E43" s="688">
        <v>0.6411056943556898</v>
      </c>
      <c r="F43" s="47"/>
      <c r="G43" s="48">
        <v>18255</v>
      </c>
      <c r="H43" s="10"/>
      <c r="I43" s="29"/>
      <c r="J43" s="10"/>
      <c r="K43" s="48"/>
      <c r="L43" s="49"/>
      <c r="M43" s="48">
        <v>12900</v>
      </c>
      <c r="N43" s="49"/>
      <c r="O43" s="48">
        <v>3000</v>
      </c>
      <c r="P43" s="49"/>
      <c r="Q43" s="48"/>
      <c r="R43" s="49"/>
      <c r="S43" s="48"/>
      <c r="T43" s="49"/>
      <c r="U43" s="48"/>
      <c r="V43" s="49"/>
      <c r="W43" s="52">
        <f t="shared" si="2"/>
        <v>34155</v>
      </c>
      <c r="X43" s="49"/>
      <c r="Y43" s="48">
        <f t="shared" si="3"/>
        <v>242204</v>
      </c>
      <c r="Z43" s="53"/>
    </row>
    <row r="44" spans="1:26" ht="12.75">
      <c r="A44" s="9"/>
      <c r="B44" s="54" t="s">
        <v>75</v>
      </c>
      <c r="C44" s="46">
        <v>251232</v>
      </c>
      <c r="D44" s="10"/>
      <c r="E44" s="688">
        <v>0.6411056943556898</v>
      </c>
      <c r="F44" s="56"/>
      <c r="G44" s="48">
        <v>3849</v>
      </c>
      <c r="H44" s="10"/>
      <c r="I44" s="29"/>
      <c r="J44" s="10"/>
      <c r="K44" s="48"/>
      <c r="L44" s="49"/>
      <c r="M44" s="48">
        <v>4430</v>
      </c>
      <c r="N44" s="49"/>
      <c r="O44" s="48">
        <v>510</v>
      </c>
      <c r="P44" s="49"/>
      <c r="Q44" s="48"/>
      <c r="R44" s="49"/>
      <c r="S44" s="48"/>
      <c r="T44" s="49"/>
      <c r="U44" s="48"/>
      <c r="V44" s="49"/>
      <c r="W44" s="52">
        <f t="shared" si="2"/>
        <v>8789</v>
      </c>
      <c r="X44" s="49"/>
      <c r="Y44" s="48">
        <f t="shared" si="3"/>
        <v>260021</v>
      </c>
      <c r="Z44" s="53"/>
    </row>
    <row r="45" spans="1:26" ht="12.75">
      <c r="A45" s="9"/>
      <c r="B45" s="54" t="s">
        <v>76</v>
      </c>
      <c r="C45" s="46">
        <v>133676</v>
      </c>
      <c r="D45" s="10"/>
      <c r="E45" s="688">
        <v>0.6411056943556898</v>
      </c>
      <c r="F45" s="47"/>
      <c r="G45" s="48">
        <v>15143</v>
      </c>
      <c r="H45" s="10"/>
      <c r="I45" s="29"/>
      <c r="J45" s="10"/>
      <c r="K45" s="48"/>
      <c r="L45" s="49"/>
      <c r="M45" s="48">
        <v>3670</v>
      </c>
      <c r="N45" s="49"/>
      <c r="O45" s="48">
        <v>452</v>
      </c>
      <c r="P45" s="49"/>
      <c r="Q45" s="48"/>
      <c r="R45" s="49"/>
      <c r="S45" s="48"/>
      <c r="T45" s="49"/>
      <c r="U45" s="48"/>
      <c r="V45" s="49"/>
      <c r="W45" s="52">
        <f t="shared" si="2"/>
        <v>19265</v>
      </c>
      <c r="X45" s="49"/>
      <c r="Y45" s="48">
        <f t="shared" si="3"/>
        <v>152941</v>
      </c>
      <c r="Z45" s="53"/>
    </row>
    <row r="46" spans="1:26" ht="12.75">
      <c r="A46" s="9"/>
      <c r="B46" s="54" t="s">
        <v>62</v>
      </c>
      <c r="C46" s="46">
        <v>131346</v>
      </c>
      <c r="D46" s="10"/>
      <c r="E46" s="688">
        <v>0.6411056943556898</v>
      </c>
      <c r="F46" s="47"/>
      <c r="G46" s="48">
        <v>14345</v>
      </c>
      <c r="H46" s="10"/>
      <c r="I46" s="29"/>
      <c r="J46" s="10"/>
      <c r="K46" s="48"/>
      <c r="L46" s="49"/>
      <c r="M46" s="48">
        <v>9500</v>
      </c>
      <c r="N46" s="49"/>
      <c r="O46" s="48">
        <v>6000</v>
      </c>
      <c r="P46" s="49"/>
      <c r="Q46" s="48"/>
      <c r="R46" s="49"/>
      <c r="S46" s="48"/>
      <c r="T46" s="49"/>
      <c r="U46" s="48"/>
      <c r="V46" s="49"/>
      <c r="W46" s="71">
        <f t="shared" si="2"/>
        <v>29845</v>
      </c>
      <c r="X46" s="49"/>
      <c r="Y46" s="59">
        <f t="shared" si="3"/>
        <v>161191</v>
      </c>
      <c r="Z46" s="53"/>
    </row>
    <row r="47" spans="1:26" s="44" customFormat="1" ht="13.5" thickBot="1">
      <c r="A47" s="73" t="s">
        <v>376</v>
      </c>
      <c r="B47" s="119"/>
      <c r="C47" s="75"/>
      <c r="D47" s="74"/>
      <c r="E47" s="706"/>
      <c r="F47" s="707"/>
      <c r="G47" s="78">
        <v>5100</v>
      </c>
      <c r="H47" s="74"/>
      <c r="I47" s="77"/>
      <c r="J47" s="74"/>
      <c r="K47" s="78"/>
      <c r="L47" s="79"/>
      <c r="M47" s="78"/>
      <c r="N47" s="79"/>
      <c r="O47" s="78"/>
      <c r="P47" s="79"/>
      <c r="Q47" s="78"/>
      <c r="R47" s="79"/>
      <c r="S47" s="78"/>
      <c r="T47" s="79"/>
      <c r="U47" s="78"/>
      <c r="V47" s="79"/>
      <c r="W47" s="41">
        <f t="shared" si="2"/>
        <v>5100</v>
      </c>
      <c r="X47" s="79"/>
      <c r="Y47" s="41">
        <f t="shared" si="3"/>
        <v>5100</v>
      </c>
      <c r="Z47" s="82"/>
    </row>
    <row r="48" spans="1:27" ht="13.5" thickBot="1">
      <c r="A48" s="669" t="s">
        <v>79</v>
      </c>
      <c r="B48" s="694"/>
      <c r="C48" s="671">
        <f>C9+C31</f>
        <v>5803737</v>
      </c>
      <c r="D48" s="672"/>
      <c r="E48" s="684">
        <v>0.6473184794603303</v>
      </c>
      <c r="F48" s="674"/>
      <c r="G48" s="677">
        <f>G9+G31+G47</f>
        <v>390000</v>
      </c>
      <c r="H48" s="676"/>
      <c r="I48" s="677">
        <v>60000</v>
      </c>
      <c r="J48" s="708"/>
      <c r="K48" s="677">
        <f>K9+K31</f>
        <v>12600</v>
      </c>
      <c r="L48" s="678"/>
      <c r="M48" s="677">
        <f>M9+M31</f>
        <v>222304</v>
      </c>
      <c r="N48" s="678"/>
      <c r="O48" s="677">
        <f>O9+O31</f>
        <v>85876</v>
      </c>
      <c r="P48" s="678"/>
      <c r="Q48" s="677">
        <f>Q9+Q31</f>
        <v>6000</v>
      </c>
      <c r="R48" s="678"/>
      <c r="S48" s="677">
        <f>S9+S31</f>
        <v>708</v>
      </c>
      <c r="T48" s="678"/>
      <c r="U48" s="677">
        <f>U9+U31</f>
        <v>29000</v>
      </c>
      <c r="V48" s="678"/>
      <c r="W48" s="677">
        <f t="shared" si="2"/>
        <v>806488</v>
      </c>
      <c r="X48" s="678"/>
      <c r="Y48" s="677">
        <f t="shared" si="3"/>
        <v>6610225</v>
      </c>
      <c r="Z48" s="679"/>
      <c r="AA48" s="3"/>
    </row>
    <row r="49" spans="1:2" ht="15">
      <c r="A49" s="93" t="s">
        <v>377</v>
      </c>
      <c r="B49" s="93"/>
    </row>
    <row r="50" spans="1:34" ht="15">
      <c r="A50" s="93" t="s">
        <v>378</v>
      </c>
      <c r="B50" s="93"/>
      <c r="G50"/>
      <c r="M50" s="3"/>
      <c r="AH50" s="3"/>
    </row>
    <row r="51" spans="1:7" s="93" customFormat="1" ht="15">
      <c r="A51" s="93" t="s">
        <v>379</v>
      </c>
      <c r="G51" s="94"/>
    </row>
    <row r="52" spans="1:7" s="93" customFormat="1" ht="15">
      <c r="A52" s="93" t="s">
        <v>380</v>
      </c>
      <c r="G52" s="94"/>
    </row>
    <row r="53" spans="1:7" s="93" customFormat="1" ht="15">
      <c r="A53" s="93" t="s">
        <v>381</v>
      </c>
      <c r="G53" s="94"/>
    </row>
  </sheetData>
  <sheetProtection/>
  <mergeCells count="14">
    <mergeCell ref="AB25:AB27"/>
    <mergeCell ref="A6:B6"/>
    <mergeCell ref="K6:L6"/>
    <mergeCell ref="M6:N6"/>
    <mergeCell ref="U6:V6"/>
    <mergeCell ref="K7:L7"/>
    <mergeCell ref="M7:N7"/>
    <mergeCell ref="U7:V7"/>
    <mergeCell ref="G3:X3"/>
    <mergeCell ref="A5:B5"/>
    <mergeCell ref="I5:J5"/>
    <mergeCell ref="K5:L5"/>
    <mergeCell ref="M5:N5"/>
    <mergeCell ref="U5:V5"/>
  </mergeCells>
  <printOptions/>
  <pageMargins left="0.5" right="0.2" top="0.5" bottom="0.2" header="0.5" footer="0.5"/>
  <pageSetup fitToHeight="1" fitToWidth="1" horizontalDpi="300" verticalDpi="3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AL53"/>
  <sheetViews>
    <sheetView showGridLines="0" zoomScalePageLayoutView="0" workbookViewId="0" topLeftCell="A1">
      <pane xSplit="2" ySplit="8" topLeftCell="C9"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3.421875" style="0" customWidth="1"/>
    <col min="2" max="2" width="21.8515625" style="0" customWidth="1"/>
    <col min="3" max="3" width="9.8515625" style="0" customWidth="1"/>
    <col min="4" max="4" width="3.7109375" style="0" customWidth="1"/>
    <col min="5" max="5" width="8.421875" style="0" customWidth="1"/>
    <col min="6" max="6" width="2.00390625" style="0" customWidth="1"/>
    <col min="7" max="7" width="9.421875" style="3" customWidth="1"/>
    <col min="8" max="8" width="1.421875" style="0" customWidth="1"/>
    <col min="9" max="9" width="8.7109375" style="0" customWidth="1"/>
    <col min="10" max="10" width="2.140625" style="0" customWidth="1"/>
    <col min="11" max="11" width="8.28125" style="0" customWidth="1"/>
    <col min="12" max="12" width="3.00390625" style="0" customWidth="1"/>
    <col min="13" max="13" width="9.421875" style="0" customWidth="1"/>
    <col min="14" max="14" width="2.421875" style="0" customWidth="1"/>
    <col min="15" max="15" width="10.140625" style="0" customWidth="1"/>
    <col min="16" max="16" width="2.7109375" style="0" customWidth="1"/>
    <col min="17" max="17" width="9.421875" style="0" customWidth="1"/>
    <col min="18" max="18" width="2.28125" style="0" customWidth="1"/>
    <col min="19" max="19" width="7.7109375" style="0" customWidth="1"/>
    <col min="20" max="20" width="1.421875" style="0" customWidth="1"/>
    <col min="21" max="21" width="8.7109375" style="0" customWidth="1"/>
    <col min="22" max="22" width="1.421875" style="0" customWidth="1"/>
    <col min="23" max="23" width="7.7109375" style="0" customWidth="1"/>
    <col min="24" max="24" width="2.7109375" style="0" customWidth="1"/>
    <col min="25" max="25" width="9.421875" style="0" customWidth="1"/>
    <col min="26" max="26" width="2.140625" style="0" customWidth="1"/>
    <col min="27" max="27" width="11.8515625" style="0" customWidth="1"/>
    <col min="28" max="28" width="2.421875" style="0" customWidth="1"/>
    <col min="29" max="29" width="3.00390625" style="0" customWidth="1"/>
    <col min="30" max="30" width="10.7109375" style="0" customWidth="1"/>
  </cols>
  <sheetData>
    <row r="1" spans="1:7" s="1" customFormat="1" ht="20.25">
      <c r="A1" s="1" t="s">
        <v>422</v>
      </c>
      <c r="G1" s="2"/>
    </row>
    <row r="2" ht="13.5" thickBot="1"/>
    <row r="3" spans="1:28" ht="12.75">
      <c r="A3" s="4"/>
      <c r="B3" s="95"/>
      <c r="C3" s="685" t="s">
        <v>342</v>
      </c>
      <c r="D3" s="632"/>
      <c r="E3" s="632"/>
      <c r="F3" s="647"/>
      <c r="G3" s="741" t="s">
        <v>1</v>
      </c>
      <c r="H3" s="742"/>
      <c r="I3" s="742"/>
      <c r="J3" s="742"/>
      <c r="K3" s="742"/>
      <c r="L3" s="742"/>
      <c r="M3" s="742"/>
      <c r="N3" s="742"/>
      <c r="O3" s="742"/>
      <c r="P3" s="742"/>
      <c r="Q3" s="742"/>
      <c r="R3" s="742"/>
      <c r="S3" s="742"/>
      <c r="T3" s="742"/>
      <c r="U3" s="742"/>
      <c r="V3" s="742"/>
      <c r="W3" s="742"/>
      <c r="X3" s="742"/>
      <c r="Y3" s="742"/>
      <c r="Z3" s="743"/>
      <c r="AA3" s="149"/>
      <c r="AB3" s="95"/>
    </row>
    <row r="4" spans="1:28" ht="12.75">
      <c r="A4" s="9"/>
      <c r="B4" s="54"/>
      <c r="C4" s="58"/>
      <c r="D4" s="14"/>
      <c r="E4" s="14"/>
      <c r="F4" s="17"/>
      <c r="G4" s="686"/>
      <c r="H4" s="16"/>
      <c r="I4" s="16"/>
      <c r="J4" s="16"/>
      <c r="K4" s="14"/>
      <c r="L4" s="14"/>
      <c r="M4" s="14"/>
      <c r="N4" s="14"/>
      <c r="O4" s="14"/>
      <c r="P4" s="14"/>
      <c r="Q4" s="14"/>
      <c r="R4" s="14"/>
      <c r="S4" s="14"/>
      <c r="T4" s="14"/>
      <c r="U4" s="14"/>
      <c r="V4" s="14"/>
      <c r="W4" s="14"/>
      <c r="X4" s="14"/>
      <c r="Y4" s="14"/>
      <c r="Z4" s="17"/>
      <c r="AA4" s="29"/>
      <c r="AB4" s="54"/>
    </row>
    <row r="5" spans="1:28" ht="12.75">
      <c r="A5" s="728"/>
      <c r="B5" s="733"/>
      <c r="C5" s="20" t="s">
        <v>343</v>
      </c>
      <c r="D5" s="21"/>
      <c r="E5" s="22" t="s">
        <v>344</v>
      </c>
      <c r="F5" s="28"/>
      <c r="G5" s="744" t="s">
        <v>2</v>
      </c>
      <c r="H5" s="745"/>
      <c r="I5" s="744" t="s">
        <v>374</v>
      </c>
      <c r="J5" s="745"/>
      <c r="K5" s="738" t="s">
        <v>365</v>
      </c>
      <c r="L5" s="735"/>
      <c r="M5" s="738" t="s">
        <v>346</v>
      </c>
      <c r="N5" s="735"/>
      <c r="O5" s="22" t="s">
        <v>347</v>
      </c>
      <c r="P5" s="21"/>
      <c r="Q5" s="22" t="s">
        <v>348</v>
      </c>
      <c r="R5" s="21"/>
      <c r="S5" s="22" t="s">
        <v>349</v>
      </c>
      <c r="T5" s="21"/>
      <c r="U5" s="22" t="s">
        <v>382</v>
      </c>
      <c r="V5" s="21"/>
      <c r="W5" s="738" t="s">
        <v>10</v>
      </c>
      <c r="X5" s="735"/>
      <c r="Y5" s="22" t="s">
        <v>12</v>
      </c>
      <c r="Z5" s="21"/>
      <c r="AA5" s="22" t="s">
        <v>4</v>
      </c>
      <c r="AB5" s="24"/>
    </row>
    <row r="6" spans="1:28" ht="12.75">
      <c r="A6" s="728" t="s">
        <v>327</v>
      </c>
      <c r="B6" s="733"/>
      <c r="C6" s="20"/>
      <c r="D6" s="21"/>
      <c r="E6" s="22" t="s">
        <v>350</v>
      </c>
      <c r="F6" s="28"/>
      <c r="G6" s="746"/>
      <c r="H6" s="747"/>
      <c r="I6" s="154"/>
      <c r="J6" s="154"/>
      <c r="K6" s="739" t="s">
        <v>357</v>
      </c>
      <c r="L6" s="729"/>
      <c r="M6" s="739" t="s">
        <v>22</v>
      </c>
      <c r="N6" s="729"/>
      <c r="O6" s="22" t="s">
        <v>353</v>
      </c>
      <c r="P6" s="21"/>
      <c r="Q6" s="22" t="s">
        <v>354</v>
      </c>
      <c r="R6" s="21"/>
      <c r="S6" s="22" t="s">
        <v>375</v>
      </c>
      <c r="T6" s="21"/>
      <c r="U6" s="22" t="s">
        <v>17</v>
      </c>
      <c r="V6" s="21"/>
      <c r="W6" s="739"/>
      <c r="X6" s="729"/>
      <c r="Y6" s="29"/>
      <c r="Z6" s="10"/>
      <c r="AA6" s="29"/>
      <c r="AB6" s="54"/>
    </row>
    <row r="7" spans="1:28" ht="12.75">
      <c r="A7" s="18"/>
      <c r="B7" s="101"/>
      <c r="C7" s="20"/>
      <c r="D7" s="21"/>
      <c r="E7" s="22" t="s">
        <v>356</v>
      </c>
      <c r="F7" s="28"/>
      <c r="G7" s="746"/>
      <c r="H7" s="747"/>
      <c r="I7" s="154"/>
      <c r="J7" s="154"/>
      <c r="K7" s="739" t="s">
        <v>368</v>
      </c>
      <c r="L7" s="729"/>
      <c r="M7" s="739" t="s">
        <v>314</v>
      </c>
      <c r="N7" s="729"/>
      <c r="O7" s="22" t="s">
        <v>358</v>
      </c>
      <c r="P7" s="21"/>
      <c r="Q7" s="22" t="s">
        <v>359</v>
      </c>
      <c r="R7" s="21"/>
      <c r="S7" s="29"/>
      <c r="T7" s="10"/>
      <c r="U7" s="739" t="s">
        <v>383</v>
      </c>
      <c r="V7" s="729"/>
      <c r="W7" s="739"/>
      <c r="X7" s="729"/>
      <c r="Y7" s="29"/>
      <c r="Z7" s="10"/>
      <c r="AA7" s="29"/>
      <c r="AB7" s="54"/>
    </row>
    <row r="8" spans="1:28" ht="13.5" thickBot="1">
      <c r="A8" s="30"/>
      <c r="B8" s="85"/>
      <c r="C8" s="32" t="s">
        <v>41</v>
      </c>
      <c r="D8" s="33"/>
      <c r="E8" s="651"/>
      <c r="F8" s="146"/>
      <c r="G8" s="35" t="s">
        <v>41</v>
      </c>
      <c r="H8" s="33"/>
      <c r="I8" s="35" t="s">
        <v>41</v>
      </c>
      <c r="J8" s="33"/>
      <c r="K8" s="34" t="s">
        <v>41</v>
      </c>
      <c r="L8" s="33"/>
      <c r="M8" s="34" t="s">
        <v>41</v>
      </c>
      <c r="N8" s="33"/>
      <c r="O8" s="34" t="s">
        <v>41</v>
      </c>
      <c r="P8" s="33"/>
      <c r="Q8" s="34" t="s">
        <v>41</v>
      </c>
      <c r="R8" s="33"/>
      <c r="S8" s="34" t="s">
        <v>41</v>
      </c>
      <c r="T8" s="33"/>
      <c r="U8" s="34" t="s">
        <v>41</v>
      </c>
      <c r="V8" s="33"/>
      <c r="W8" s="34" t="s">
        <v>41</v>
      </c>
      <c r="X8" s="33"/>
      <c r="Y8" s="34" t="s">
        <v>41</v>
      </c>
      <c r="Z8" s="33"/>
      <c r="AA8" s="34" t="s">
        <v>41</v>
      </c>
      <c r="AB8" s="36"/>
    </row>
    <row r="9" spans="1:28" s="657" customFormat="1" ht="12.75">
      <c r="A9" s="634" t="s">
        <v>42</v>
      </c>
      <c r="B9" s="652"/>
      <c r="C9" s="687">
        <f>SUM(C10:C30)</f>
        <v>4498399</v>
      </c>
      <c r="D9" s="635"/>
      <c r="E9" s="681">
        <v>0.6359294282592863</v>
      </c>
      <c r="F9" s="654"/>
      <c r="G9" s="636">
        <f>SUM(G10:G30)</f>
        <v>254001</v>
      </c>
      <c r="H9" s="635"/>
      <c r="I9" s="636">
        <f>SUM(I10:I30)</f>
        <v>0</v>
      </c>
      <c r="J9" s="635"/>
      <c r="K9" s="636">
        <f>SUM(K10:K30)</f>
        <v>12600</v>
      </c>
      <c r="L9" s="639"/>
      <c r="M9" s="636">
        <f>SUM(M10:M30)</f>
        <v>139002</v>
      </c>
      <c r="N9" s="639"/>
      <c r="O9" s="636">
        <f>SUM(O10:O30)</f>
        <v>72894</v>
      </c>
      <c r="P9" s="639"/>
      <c r="Q9" s="636">
        <f>SUM(Q10:Q30)</f>
        <v>7200</v>
      </c>
      <c r="R9" s="639"/>
      <c r="S9" s="636">
        <f>SUM(S10:S30)</f>
        <v>600</v>
      </c>
      <c r="T9" s="639"/>
      <c r="U9" s="636">
        <f>SUM(U10:U30)</f>
        <v>48425</v>
      </c>
      <c r="V9" s="639"/>
      <c r="W9" s="636">
        <f>SUM(W10:W30)</f>
        <v>16500</v>
      </c>
      <c r="X9" s="639"/>
      <c r="Y9" s="636">
        <f>SUM(Y10:Y30)</f>
        <v>551222</v>
      </c>
      <c r="Z9" s="639"/>
      <c r="AA9" s="636">
        <f>SUM(AA10:AA30)</f>
        <v>5049621</v>
      </c>
      <c r="AB9" s="640"/>
    </row>
    <row r="10" spans="1:28" ht="12.75">
      <c r="A10" s="9"/>
      <c r="B10" s="54" t="s">
        <v>43</v>
      </c>
      <c r="C10" s="46">
        <v>308985</v>
      </c>
      <c r="D10" s="47"/>
      <c r="E10" s="688">
        <v>0.6284546957976402</v>
      </c>
      <c r="F10" s="47"/>
      <c r="G10" s="48">
        <v>15712</v>
      </c>
      <c r="H10" s="10"/>
      <c r="I10" s="29"/>
      <c r="J10" s="10"/>
      <c r="K10" s="48"/>
      <c r="L10" s="49"/>
      <c r="M10" s="48">
        <v>9340</v>
      </c>
      <c r="N10" s="49"/>
      <c r="O10" s="48">
        <v>15800</v>
      </c>
      <c r="P10" s="49"/>
      <c r="Q10" s="48">
        <v>2400</v>
      </c>
      <c r="R10" s="51"/>
      <c r="S10" s="48"/>
      <c r="T10" s="49"/>
      <c r="U10" s="48"/>
      <c r="V10" s="51"/>
      <c r="W10" s="48"/>
      <c r="X10" s="49"/>
      <c r="Y10" s="52">
        <f aca="true" t="shared" si="0" ref="Y10:Y30">SUM(G10:X10)</f>
        <v>43252</v>
      </c>
      <c r="Z10" s="49"/>
      <c r="AA10" s="48">
        <f aca="true" t="shared" si="1" ref="AA10:AA30">C10+Y10</f>
        <v>352237</v>
      </c>
      <c r="AB10" s="53"/>
    </row>
    <row r="11" spans="1:28" ht="12.75">
      <c r="A11" s="9"/>
      <c r="B11" s="54" t="s">
        <v>44</v>
      </c>
      <c r="C11" s="46">
        <v>161945</v>
      </c>
      <c r="D11" s="47"/>
      <c r="E11" s="688">
        <v>0.6284546957976402</v>
      </c>
      <c r="F11" s="47"/>
      <c r="G11" s="48">
        <v>14385</v>
      </c>
      <c r="H11" s="10"/>
      <c r="I11" s="29"/>
      <c r="J11" s="10"/>
      <c r="K11" s="48"/>
      <c r="L11" s="49"/>
      <c r="M11" s="48">
        <v>0</v>
      </c>
      <c r="N11" s="49"/>
      <c r="O11" s="48">
        <v>2100</v>
      </c>
      <c r="P11" s="49"/>
      <c r="Q11" s="48"/>
      <c r="R11" s="49"/>
      <c r="S11" s="48"/>
      <c r="T11" s="49"/>
      <c r="U11" s="48"/>
      <c r="V11" s="49"/>
      <c r="W11" s="48"/>
      <c r="X11" s="49"/>
      <c r="Y11" s="52">
        <f t="shared" si="0"/>
        <v>16485</v>
      </c>
      <c r="Z11" s="49"/>
      <c r="AA11" s="48">
        <f t="shared" si="1"/>
        <v>178430</v>
      </c>
      <c r="AB11" s="53"/>
    </row>
    <row r="12" spans="1:28" ht="12.75">
      <c r="A12" s="9"/>
      <c r="B12" s="54" t="s">
        <v>97</v>
      </c>
      <c r="C12" s="46">
        <v>85794</v>
      </c>
      <c r="D12" s="56"/>
      <c r="E12" s="688">
        <v>0.67</v>
      </c>
      <c r="F12" s="56"/>
      <c r="G12" s="48">
        <v>7196</v>
      </c>
      <c r="H12" s="10"/>
      <c r="I12" s="29"/>
      <c r="J12" s="10"/>
      <c r="K12" s="48"/>
      <c r="L12" s="49"/>
      <c r="M12" s="48">
        <v>2200</v>
      </c>
      <c r="N12" s="49"/>
      <c r="O12" s="48">
        <v>2700</v>
      </c>
      <c r="P12" s="49"/>
      <c r="Q12" s="48"/>
      <c r="R12" s="49"/>
      <c r="S12" s="48"/>
      <c r="T12" s="49"/>
      <c r="U12" s="48"/>
      <c r="V12" s="49"/>
      <c r="W12" s="48"/>
      <c r="X12" s="49"/>
      <c r="Y12" s="52">
        <f t="shared" si="0"/>
        <v>12096</v>
      </c>
      <c r="Z12" s="49"/>
      <c r="AA12" s="48">
        <f t="shared" si="1"/>
        <v>97890</v>
      </c>
      <c r="AB12" s="53"/>
    </row>
    <row r="13" spans="1:28" ht="12.75">
      <c r="A13" s="9"/>
      <c r="B13" s="54" t="s">
        <v>47</v>
      </c>
      <c r="C13" s="46">
        <v>154956</v>
      </c>
      <c r="D13" s="56"/>
      <c r="E13" s="688">
        <v>0.8374</v>
      </c>
      <c r="F13" s="56"/>
      <c r="G13" s="48">
        <v>6516</v>
      </c>
      <c r="H13" s="10"/>
      <c r="I13" s="29"/>
      <c r="J13" s="10"/>
      <c r="K13" s="48"/>
      <c r="L13" s="49"/>
      <c r="M13" s="48">
        <v>3100</v>
      </c>
      <c r="N13" s="49"/>
      <c r="O13" s="48">
        <v>0</v>
      </c>
      <c r="P13" s="49"/>
      <c r="Q13" s="48"/>
      <c r="R13" s="49"/>
      <c r="S13" s="48"/>
      <c r="T13" s="49"/>
      <c r="U13" s="48"/>
      <c r="V13" s="49"/>
      <c r="W13" s="48"/>
      <c r="X13" s="49"/>
      <c r="Y13" s="52">
        <f t="shared" si="0"/>
        <v>9616</v>
      </c>
      <c r="Z13" s="49"/>
      <c r="AA13" s="48">
        <f t="shared" si="1"/>
        <v>164572</v>
      </c>
      <c r="AB13" s="53"/>
    </row>
    <row r="14" spans="1:28" ht="12.75">
      <c r="A14" s="9"/>
      <c r="B14" s="54" t="s">
        <v>48</v>
      </c>
      <c r="C14" s="46">
        <v>336600</v>
      </c>
      <c r="D14" s="47"/>
      <c r="E14" s="688">
        <v>0.6284546957976402</v>
      </c>
      <c r="F14" s="47"/>
      <c r="G14" s="48">
        <v>20986</v>
      </c>
      <c r="H14" s="10"/>
      <c r="I14" s="29"/>
      <c r="J14" s="10"/>
      <c r="K14" s="48"/>
      <c r="L14" s="49"/>
      <c r="M14" s="48">
        <v>11070</v>
      </c>
      <c r="N14" s="49"/>
      <c r="O14" s="48">
        <v>4800</v>
      </c>
      <c r="P14" s="49"/>
      <c r="Q14" s="48">
        <v>2400</v>
      </c>
      <c r="R14" s="51"/>
      <c r="S14" s="48"/>
      <c r="T14" s="49"/>
      <c r="U14" s="48">
        <v>1132</v>
      </c>
      <c r="V14" s="51"/>
      <c r="W14" s="48"/>
      <c r="X14" s="49"/>
      <c r="Y14" s="52">
        <f t="shared" si="0"/>
        <v>40388</v>
      </c>
      <c r="Z14" s="49"/>
      <c r="AA14" s="48">
        <f t="shared" si="1"/>
        <v>376988</v>
      </c>
      <c r="AB14" s="53"/>
    </row>
    <row r="15" spans="1:28" ht="12.75">
      <c r="A15" s="9"/>
      <c r="B15" s="54" t="s">
        <v>49</v>
      </c>
      <c r="C15" s="46">
        <v>186390</v>
      </c>
      <c r="D15" s="56" t="s">
        <v>113</v>
      </c>
      <c r="E15" s="688">
        <v>0.6284546957976402</v>
      </c>
      <c r="F15" s="56"/>
      <c r="G15" s="48">
        <v>29579</v>
      </c>
      <c r="H15" s="10"/>
      <c r="I15" s="29"/>
      <c r="J15" s="10"/>
      <c r="K15" s="48"/>
      <c r="L15" s="49"/>
      <c r="M15" s="48">
        <v>8200</v>
      </c>
      <c r="N15" s="49"/>
      <c r="O15" s="48">
        <v>11</v>
      </c>
      <c r="P15" s="49"/>
      <c r="Q15" s="48"/>
      <c r="R15" s="49"/>
      <c r="S15" s="48"/>
      <c r="T15" s="49"/>
      <c r="U15" s="48">
        <v>12600</v>
      </c>
      <c r="V15" s="49"/>
      <c r="W15" s="48"/>
      <c r="X15" s="49"/>
      <c r="Y15" s="52">
        <f t="shared" si="0"/>
        <v>50390</v>
      </c>
      <c r="Z15" s="49"/>
      <c r="AA15" s="48">
        <f t="shared" si="1"/>
        <v>236780</v>
      </c>
      <c r="AB15" s="53"/>
    </row>
    <row r="16" spans="1:28" ht="12.75">
      <c r="A16" s="9"/>
      <c r="B16" s="54" t="s">
        <v>50</v>
      </c>
      <c r="C16" s="46">
        <v>100014</v>
      </c>
      <c r="D16" s="56"/>
      <c r="E16" s="688">
        <v>0.6284546957976402</v>
      </c>
      <c r="F16" s="56"/>
      <c r="G16" s="48">
        <v>12696</v>
      </c>
      <c r="H16" s="10"/>
      <c r="I16" s="29"/>
      <c r="J16" s="10"/>
      <c r="K16" s="48"/>
      <c r="L16" s="49"/>
      <c r="M16" s="48">
        <v>740</v>
      </c>
      <c r="N16" s="49"/>
      <c r="O16" s="48">
        <v>730</v>
      </c>
      <c r="P16" s="49"/>
      <c r="Q16" s="48"/>
      <c r="R16" s="49"/>
      <c r="S16" s="48"/>
      <c r="T16" s="49"/>
      <c r="U16" s="48">
        <v>775</v>
      </c>
      <c r="V16" s="49"/>
      <c r="W16" s="48"/>
      <c r="X16" s="49"/>
      <c r="Y16" s="52">
        <f t="shared" si="0"/>
        <v>14941</v>
      </c>
      <c r="Z16" s="49"/>
      <c r="AA16" s="48">
        <f t="shared" si="1"/>
        <v>114955</v>
      </c>
      <c r="AB16" s="53"/>
    </row>
    <row r="17" spans="1:28" ht="12.75">
      <c r="A17" s="9"/>
      <c r="B17" s="54" t="s">
        <v>329</v>
      </c>
      <c r="C17" s="46">
        <v>190053</v>
      </c>
      <c r="D17" s="47"/>
      <c r="E17" s="688">
        <v>0.6284546957976402</v>
      </c>
      <c r="F17" s="47"/>
      <c r="G17" s="48">
        <v>9092</v>
      </c>
      <c r="H17" s="10"/>
      <c r="I17" s="29"/>
      <c r="J17" s="10"/>
      <c r="K17" s="48"/>
      <c r="L17" s="49"/>
      <c r="M17" s="48">
        <v>4851</v>
      </c>
      <c r="N17" s="49"/>
      <c r="O17" s="48">
        <v>2800</v>
      </c>
      <c r="P17" s="49"/>
      <c r="Q17" s="48"/>
      <c r="R17" s="49"/>
      <c r="S17" s="48"/>
      <c r="T17" s="49"/>
      <c r="U17" s="48">
        <v>448</v>
      </c>
      <c r="V17" s="49"/>
      <c r="W17" s="48"/>
      <c r="X17" s="49"/>
      <c r="Y17" s="52">
        <f t="shared" si="0"/>
        <v>17191</v>
      </c>
      <c r="Z17" s="49"/>
      <c r="AA17" s="48">
        <f t="shared" si="1"/>
        <v>207244</v>
      </c>
      <c r="AB17" s="53"/>
    </row>
    <row r="18" spans="1:28" ht="12.75">
      <c r="A18" s="9"/>
      <c r="B18" s="54" t="s">
        <v>73</v>
      </c>
      <c r="C18" s="46">
        <v>138837</v>
      </c>
      <c r="D18" s="47"/>
      <c r="E18" s="688">
        <v>0.6284546957976402</v>
      </c>
      <c r="F18" s="47"/>
      <c r="G18" s="48">
        <v>4182</v>
      </c>
      <c r="H18" s="10"/>
      <c r="I18" s="29"/>
      <c r="J18" s="10"/>
      <c r="K18" s="48"/>
      <c r="L18" s="49"/>
      <c r="M18" s="48">
        <v>4900</v>
      </c>
      <c r="N18" s="49"/>
      <c r="O18" s="48">
        <v>1635</v>
      </c>
      <c r="P18" s="49"/>
      <c r="Q18" s="48"/>
      <c r="R18" s="49"/>
      <c r="S18" s="48"/>
      <c r="T18" s="49"/>
      <c r="U18" s="48">
        <v>2907</v>
      </c>
      <c r="V18" s="49"/>
      <c r="W18" s="48"/>
      <c r="X18" s="49"/>
      <c r="Y18" s="52">
        <f t="shared" si="0"/>
        <v>13624</v>
      </c>
      <c r="Z18" s="49"/>
      <c r="AA18" s="48">
        <f t="shared" si="1"/>
        <v>152461</v>
      </c>
      <c r="AB18" s="53"/>
    </row>
    <row r="19" spans="1:28" ht="12.75">
      <c r="A19" s="9"/>
      <c r="B19" s="54" t="s">
        <v>330</v>
      </c>
      <c r="C19" s="46">
        <v>212697</v>
      </c>
      <c r="D19" s="47"/>
      <c r="E19" s="688">
        <v>0.6284546957976402</v>
      </c>
      <c r="F19" s="47"/>
      <c r="G19" s="48">
        <v>7050</v>
      </c>
      <c r="H19" s="10"/>
      <c r="I19" s="29"/>
      <c r="J19" s="10"/>
      <c r="K19" s="48"/>
      <c r="L19" s="49"/>
      <c r="M19" s="48">
        <v>5290</v>
      </c>
      <c r="N19" s="49"/>
      <c r="O19" s="48">
        <v>1646</v>
      </c>
      <c r="P19" s="49"/>
      <c r="Q19" s="48"/>
      <c r="R19" s="49"/>
      <c r="S19" s="48"/>
      <c r="T19" s="49"/>
      <c r="U19" s="48">
        <v>5706</v>
      </c>
      <c r="V19" s="49"/>
      <c r="W19" s="48"/>
      <c r="X19" s="49"/>
      <c r="Y19" s="52">
        <f t="shared" si="0"/>
        <v>19692</v>
      </c>
      <c r="Z19" s="49"/>
      <c r="AA19" s="48">
        <f t="shared" si="1"/>
        <v>232389</v>
      </c>
      <c r="AB19" s="53"/>
    </row>
    <row r="20" spans="1:28" ht="12.75">
      <c r="A20" s="9"/>
      <c r="B20" s="54" t="s">
        <v>74</v>
      </c>
      <c r="C20" s="46">
        <v>534746</v>
      </c>
      <c r="D20" s="47"/>
      <c r="E20" s="688">
        <v>0.6284546957976402</v>
      </c>
      <c r="F20" s="47"/>
      <c r="G20" s="48">
        <v>10615</v>
      </c>
      <c r="H20" s="10"/>
      <c r="I20" s="29"/>
      <c r="J20" s="10"/>
      <c r="K20" s="48">
        <v>12600</v>
      </c>
      <c r="L20" s="51" t="s">
        <v>78</v>
      </c>
      <c r="M20" s="48">
        <v>13765</v>
      </c>
      <c r="N20" s="49"/>
      <c r="O20" s="48">
        <v>6690</v>
      </c>
      <c r="P20" s="49"/>
      <c r="Q20" s="48"/>
      <c r="R20" s="49"/>
      <c r="S20" s="48"/>
      <c r="T20" s="49"/>
      <c r="U20" s="48">
        <v>6107</v>
      </c>
      <c r="V20" s="49"/>
      <c r="W20" s="48">
        <v>16500</v>
      </c>
      <c r="X20" s="51" t="s">
        <v>114</v>
      </c>
      <c r="Y20" s="52">
        <f t="shared" si="0"/>
        <v>66277</v>
      </c>
      <c r="Z20" s="49"/>
      <c r="AA20" s="48">
        <f t="shared" si="1"/>
        <v>601023</v>
      </c>
      <c r="AB20" s="53"/>
    </row>
    <row r="21" spans="1:28" ht="12.75">
      <c r="A21" s="9"/>
      <c r="B21" s="54" t="s">
        <v>103</v>
      </c>
      <c r="C21" s="46">
        <v>241523</v>
      </c>
      <c r="D21" s="47"/>
      <c r="E21" s="688">
        <v>0.6284546957976402</v>
      </c>
      <c r="F21" s="47"/>
      <c r="G21" s="48">
        <v>5330</v>
      </c>
      <c r="H21" s="10"/>
      <c r="I21" s="29"/>
      <c r="J21" s="10"/>
      <c r="K21" s="48"/>
      <c r="L21" s="49"/>
      <c r="M21" s="48">
        <v>6584</v>
      </c>
      <c r="N21" s="49"/>
      <c r="O21" s="48">
        <v>2607</v>
      </c>
      <c r="P21" s="49"/>
      <c r="Q21" s="48"/>
      <c r="R21" s="49"/>
      <c r="S21" s="48"/>
      <c r="T21" s="49"/>
      <c r="U21" s="48"/>
      <c r="V21" s="49"/>
      <c r="W21" s="48"/>
      <c r="X21" s="49"/>
      <c r="Y21" s="52">
        <f t="shared" si="0"/>
        <v>14521</v>
      </c>
      <c r="Z21" s="49"/>
      <c r="AA21" s="48">
        <f t="shared" si="1"/>
        <v>256044</v>
      </c>
      <c r="AB21" s="53"/>
    </row>
    <row r="22" spans="1:28" ht="12.75">
      <c r="A22" s="9"/>
      <c r="B22" s="54" t="s">
        <v>104</v>
      </c>
      <c r="C22" s="46">
        <v>98235</v>
      </c>
      <c r="D22" s="47"/>
      <c r="E22" s="688">
        <v>0.6284546957976402</v>
      </c>
      <c r="F22" s="47"/>
      <c r="G22" s="48">
        <v>4897</v>
      </c>
      <c r="H22" s="10"/>
      <c r="I22" s="29"/>
      <c r="J22" s="10"/>
      <c r="K22" s="48"/>
      <c r="L22" s="49"/>
      <c r="M22" s="48">
        <v>1759</v>
      </c>
      <c r="N22" s="49"/>
      <c r="O22" s="48">
        <v>1850</v>
      </c>
      <c r="P22" s="49"/>
      <c r="Q22" s="48"/>
      <c r="R22" s="49"/>
      <c r="S22" s="48"/>
      <c r="T22" s="49"/>
      <c r="U22" s="48"/>
      <c r="V22" s="49"/>
      <c r="W22" s="48"/>
      <c r="X22" s="49"/>
      <c r="Y22" s="52">
        <f t="shared" si="0"/>
        <v>8506</v>
      </c>
      <c r="Z22" s="49"/>
      <c r="AA22" s="48">
        <f t="shared" si="1"/>
        <v>106741</v>
      </c>
      <c r="AB22" s="53"/>
    </row>
    <row r="23" spans="1:28" ht="12.75">
      <c r="A23" s="9"/>
      <c r="B23" s="54" t="s">
        <v>105</v>
      </c>
      <c r="C23" s="46">
        <v>314017</v>
      </c>
      <c r="D23" s="47"/>
      <c r="E23" s="688">
        <v>0.6284546957976402</v>
      </c>
      <c r="F23" s="47"/>
      <c r="G23" s="48">
        <v>3034</v>
      </c>
      <c r="H23" s="10"/>
      <c r="I23" s="29"/>
      <c r="J23" s="10"/>
      <c r="K23" s="48"/>
      <c r="L23" s="49"/>
      <c r="M23" s="48">
        <v>9640</v>
      </c>
      <c r="N23" s="49"/>
      <c r="O23" s="48">
        <v>6524</v>
      </c>
      <c r="P23" s="49"/>
      <c r="Q23" s="48">
        <v>2400</v>
      </c>
      <c r="R23" s="51"/>
      <c r="S23" s="48"/>
      <c r="T23" s="49"/>
      <c r="U23" s="48"/>
      <c r="V23" s="51"/>
      <c r="W23" s="48"/>
      <c r="X23" s="49"/>
      <c r="Y23" s="52">
        <f t="shared" si="0"/>
        <v>21598</v>
      </c>
      <c r="Z23" s="49"/>
      <c r="AA23" s="48">
        <f t="shared" si="1"/>
        <v>335615</v>
      </c>
      <c r="AB23" s="53"/>
    </row>
    <row r="24" spans="1:28" ht="12.75">
      <c r="A24" s="9"/>
      <c r="B24" s="54" t="s">
        <v>57</v>
      </c>
      <c r="C24" s="46">
        <v>98837</v>
      </c>
      <c r="D24" s="56"/>
      <c r="E24" s="688">
        <v>0.69</v>
      </c>
      <c r="F24" s="56"/>
      <c r="G24" s="48">
        <v>13833</v>
      </c>
      <c r="H24" s="10"/>
      <c r="I24" s="29"/>
      <c r="J24" s="10"/>
      <c r="K24" s="48"/>
      <c r="L24" s="49"/>
      <c r="M24" s="48">
        <v>7800</v>
      </c>
      <c r="N24" s="49"/>
      <c r="O24" s="48">
        <v>2200</v>
      </c>
      <c r="P24" s="49"/>
      <c r="Q24" s="48"/>
      <c r="R24" s="49"/>
      <c r="S24" s="48"/>
      <c r="T24" s="49"/>
      <c r="U24" s="48"/>
      <c r="V24" s="49"/>
      <c r="W24" s="48"/>
      <c r="X24" s="49"/>
      <c r="Y24" s="52">
        <f t="shared" si="0"/>
        <v>23833</v>
      </c>
      <c r="Z24" s="49"/>
      <c r="AA24" s="48">
        <f t="shared" si="1"/>
        <v>122670</v>
      </c>
      <c r="AB24" s="53"/>
    </row>
    <row r="25" spans="1:30" ht="13.5" customHeight="1">
      <c r="A25" s="9"/>
      <c r="B25" s="54" t="s">
        <v>332</v>
      </c>
      <c r="C25" s="46">
        <v>458674</v>
      </c>
      <c r="D25" s="47"/>
      <c r="E25" s="688">
        <v>0.6284546957976402</v>
      </c>
      <c r="F25" s="47"/>
      <c r="G25" s="48">
        <v>16490</v>
      </c>
      <c r="H25" s="10"/>
      <c r="I25" s="29"/>
      <c r="J25" s="10"/>
      <c r="K25" s="48"/>
      <c r="L25" s="49"/>
      <c r="M25" s="48">
        <v>4750</v>
      </c>
      <c r="N25" s="49"/>
      <c r="O25" s="48">
        <v>3500</v>
      </c>
      <c r="P25" s="49"/>
      <c r="Q25" s="48"/>
      <c r="R25" s="49"/>
      <c r="S25" s="48"/>
      <c r="T25" s="49"/>
      <c r="U25" s="48">
        <v>4312</v>
      </c>
      <c r="V25" s="49"/>
      <c r="W25" s="48"/>
      <c r="X25" s="49"/>
      <c r="Y25" s="52">
        <f t="shared" si="0"/>
        <v>29052</v>
      </c>
      <c r="Z25" s="49"/>
      <c r="AA25" s="48">
        <f t="shared" si="1"/>
        <v>487726</v>
      </c>
      <c r="AB25" s="53"/>
      <c r="AC25" s="57"/>
      <c r="AD25" s="730"/>
    </row>
    <row r="26" spans="1:30" ht="12.75">
      <c r="A26" s="9"/>
      <c r="B26" s="54" t="s">
        <v>59</v>
      </c>
      <c r="C26" s="46">
        <v>83594</v>
      </c>
      <c r="D26" s="56"/>
      <c r="E26" s="688">
        <v>0.6284546957976402</v>
      </c>
      <c r="F26" s="56"/>
      <c r="G26" s="48">
        <v>14004</v>
      </c>
      <c r="H26" s="10"/>
      <c r="I26" s="29"/>
      <c r="J26" s="10"/>
      <c r="K26" s="48"/>
      <c r="L26" s="49"/>
      <c r="M26" s="48">
        <v>4400</v>
      </c>
      <c r="N26" s="49"/>
      <c r="O26" s="48">
        <v>1400</v>
      </c>
      <c r="P26" s="49"/>
      <c r="Q26" s="48"/>
      <c r="R26" s="49"/>
      <c r="S26" s="48"/>
      <c r="T26" s="49"/>
      <c r="U26" s="48">
        <v>6493</v>
      </c>
      <c r="V26" s="49"/>
      <c r="W26" s="48"/>
      <c r="X26" s="49"/>
      <c r="Y26" s="52">
        <f t="shared" si="0"/>
        <v>26297</v>
      </c>
      <c r="Z26" s="49"/>
      <c r="AA26" s="48">
        <f t="shared" si="1"/>
        <v>109891</v>
      </c>
      <c r="AB26" s="53"/>
      <c r="AC26" s="57"/>
      <c r="AD26" s="730"/>
    </row>
    <row r="27" spans="1:30" ht="12.75">
      <c r="A27" s="9"/>
      <c r="B27" s="54" t="s">
        <v>60</v>
      </c>
      <c r="C27" s="46">
        <v>231689</v>
      </c>
      <c r="D27" s="47"/>
      <c r="E27" s="688">
        <v>0.6284546957976402</v>
      </c>
      <c r="F27" s="47"/>
      <c r="G27" s="48">
        <v>8940</v>
      </c>
      <c r="H27" s="10"/>
      <c r="I27" s="29"/>
      <c r="J27" s="10"/>
      <c r="K27" s="48"/>
      <c r="L27" s="49"/>
      <c r="M27" s="48">
        <v>19400</v>
      </c>
      <c r="N27" s="49"/>
      <c r="O27" s="48">
        <v>1240</v>
      </c>
      <c r="P27" s="49"/>
      <c r="Q27" s="48"/>
      <c r="R27" s="49"/>
      <c r="S27" s="48"/>
      <c r="T27" s="49"/>
      <c r="U27" s="48">
        <v>733</v>
      </c>
      <c r="V27" s="49"/>
      <c r="W27" s="48"/>
      <c r="X27" s="49"/>
      <c r="Y27" s="52">
        <f t="shared" si="0"/>
        <v>30313</v>
      </c>
      <c r="Z27" s="49"/>
      <c r="AA27" s="48">
        <f t="shared" si="1"/>
        <v>262002</v>
      </c>
      <c r="AB27" s="53"/>
      <c r="AD27" s="730"/>
    </row>
    <row r="28" spans="1:28" ht="12.75">
      <c r="A28" s="9"/>
      <c r="B28" s="54" t="s">
        <v>110</v>
      </c>
      <c r="C28" s="46">
        <v>145469</v>
      </c>
      <c r="D28" s="56"/>
      <c r="E28" s="688">
        <v>0.6284546957976402</v>
      </c>
      <c r="F28" s="56"/>
      <c r="G28" s="48">
        <v>18868</v>
      </c>
      <c r="H28" s="10"/>
      <c r="I28" s="29"/>
      <c r="J28" s="10"/>
      <c r="K28" s="48"/>
      <c r="L28" s="49"/>
      <c r="M28" s="48">
        <v>3863</v>
      </c>
      <c r="N28" s="49"/>
      <c r="O28" s="48">
        <v>3150</v>
      </c>
      <c r="P28" s="49"/>
      <c r="Q28" s="48"/>
      <c r="R28" s="49"/>
      <c r="S28" s="48">
        <v>600</v>
      </c>
      <c r="T28" s="49"/>
      <c r="U28" s="48"/>
      <c r="V28" s="49"/>
      <c r="W28" s="48"/>
      <c r="X28" s="49"/>
      <c r="Y28" s="52">
        <f t="shared" si="0"/>
        <v>26481</v>
      </c>
      <c r="Z28" s="49"/>
      <c r="AA28" s="48">
        <f t="shared" si="1"/>
        <v>171950</v>
      </c>
      <c r="AB28" s="53"/>
    </row>
    <row r="29" spans="1:29" ht="12.75">
      <c r="A29" s="9"/>
      <c r="B29" s="54" t="s">
        <v>62</v>
      </c>
      <c r="C29" s="46">
        <v>315496</v>
      </c>
      <c r="D29" s="47"/>
      <c r="E29" s="688">
        <v>0.6284546957976402</v>
      </c>
      <c r="F29" s="47"/>
      <c r="G29" s="48">
        <v>14857</v>
      </c>
      <c r="H29" s="10"/>
      <c r="I29" s="29"/>
      <c r="J29" s="10"/>
      <c r="K29" s="48"/>
      <c r="L29" s="49"/>
      <c r="M29" s="48">
        <v>11950</v>
      </c>
      <c r="N29" s="49"/>
      <c r="O29" s="48">
        <v>11440</v>
      </c>
      <c r="P29" s="49"/>
      <c r="Q29" s="48"/>
      <c r="R29" s="49"/>
      <c r="S29" s="48"/>
      <c r="T29" s="49"/>
      <c r="U29" s="48">
        <v>3420</v>
      </c>
      <c r="V29" s="49"/>
      <c r="W29" s="48"/>
      <c r="X29" s="49"/>
      <c r="Y29" s="52">
        <f t="shared" si="0"/>
        <v>41667</v>
      </c>
      <c r="Z29" s="49"/>
      <c r="AA29" s="48">
        <f t="shared" si="1"/>
        <v>357163</v>
      </c>
      <c r="AB29" s="53"/>
      <c r="AC29" s="57"/>
    </row>
    <row r="30" spans="1:28" ht="12.75">
      <c r="A30" s="58"/>
      <c r="B30" s="62" t="s">
        <v>63</v>
      </c>
      <c r="C30" s="61">
        <v>99848</v>
      </c>
      <c r="D30" s="662"/>
      <c r="E30" s="690">
        <v>0.6284546957976402</v>
      </c>
      <c r="F30" s="662"/>
      <c r="G30" s="59">
        <v>15739</v>
      </c>
      <c r="H30" s="14"/>
      <c r="I30" s="13"/>
      <c r="J30" s="14"/>
      <c r="K30" s="59"/>
      <c r="L30" s="60"/>
      <c r="M30" s="59">
        <v>5400</v>
      </c>
      <c r="N30" s="60"/>
      <c r="O30" s="59">
        <v>71</v>
      </c>
      <c r="P30" s="60"/>
      <c r="Q30" s="59"/>
      <c r="R30" s="60"/>
      <c r="S30" s="59"/>
      <c r="T30" s="60"/>
      <c r="U30" s="59">
        <v>3792</v>
      </c>
      <c r="V30" s="60"/>
      <c r="W30" s="59"/>
      <c r="X30" s="60"/>
      <c r="Y30" s="71">
        <f t="shared" si="0"/>
        <v>25002</v>
      </c>
      <c r="Z30" s="60"/>
      <c r="AA30" s="59">
        <f t="shared" si="1"/>
        <v>124850</v>
      </c>
      <c r="AB30" s="72"/>
    </row>
    <row r="31" spans="1:28" s="657" customFormat="1" ht="12.75">
      <c r="A31" s="696" t="s">
        <v>64</v>
      </c>
      <c r="B31" s="697"/>
      <c r="C31" s="698">
        <f>SUM(C32:C46)</f>
        <v>1705959</v>
      </c>
      <c r="D31" s="699"/>
      <c r="E31" s="700">
        <v>0.6284538151658488</v>
      </c>
      <c r="F31" s="699"/>
      <c r="G31" s="701">
        <f>SUM(G32:G46)</f>
        <v>183399</v>
      </c>
      <c r="H31" s="702"/>
      <c r="I31" s="701">
        <f>SUM(I32:I46)</f>
        <v>0</v>
      </c>
      <c r="J31" s="702"/>
      <c r="K31" s="701">
        <f>SUM(K32:K46)</f>
        <v>0</v>
      </c>
      <c r="L31" s="704"/>
      <c r="M31" s="701">
        <f>SUM(M32:M46)</f>
        <v>66442</v>
      </c>
      <c r="N31" s="704"/>
      <c r="O31" s="701">
        <f>SUM(O32:O46)</f>
        <v>20901</v>
      </c>
      <c r="P31" s="704"/>
      <c r="Q31" s="701">
        <f>SUM(Q32:Q46)</f>
        <v>0</v>
      </c>
      <c r="R31" s="704"/>
      <c r="S31" s="701">
        <f>SUM(S32:S46)</f>
        <v>0</v>
      </c>
      <c r="T31" s="704"/>
      <c r="U31" s="636">
        <f>SUM(U32:U46)</f>
        <v>9848</v>
      </c>
      <c r="V31" s="704"/>
      <c r="W31" s="701">
        <f>SUM(W32:W46)</f>
        <v>0</v>
      </c>
      <c r="X31" s="704"/>
      <c r="Y31" s="701">
        <f>SUM(Y32:Y46)</f>
        <v>280590</v>
      </c>
      <c r="Z31" s="704"/>
      <c r="AA31" s="701">
        <f>SUM(AA32:AA46)</f>
        <v>1986549</v>
      </c>
      <c r="AB31" s="705"/>
    </row>
    <row r="32" spans="1:28" ht="12.75">
      <c r="A32" s="9"/>
      <c r="B32" s="54" t="s">
        <v>65</v>
      </c>
      <c r="C32" s="46">
        <v>63085</v>
      </c>
      <c r="D32" s="47"/>
      <c r="E32" s="688">
        <v>0.6284546957976402</v>
      </c>
      <c r="F32" s="47"/>
      <c r="G32" s="48">
        <v>5782</v>
      </c>
      <c r="H32" s="10"/>
      <c r="I32" s="29"/>
      <c r="J32" s="10"/>
      <c r="K32" s="48"/>
      <c r="L32" s="49"/>
      <c r="M32" s="48">
        <v>3600</v>
      </c>
      <c r="N32" s="49"/>
      <c r="O32" s="48">
        <v>113</v>
      </c>
      <c r="P32" s="49"/>
      <c r="Q32" s="48"/>
      <c r="R32" s="49"/>
      <c r="S32" s="48"/>
      <c r="T32" s="49"/>
      <c r="U32" s="48"/>
      <c r="V32" s="49"/>
      <c r="W32" s="48"/>
      <c r="X32" s="49"/>
      <c r="Y32" s="52">
        <f aca="true" t="shared" si="2" ref="Y32:Y47">SUM(G32:X32)</f>
        <v>9495</v>
      </c>
      <c r="Z32" s="49"/>
      <c r="AA32" s="48">
        <f aca="true" t="shared" si="3" ref="AA32:AA48">C32+Y32</f>
        <v>72580</v>
      </c>
      <c r="AB32" s="53"/>
    </row>
    <row r="33" spans="1:28" ht="12.75">
      <c r="A33" s="9"/>
      <c r="B33" s="54" t="s">
        <v>66</v>
      </c>
      <c r="C33" s="46">
        <v>115766</v>
      </c>
      <c r="D33" s="47"/>
      <c r="E33" s="688">
        <v>0.6284546957976402</v>
      </c>
      <c r="F33" s="47"/>
      <c r="G33" s="48">
        <v>6523</v>
      </c>
      <c r="H33" s="10"/>
      <c r="I33" s="29"/>
      <c r="J33" s="10"/>
      <c r="K33" s="48"/>
      <c r="L33" s="49"/>
      <c r="M33" s="48">
        <v>10130</v>
      </c>
      <c r="N33" s="49"/>
      <c r="O33" s="48">
        <v>2330</v>
      </c>
      <c r="P33" s="49"/>
      <c r="Q33" s="48"/>
      <c r="R33" s="49"/>
      <c r="S33" s="48"/>
      <c r="T33" s="49"/>
      <c r="U33" s="48">
        <v>2505</v>
      </c>
      <c r="V33" s="49"/>
      <c r="W33" s="48"/>
      <c r="X33" s="49"/>
      <c r="Y33" s="52">
        <f t="shared" si="2"/>
        <v>21488</v>
      </c>
      <c r="Z33" s="49"/>
      <c r="AA33" s="48">
        <f t="shared" si="3"/>
        <v>137254</v>
      </c>
      <c r="AB33" s="53"/>
    </row>
    <row r="34" spans="1:28" ht="12.75">
      <c r="A34" s="9"/>
      <c r="B34" s="54" t="s">
        <v>68</v>
      </c>
      <c r="C34" s="46">
        <v>54204</v>
      </c>
      <c r="D34" s="47"/>
      <c r="E34" s="688">
        <v>0.6284546957976402</v>
      </c>
      <c r="F34" s="47"/>
      <c r="G34" s="48">
        <v>9572</v>
      </c>
      <c r="H34" s="10"/>
      <c r="I34" s="29"/>
      <c r="J34" s="10"/>
      <c r="K34" s="48"/>
      <c r="L34" s="49"/>
      <c r="M34" s="48">
        <v>4530</v>
      </c>
      <c r="N34" s="49"/>
      <c r="O34" s="48">
        <v>59</v>
      </c>
      <c r="P34" s="49"/>
      <c r="Q34" s="48"/>
      <c r="R34" s="49"/>
      <c r="S34" s="48"/>
      <c r="T34" s="49"/>
      <c r="U34" s="48">
        <v>5322</v>
      </c>
      <c r="V34" s="49"/>
      <c r="W34" s="48"/>
      <c r="X34" s="49"/>
      <c r="Y34" s="52">
        <f t="shared" si="2"/>
        <v>19483</v>
      </c>
      <c r="Z34" s="49"/>
      <c r="AA34" s="48">
        <f t="shared" si="3"/>
        <v>73687</v>
      </c>
      <c r="AB34" s="53"/>
    </row>
    <row r="35" spans="1:28" ht="12.75">
      <c r="A35" s="9"/>
      <c r="B35" s="54" t="s">
        <v>98</v>
      </c>
      <c r="C35" s="46">
        <v>64932</v>
      </c>
      <c r="D35" s="47"/>
      <c r="E35" s="688">
        <v>0.6284546957976402</v>
      </c>
      <c r="F35" s="47"/>
      <c r="G35" s="48">
        <v>6925</v>
      </c>
      <c r="H35" s="10"/>
      <c r="I35" s="29"/>
      <c r="J35" s="10"/>
      <c r="K35" s="48"/>
      <c r="L35" s="49"/>
      <c r="M35" s="48">
        <v>3477</v>
      </c>
      <c r="N35" s="49"/>
      <c r="O35" s="48">
        <v>880</v>
      </c>
      <c r="P35" s="49"/>
      <c r="Q35" s="48"/>
      <c r="R35" s="49"/>
      <c r="S35" s="48"/>
      <c r="T35" s="49"/>
      <c r="U35" s="48"/>
      <c r="V35" s="49"/>
      <c r="W35" s="48"/>
      <c r="X35" s="49"/>
      <c r="Y35" s="52">
        <f t="shared" si="2"/>
        <v>11282</v>
      </c>
      <c r="Z35" s="49"/>
      <c r="AA35" s="48">
        <f t="shared" si="3"/>
        <v>76214</v>
      </c>
      <c r="AB35" s="53"/>
    </row>
    <row r="36" spans="1:28" ht="12.75">
      <c r="A36" s="9"/>
      <c r="B36" s="54" t="s">
        <v>336</v>
      </c>
      <c r="C36" s="46">
        <v>111695</v>
      </c>
      <c r="D36" s="47"/>
      <c r="E36" s="688">
        <v>0.6284546957976402</v>
      </c>
      <c r="F36" s="47"/>
      <c r="G36" s="48">
        <v>11608</v>
      </c>
      <c r="H36" s="10"/>
      <c r="I36" s="29"/>
      <c r="J36" s="10"/>
      <c r="K36" s="48"/>
      <c r="L36" s="49"/>
      <c r="M36" s="48">
        <v>0</v>
      </c>
      <c r="N36" s="49"/>
      <c r="O36" s="48">
        <v>1167</v>
      </c>
      <c r="P36" s="49"/>
      <c r="Q36" s="48"/>
      <c r="R36" s="49"/>
      <c r="S36" s="48"/>
      <c r="T36" s="49"/>
      <c r="U36" s="48"/>
      <c r="V36" s="49"/>
      <c r="W36" s="48"/>
      <c r="X36" s="49"/>
      <c r="Y36" s="52">
        <f t="shared" si="2"/>
        <v>12775</v>
      </c>
      <c r="Z36" s="49"/>
      <c r="AA36" s="48">
        <f t="shared" si="3"/>
        <v>124470</v>
      </c>
      <c r="AB36" s="53"/>
    </row>
    <row r="37" spans="1:28" ht="12.75">
      <c r="A37" s="9"/>
      <c r="B37" s="54" t="s">
        <v>70</v>
      </c>
      <c r="C37" s="46">
        <v>73538</v>
      </c>
      <c r="D37" s="47"/>
      <c r="E37" s="688">
        <v>0.6284546957976402</v>
      </c>
      <c r="F37" s="47"/>
      <c r="G37" s="48">
        <v>10928</v>
      </c>
      <c r="H37" s="10"/>
      <c r="I37" s="29"/>
      <c r="J37" s="10"/>
      <c r="K37" s="48"/>
      <c r="L37" s="49"/>
      <c r="M37" s="48">
        <v>841</v>
      </c>
      <c r="N37" s="49"/>
      <c r="O37" s="48">
        <v>0</v>
      </c>
      <c r="P37" s="49"/>
      <c r="Q37" s="48"/>
      <c r="R37" s="49"/>
      <c r="S37" s="48"/>
      <c r="T37" s="49"/>
      <c r="U37" s="48"/>
      <c r="V37" s="49"/>
      <c r="W37" s="48"/>
      <c r="X37" s="49"/>
      <c r="Y37" s="52">
        <f t="shared" si="2"/>
        <v>11769</v>
      </c>
      <c r="Z37" s="49"/>
      <c r="AA37" s="48">
        <f t="shared" si="3"/>
        <v>85307</v>
      </c>
      <c r="AB37" s="53"/>
    </row>
    <row r="38" spans="1:28" ht="12.75">
      <c r="A38" s="9"/>
      <c r="B38" s="54" t="s">
        <v>48</v>
      </c>
      <c r="C38" s="46">
        <v>110464</v>
      </c>
      <c r="D38" s="47"/>
      <c r="E38" s="688">
        <v>0.6284546957976402</v>
      </c>
      <c r="F38" s="47"/>
      <c r="G38" s="48">
        <v>14274</v>
      </c>
      <c r="H38" s="10"/>
      <c r="I38" s="29"/>
      <c r="J38" s="10"/>
      <c r="K38" s="48"/>
      <c r="L38" s="49"/>
      <c r="M38" s="48">
        <v>6894</v>
      </c>
      <c r="N38" s="49"/>
      <c r="O38" s="48">
        <v>3000</v>
      </c>
      <c r="P38" s="49"/>
      <c r="Q38" s="48"/>
      <c r="R38" s="49"/>
      <c r="S38" s="48"/>
      <c r="T38" s="49"/>
      <c r="U38" s="48">
        <v>1312</v>
      </c>
      <c r="V38" s="49"/>
      <c r="W38" s="48"/>
      <c r="X38" s="49"/>
      <c r="Y38" s="52">
        <f t="shared" si="2"/>
        <v>25480</v>
      </c>
      <c r="Z38" s="49"/>
      <c r="AA38" s="48">
        <f t="shared" si="3"/>
        <v>135944</v>
      </c>
      <c r="AB38" s="53"/>
    </row>
    <row r="39" spans="1:28" ht="12.75">
      <c r="A39" s="9"/>
      <c r="B39" s="54" t="s">
        <v>50</v>
      </c>
      <c r="C39" s="46">
        <v>54173</v>
      </c>
      <c r="D39" s="56"/>
      <c r="E39" s="688">
        <v>0.6284546957976402</v>
      </c>
      <c r="F39" s="56"/>
      <c r="G39" s="48">
        <v>7887</v>
      </c>
      <c r="H39" s="10"/>
      <c r="I39" s="29"/>
      <c r="J39" s="10"/>
      <c r="K39" s="48"/>
      <c r="L39" s="49"/>
      <c r="M39" s="48">
        <v>1865</v>
      </c>
      <c r="N39" s="49"/>
      <c r="O39" s="48">
        <v>202</v>
      </c>
      <c r="P39" s="49"/>
      <c r="Q39" s="48"/>
      <c r="R39" s="49"/>
      <c r="S39" s="48"/>
      <c r="T39" s="49"/>
      <c r="U39" s="48"/>
      <c r="V39" s="49"/>
      <c r="W39" s="48"/>
      <c r="X39" s="49"/>
      <c r="Y39" s="52">
        <f t="shared" si="2"/>
        <v>9954</v>
      </c>
      <c r="Z39" s="49"/>
      <c r="AA39" s="48">
        <f t="shared" si="3"/>
        <v>64127</v>
      </c>
      <c r="AB39" s="53"/>
    </row>
    <row r="40" spans="1:28" ht="12.75">
      <c r="A40" s="9"/>
      <c r="B40" s="54" t="s">
        <v>71</v>
      </c>
      <c r="C40" s="46">
        <v>110595</v>
      </c>
      <c r="D40" s="56"/>
      <c r="E40" s="688">
        <v>0.6284546957976402</v>
      </c>
      <c r="F40" s="56"/>
      <c r="G40" s="48">
        <v>15750</v>
      </c>
      <c r="H40" s="10"/>
      <c r="I40" s="29"/>
      <c r="J40" s="10"/>
      <c r="K40" s="48"/>
      <c r="L40" s="49"/>
      <c r="M40" s="48">
        <v>0</v>
      </c>
      <c r="N40" s="49"/>
      <c r="O40" s="48">
        <v>381</v>
      </c>
      <c r="P40" s="49"/>
      <c r="Q40" s="48"/>
      <c r="R40" s="49"/>
      <c r="S40" s="48"/>
      <c r="T40" s="49"/>
      <c r="U40" s="48"/>
      <c r="V40" s="49"/>
      <c r="W40" s="48"/>
      <c r="X40" s="49"/>
      <c r="Y40" s="52">
        <f t="shared" si="2"/>
        <v>16131</v>
      </c>
      <c r="Z40" s="49"/>
      <c r="AA40" s="48">
        <f t="shared" si="3"/>
        <v>126726</v>
      </c>
      <c r="AB40" s="53"/>
    </row>
    <row r="41" spans="1:28" ht="12.75">
      <c r="A41" s="9"/>
      <c r="B41" s="54" t="s">
        <v>72</v>
      </c>
      <c r="C41" s="46">
        <v>113374</v>
      </c>
      <c r="D41" s="56"/>
      <c r="E41" s="688">
        <v>0.6284546957976402</v>
      </c>
      <c r="F41" s="56"/>
      <c r="G41" s="48">
        <v>15229</v>
      </c>
      <c r="H41" s="10"/>
      <c r="I41" s="29"/>
      <c r="J41" s="10"/>
      <c r="K41" s="48"/>
      <c r="L41" s="49"/>
      <c r="M41" s="48">
        <v>2000</v>
      </c>
      <c r="N41" s="49"/>
      <c r="O41" s="48">
        <v>1700</v>
      </c>
      <c r="P41" s="49"/>
      <c r="Q41" s="48"/>
      <c r="R41" s="49"/>
      <c r="S41" s="48"/>
      <c r="T41" s="49"/>
      <c r="U41" s="48"/>
      <c r="V41" s="49"/>
      <c r="W41" s="48"/>
      <c r="X41" s="49"/>
      <c r="Y41" s="52">
        <f t="shared" si="2"/>
        <v>18929</v>
      </c>
      <c r="Z41" s="49"/>
      <c r="AA41" s="48">
        <f t="shared" si="3"/>
        <v>132303</v>
      </c>
      <c r="AB41" s="53"/>
    </row>
    <row r="42" spans="1:28" ht="12.75">
      <c r="A42" s="9"/>
      <c r="B42" s="54" t="s">
        <v>73</v>
      </c>
      <c r="C42" s="46">
        <v>93196</v>
      </c>
      <c r="D42" s="10"/>
      <c r="E42" s="688">
        <v>0.6284546957976402</v>
      </c>
      <c r="F42" s="47"/>
      <c r="G42" s="48">
        <v>10298</v>
      </c>
      <c r="H42" s="10"/>
      <c r="I42" s="29"/>
      <c r="J42" s="10"/>
      <c r="K42" s="48"/>
      <c r="L42" s="49"/>
      <c r="M42" s="48">
        <v>2735</v>
      </c>
      <c r="N42" s="49"/>
      <c r="O42" s="48">
        <v>1245</v>
      </c>
      <c r="P42" s="49"/>
      <c r="Q42" s="48"/>
      <c r="R42" s="49"/>
      <c r="S42" s="48"/>
      <c r="T42" s="49"/>
      <c r="U42" s="48">
        <v>709</v>
      </c>
      <c r="V42" s="49"/>
      <c r="W42" s="48"/>
      <c r="X42" s="49"/>
      <c r="Y42" s="52">
        <f t="shared" si="2"/>
        <v>14987</v>
      </c>
      <c r="Z42" s="49"/>
      <c r="AA42" s="48">
        <f t="shared" si="3"/>
        <v>108183</v>
      </c>
      <c r="AB42" s="53"/>
    </row>
    <row r="43" spans="1:28" ht="12.75">
      <c r="A43" s="9"/>
      <c r="B43" s="54" t="s">
        <v>74</v>
      </c>
      <c r="C43" s="46">
        <v>238352</v>
      </c>
      <c r="D43" s="10"/>
      <c r="E43" s="688">
        <v>0.6284546957976402</v>
      </c>
      <c r="F43" s="47"/>
      <c r="G43" s="48">
        <v>23979</v>
      </c>
      <c r="H43" s="10"/>
      <c r="I43" s="29"/>
      <c r="J43" s="10"/>
      <c r="K43" s="48"/>
      <c r="L43" s="49"/>
      <c r="M43" s="48">
        <v>12267</v>
      </c>
      <c r="N43" s="49"/>
      <c r="O43" s="48">
        <v>2400</v>
      </c>
      <c r="P43" s="49"/>
      <c r="Q43" s="48"/>
      <c r="R43" s="49"/>
      <c r="S43" s="48"/>
      <c r="T43" s="49"/>
      <c r="U43" s="48"/>
      <c r="V43" s="49"/>
      <c r="W43" s="48"/>
      <c r="X43" s="49"/>
      <c r="Y43" s="52">
        <f t="shared" si="2"/>
        <v>38646</v>
      </c>
      <c r="Z43" s="49"/>
      <c r="AA43" s="48">
        <f t="shared" si="3"/>
        <v>276998</v>
      </c>
      <c r="AB43" s="53"/>
    </row>
    <row r="44" spans="1:28" ht="12.75">
      <c r="A44" s="9"/>
      <c r="B44" s="54" t="s">
        <v>75</v>
      </c>
      <c r="C44" s="46">
        <v>223610</v>
      </c>
      <c r="D44" s="10"/>
      <c r="E44" s="688">
        <v>0.6284546957976402</v>
      </c>
      <c r="F44" s="56"/>
      <c r="G44" s="48">
        <v>4432</v>
      </c>
      <c r="H44" s="10"/>
      <c r="I44" s="29"/>
      <c r="J44" s="10"/>
      <c r="K44" s="48"/>
      <c r="L44" s="49"/>
      <c r="M44" s="48">
        <v>4571</v>
      </c>
      <c r="N44" s="49"/>
      <c r="O44" s="48">
        <v>495</v>
      </c>
      <c r="P44" s="49"/>
      <c r="Q44" s="48"/>
      <c r="R44" s="49"/>
      <c r="S44" s="48"/>
      <c r="T44" s="49"/>
      <c r="U44" s="48"/>
      <c r="V44" s="49"/>
      <c r="W44" s="48"/>
      <c r="X44" s="49"/>
      <c r="Y44" s="52">
        <f t="shared" si="2"/>
        <v>9498</v>
      </c>
      <c r="Z44" s="49"/>
      <c r="AA44" s="48">
        <f t="shared" si="3"/>
        <v>233108</v>
      </c>
      <c r="AB44" s="53"/>
    </row>
    <row r="45" spans="1:28" ht="12.75">
      <c r="A45" s="9"/>
      <c r="B45" s="54" t="s">
        <v>76</v>
      </c>
      <c r="C45" s="46">
        <v>136776</v>
      </c>
      <c r="D45" s="10"/>
      <c r="E45" s="688">
        <v>0.6284546957976402</v>
      </c>
      <c r="F45" s="47"/>
      <c r="G45" s="48">
        <v>20650</v>
      </c>
      <c r="H45" s="10"/>
      <c r="I45" s="29"/>
      <c r="J45" s="10"/>
      <c r="K45" s="48"/>
      <c r="L45" s="49"/>
      <c r="M45" s="48">
        <v>3580</v>
      </c>
      <c r="N45" s="49"/>
      <c r="O45" s="48">
        <v>429</v>
      </c>
      <c r="P45" s="49"/>
      <c r="Q45" s="48"/>
      <c r="R45" s="49"/>
      <c r="S45" s="48"/>
      <c r="T45" s="49"/>
      <c r="U45" s="48"/>
      <c r="V45" s="49"/>
      <c r="W45" s="48"/>
      <c r="X45" s="49"/>
      <c r="Y45" s="52">
        <f t="shared" si="2"/>
        <v>24659</v>
      </c>
      <c r="Z45" s="49"/>
      <c r="AA45" s="48">
        <f t="shared" si="3"/>
        <v>161435</v>
      </c>
      <c r="AB45" s="53"/>
    </row>
    <row r="46" spans="1:28" ht="12.75">
      <c r="A46" s="9"/>
      <c r="B46" s="54" t="s">
        <v>62</v>
      </c>
      <c r="C46" s="46">
        <v>142199</v>
      </c>
      <c r="D46" s="10"/>
      <c r="E46" s="688">
        <v>0.6284546957976402</v>
      </c>
      <c r="F46" s="47"/>
      <c r="G46" s="48">
        <v>19562</v>
      </c>
      <c r="H46" s="10"/>
      <c r="I46" s="29"/>
      <c r="J46" s="10"/>
      <c r="K46" s="48"/>
      <c r="L46" s="49"/>
      <c r="M46" s="48">
        <v>9952</v>
      </c>
      <c r="N46" s="49"/>
      <c r="O46" s="48">
        <v>6500</v>
      </c>
      <c r="P46" s="49"/>
      <c r="Q46" s="48"/>
      <c r="R46" s="49"/>
      <c r="S46" s="48"/>
      <c r="T46" s="49"/>
      <c r="U46" s="59"/>
      <c r="V46" s="60"/>
      <c r="W46" s="48"/>
      <c r="X46" s="49"/>
      <c r="Y46" s="71">
        <f t="shared" si="2"/>
        <v>36014</v>
      </c>
      <c r="Z46" s="49"/>
      <c r="AA46" s="59">
        <f t="shared" si="3"/>
        <v>178213</v>
      </c>
      <c r="AB46" s="53"/>
    </row>
    <row r="47" spans="1:28" s="44" customFormat="1" ht="13.5" thickBot="1">
      <c r="A47" s="63" t="s">
        <v>376</v>
      </c>
      <c r="B47" s="70"/>
      <c r="C47" s="65"/>
      <c r="D47" s="64"/>
      <c r="E47" s="709"/>
      <c r="F47" s="710"/>
      <c r="G47" s="67">
        <v>6100</v>
      </c>
      <c r="H47" s="64"/>
      <c r="I47" s="711"/>
      <c r="J47" s="64"/>
      <c r="K47" s="67"/>
      <c r="L47" s="68"/>
      <c r="M47" s="67"/>
      <c r="N47" s="68"/>
      <c r="O47" s="67"/>
      <c r="P47" s="68"/>
      <c r="Q47" s="67"/>
      <c r="R47" s="68"/>
      <c r="S47" s="67"/>
      <c r="T47" s="68"/>
      <c r="U47" s="712"/>
      <c r="V47" s="79"/>
      <c r="W47" s="67"/>
      <c r="X47" s="68"/>
      <c r="Y47" s="67">
        <f t="shared" si="2"/>
        <v>6100</v>
      </c>
      <c r="Z47" s="68"/>
      <c r="AA47" s="67">
        <f t="shared" si="3"/>
        <v>6100</v>
      </c>
      <c r="AB47" s="69"/>
    </row>
    <row r="48" spans="1:29" ht="13.5" thickBot="1">
      <c r="A48" s="669" t="s">
        <v>79</v>
      </c>
      <c r="B48" s="694"/>
      <c r="C48" s="671">
        <f>C9+C31</f>
        <v>6204358</v>
      </c>
      <c r="D48" s="672"/>
      <c r="E48" s="684">
        <v>0.6338542095714906</v>
      </c>
      <c r="F48" s="674"/>
      <c r="G48" s="677">
        <f>G9+G31+G47</f>
        <v>443500</v>
      </c>
      <c r="H48" s="676"/>
      <c r="I48" s="677">
        <v>30000</v>
      </c>
      <c r="J48" s="676"/>
      <c r="K48" s="677">
        <f>K9+K31</f>
        <v>12600</v>
      </c>
      <c r="L48" s="678"/>
      <c r="M48" s="677">
        <f>M9+M31</f>
        <v>205444</v>
      </c>
      <c r="N48" s="678"/>
      <c r="O48" s="677">
        <f>O9+O31</f>
        <v>93795</v>
      </c>
      <c r="P48" s="678"/>
      <c r="Q48" s="677">
        <f>Q9+Q31</f>
        <v>7200</v>
      </c>
      <c r="R48" s="678"/>
      <c r="S48" s="677">
        <f>S9+S31</f>
        <v>600</v>
      </c>
      <c r="T48" s="678"/>
      <c r="U48" s="87">
        <f>U9+U31+U47</f>
        <v>58273</v>
      </c>
      <c r="V48" s="89"/>
      <c r="W48" s="677">
        <f>W9+W31</f>
        <v>16500</v>
      </c>
      <c r="X48" s="678"/>
      <c r="Y48" s="677">
        <f>SUM(G48:X48)</f>
        <v>867912</v>
      </c>
      <c r="Z48" s="678"/>
      <c r="AA48" s="677">
        <f t="shared" si="3"/>
        <v>7072270</v>
      </c>
      <c r="AB48" s="679"/>
      <c r="AC48" s="3"/>
    </row>
    <row r="49" spans="1:2" ht="15">
      <c r="A49" s="93" t="s">
        <v>377</v>
      </c>
      <c r="B49" s="93"/>
    </row>
    <row r="50" spans="1:38" ht="15">
      <c r="A50" s="93" t="s">
        <v>378</v>
      </c>
      <c r="B50" s="93"/>
      <c r="G50"/>
      <c r="O50" s="3"/>
      <c r="AL50" s="3"/>
    </row>
    <row r="51" spans="1:7" s="93" customFormat="1" ht="15">
      <c r="A51" s="93" t="s">
        <v>384</v>
      </c>
      <c r="G51" s="94"/>
    </row>
    <row r="52" s="93" customFormat="1" ht="15">
      <c r="G52" s="94"/>
    </row>
    <row r="53" spans="7:22" s="93" customFormat="1" ht="15">
      <c r="G53" s="94"/>
      <c r="U53"/>
      <c r="V53"/>
    </row>
  </sheetData>
  <sheetProtection/>
  <mergeCells count="18">
    <mergeCell ref="AD25:AD27"/>
    <mergeCell ref="A6:B6"/>
    <mergeCell ref="G6:H6"/>
    <mergeCell ref="K6:L6"/>
    <mergeCell ref="M6:N6"/>
    <mergeCell ref="W6:X6"/>
    <mergeCell ref="G7:H7"/>
    <mergeCell ref="K7:L7"/>
    <mergeCell ref="M7:N7"/>
    <mergeCell ref="U7:V7"/>
    <mergeCell ref="W7:X7"/>
    <mergeCell ref="G3:Z3"/>
    <mergeCell ref="A5:B5"/>
    <mergeCell ref="G5:H5"/>
    <mergeCell ref="I5:J5"/>
    <mergeCell ref="K5:L5"/>
    <mergeCell ref="M5:N5"/>
    <mergeCell ref="W5:X5"/>
  </mergeCells>
  <printOptions/>
  <pageMargins left="0.5" right="0.2" top="0.5" bottom="0.2" header="0.5" footer="0.5"/>
  <pageSetup fitToHeight="1" fitToWidth="1" horizontalDpi="300" verticalDpi="300" orientation="landscape" paperSize="9" scale="74"/>
</worksheet>
</file>

<file path=xl/worksheets/sheet7.xml><?xml version="1.0" encoding="utf-8"?>
<worksheet xmlns="http://schemas.openxmlformats.org/spreadsheetml/2006/main" xmlns:r="http://schemas.openxmlformats.org/officeDocument/2006/relationships">
  <sheetPr>
    <pageSetUpPr fitToPage="1"/>
  </sheetPr>
  <dimension ref="A1:AJ56"/>
  <sheetViews>
    <sheetView showGridLines="0" zoomScalePageLayoutView="0" workbookViewId="0" topLeftCell="A1">
      <selection activeCell="AA11" sqref="AA11"/>
    </sheetView>
  </sheetViews>
  <sheetFormatPr defaultColWidth="8.8515625" defaultRowHeight="12.75"/>
  <cols>
    <col min="1" max="1" width="3.421875" style="0" customWidth="1"/>
    <col min="2" max="2" width="21.00390625" style="0" bestFit="1" customWidth="1"/>
    <col min="3" max="3" width="9.8515625" style="0" customWidth="1"/>
    <col min="4" max="4" width="1.8515625" style="0" customWidth="1"/>
    <col min="5" max="5" width="7.8515625" style="0" customWidth="1"/>
    <col min="6" max="6" width="1.1484375" style="0" customWidth="1"/>
    <col min="7" max="7" width="8.7109375" style="0" customWidth="1"/>
    <col min="8" max="8" width="1.7109375" style="0" customWidth="1"/>
    <col min="9" max="9" width="9.421875" style="0" customWidth="1"/>
    <col min="10" max="10" width="1.28515625" style="0" customWidth="1"/>
    <col min="11" max="11" width="7.8515625" style="0" hidden="1" customWidth="1"/>
    <col min="12" max="12" width="2.00390625" style="0" hidden="1" customWidth="1"/>
    <col min="13" max="13" width="10.28125" style="0" customWidth="1"/>
    <col min="14" max="14" width="1.421875" style="0" customWidth="1"/>
    <col min="15" max="15" width="8.8515625" style="3" customWidth="1"/>
    <col min="16" max="16" width="1.28515625" style="0" customWidth="1"/>
    <col min="17" max="17" width="7.421875" style="3" customWidth="1"/>
    <col min="18" max="18" width="1.1484375" style="0" customWidth="1"/>
    <col min="19" max="19" width="7.28125" style="0" customWidth="1"/>
    <col min="20" max="20" width="3.00390625" style="0" customWidth="1"/>
    <col min="21" max="21" width="8.28125" style="0" customWidth="1"/>
    <col min="22" max="22" width="1.28515625" style="0" customWidth="1"/>
    <col min="23" max="23" width="8.421875" style="0" customWidth="1"/>
    <col min="24" max="24" width="1.421875" style="0" customWidth="1"/>
    <col min="25" max="25" width="7.8515625" style="0" customWidth="1"/>
    <col min="26" max="26" width="3.00390625" style="0" customWidth="1"/>
    <col min="27" max="27" width="7.7109375" style="0" customWidth="1"/>
    <col min="28" max="28" width="2.7109375" style="0" customWidth="1"/>
    <col min="29" max="29" width="8.28125" style="0" customWidth="1"/>
    <col min="30" max="30" width="1.421875" style="0" customWidth="1"/>
    <col min="31" max="31" width="9.421875" style="0" customWidth="1"/>
    <col min="32" max="32" width="1.28515625" style="0" customWidth="1"/>
    <col min="33" max="33" width="2.140625" style="0" customWidth="1"/>
    <col min="34" max="34" width="8.8515625" style="3" customWidth="1"/>
    <col min="35" max="35" width="2.140625" style="0" customWidth="1"/>
    <col min="36" max="36" width="4.8515625" style="0" customWidth="1"/>
  </cols>
  <sheetData>
    <row r="1" spans="1:34" s="1" customFormat="1" ht="20.25">
      <c r="A1" s="1" t="s">
        <v>423</v>
      </c>
      <c r="O1" s="2"/>
      <c r="Q1" s="2"/>
      <c r="AH1" s="2"/>
    </row>
    <row r="2" ht="13.5" thickBot="1"/>
    <row r="3" spans="1:35" ht="12.75">
      <c r="A3" s="4"/>
      <c r="B3" s="95"/>
      <c r="C3" s="748" t="s">
        <v>342</v>
      </c>
      <c r="D3" s="731"/>
      <c r="E3" s="731"/>
      <c r="F3" s="731"/>
      <c r="G3" s="731"/>
      <c r="H3" s="731"/>
      <c r="I3" s="731"/>
      <c r="J3" s="731"/>
      <c r="K3" s="731"/>
      <c r="L3" s="731"/>
      <c r="M3" s="731"/>
      <c r="N3" s="731"/>
      <c r="O3" s="749" t="s">
        <v>1</v>
      </c>
      <c r="P3" s="731"/>
      <c r="Q3" s="731"/>
      <c r="R3" s="731"/>
      <c r="S3" s="731"/>
      <c r="T3" s="731"/>
      <c r="U3" s="731"/>
      <c r="V3" s="731"/>
      <c r="W3" s="731"/>
      <c r="X3" s="731"/>
      <c r="Y3" s="731"/>
      <c r="Z3" s="731"/>
      <c r="AA3" s="731"/>
      <c r="AB3" s="731"/>
      <c r="AC3" s="731"/>
      <c r="AD3" s="732"/>
      <c r="AE3" s="7"/>
      <c r="AF3" s="8"/>
      <c r="AH3" s="96"/>
      <c r="AI3" s="8"/>
    </row>
    <row r="4" spans="1:35" ht="12.75">
      <c r="A4" s="9"/>
      <c r="B4" s="54"/>
      <c r="C4" s="58"/>
      <c r="D4" s="14"/>
      <c r="E4" s="14"/>
      <c r="F4" s="14"/>
      <c r="G4" s="750"/>
      <c r="H4" s="750"/>
      <c r="I4" s="750"/>
      <c r="J4" s="750"/>
      <c r="K4" s="11"/>
      <c r="L4" s="12"/>
      <c r="M4" s="11"/>
      <c r="N4" s="11"/>
      <c r="O4" s="686"/>
      <c r="P4" s="16"/>
      <c r="Q4" s="15"/>
      <c r="R4" s="16"/>
      <c r="S4" s="14"/>
      <c r="T4" s="14"/>
      <c r="U4" s="14"/>
      <c r="V4" s="14"/>
      <c r="W4" s="14"/>
      <c r="X4" s="14"/>
      <c r="Y4" s="14"/>
      <c r="Z4" s="14"/>
      <c r="AA4" s="14"/>
      <c r="AB4" s="14"/>
      <c r="AC4" s="14"/>
      <c r="AD4" s="17"/>
      <c r="AE4" s="739" t="s">
        <v>4</v>
      </c>
      <c r="AF4" s="733"/>
      <c r="AH4" s="130" t="s">
        <v>2</v>
      </c>
      <c r="AI4" s="24"/>
    </row>
    <row r="5" spans="1:35" ht="12.75">
      <c r="A5" s="728"/>
      <c r="B5" s="733"/>
      <c r="C5" s="20" t="s">
        <v>343</v>
      </c>
      <c r="D5" s="21"/>
      <c r="E5" s="738" t="s">
        <v>344</v>
      </c>
      <c r="F5" s="735"/>
      <c r="G5" s="738" t="s">
        <v>385</v>
      </c>
      <c r="H5" s="734"/>
      <c r="I5" s="734"/>
      <c r="J5" s="735"/>
      <c r="K5" s="738" t="s">
        <v>4</v>
      </c>
      <c r="L5" s="735"/>
      <c r="M5" s="738" t="s">
        <v>4</v>
      </c>
      <c r="N5" s="735"/>
      <c r="O5" s="744" t="s">
        <v>11</v>
      </c>
      <c r="P5" s="756"/>
      <c r="Q5" s="756"/>
      <c r="R5" s="745"/>
      <c r="S5" s="738" t="s">
        <v>365</v>
      </c>
      <c r="T5" s="735"/>
      <c r="U5" s="22" t="s">
        <v>7</v>
      </c>
      <c r="V5" s="21"/>
      <c r="W5" s="22" t="s">
        <v>347</v>
      </c>
      <c r="X5" s="21"/>
      <c r="Y5" s="22" t="s">
        <v>386</v>
      </c>
      <c r="Z5" s="21"/>
      <c r="AA5" s="738" t="s">
        <v>10</v>
      </c>
      <c r="AB5" s="735"/>
      <c r="AC5" s="22" t="s">
        <v>12</v>
      </c>
      <c r="AD5" s="21"/>
      <c r="AE5" s="23"/>
      <c r="AF5" s="24"/>
      <c r="AH5" s="751" t="s">
        <v>5</v>
      </c>
      <c r="AI5" s="752"/>
    </row>
    <row r="6" spans="1:35" ht="12.75">
      <c r="A6" s="18"/>
      <c r="B6" s="101"/>
      <c r="C6" s="20"/>
      <c r="D6" s="21"/>
      <c r="E6" s="739" t="s">
        <v>350</v>
      </c>
      <c r="F6" s="729"/>
      <c r="G6" s="753" t="s">
        <v>387</v>
      </c>
      <c r="H6" s="750"/>
      <c r="I6" s="750"/>
      <c r="J6" s="754"/>
      <c r="K6" s="26"/>
      <c r="L6" s="27"/>
      <c r="M6" s="739" t="s">
        <v>388</v>
      </c>
      <c r="N6" s="729"/>
      <c r="O6" s="746" t="s">
        <v>18</v>
      </c>
      <c r="P6" s="755"/>
      <c r="Q6" s="755"/>
      <c r="R6" s="747"/>
      <c r="S6" s="739" t="s">
        <v>357</v>
      </c>
      <c r="T6" s="729"/>
      <c r="U6" s="22" t="s">
        <v>15</v>
      </c>
      <c r="V6" s="21"/>
      <c r="W6" s="22" t="s">
        <v>389</v>
      </c>
      <c r="X6" s="21"/>
      <c r="Y6" s="22" t="s">
        <v>390</v>
      </c>
      <c r="Z6" s="21"/>
      <c r="AA6" s="26"/>
      <c r="AB6" s="27"/>
      <c r="AC6" s="22"/>
      <c r="AD6" s="21"/>
      <c r="AE6" s="22"/>
      <c r="AF6" s="24"/>
      <c r="AH6" s="751" t="s">
        <v>13</v>
      </c>
      <c r="AI6" s="752"/>
    </row>
    <row r="7" spans="1:35" ht="12.75">
      <c r="A7" s="728" t="s">
        <v>327</v>
      </c>
      <c r="B7" s="733"/>
      <c r="C7" s="20"/>
      <c r="D7" s="21"/>
      <c r="E7" s="739" t="s">
        <v>356</v>
      </c>
      <c r="F7" s="729"/>
      <c r="G7" s="739" t="s">
        <v>343</v>
      </c>
      <c r="H7" s="729"/>
      <c r="I7" s="738" t="s">
        <v>344</v>
      </c>
      <c r="J7" s="735"/>
      <c r="K7" s="739"/>
      <c r="L7" s="729"/>
      <c r="M7" s="25"/>
      <c r="N7" s="25"/>
      <c r="O7" s="758" t="s">
        <v>25</v>
      </c>
      <c r="P7" s="759"/>
      <c r="Q7" s="759"/>
      <c r="R7" s="760"/>
      <c r="S7" s="739" t="s">
        <v>368</v>
      </c>
      <c r="T7" s="757"/>
      <c r="U7" s="22" t="s">
        <v>22</v>
      </c>
      <c r="V7" s="21"/>
      <c r="W7" s="22" t="s">
        <v>139</v>
      </c>
      <c r="X7" s="21"/>
      <c r="Y7" s="739" t="s">
        <v>391</v>
      </c>
      <c r="Z7" s="729"/>
      <c r="AA7" s="739"/>
      <c r="AB7" s="729"/>
      <c r="AC7" s="29"/>
      <c r="AD7" s="10"/>
      <c r="AE7" s="739"/>
      <c r="AF7" s="733"/>
      <c r="AH7" s="751" t="s">
        <v>19</v>
      </c>
      <c r="AI7" s="752"/>
    </row>
    <row r="8" spans="1:35" ht="12.75">
      <c r="A8" s="18"/>
      <c r="B8" s="101"/>
      <c r="C8" s="20"/>
      <c r="D8" s="21"/>
      <c r="E8" s="22"/>
      <c r="F8" s="28"/>
      <c r="G8" s="739"/>
      <c r="H8" s="729"/>
      <c r="I8" s="739" t="s">
        <v>350</v>
      </c>
      <c r="J8" s="729"/>
      <c r="K8" s="739"/>
      <c r="L8" s="729"/>
      <c r="M8" s="25"/>
      <c r="N8" s="25"/>
      <c r="O8" s="746"/>
      <c r="P8" s="747"/>
      <c r="Q8" s="746" t="s">
        <v>32</v>
      </c>
      <c r="R8" s="747"/>
      <c r="S8" s="29"/>
      <c r="T8" s="10"/>
      <c r="U8" s="22" t="s">
        <v>28</v>
      </c>
      <c r="V8" s="21"/>
      <c r="W8" s="739" t="s">
        <v>358</v>
      </c>
      <c r="X8" s="729"/>
      <c r="Y8" s="739" t="s">
        <v>383</v>
      </c>
      <c r="Z8" s="729"/>
      <c r="AA8" s="739"/>
      <c r="AB8" s="729"/>
      <c r="AC8" s="29"/>
      <c r="AD8" s="10"/>
      <c r="AE8" s="739"/>
      <c r="AF8" s="733"/>
      <c r="AH8" s="751" t="s">
        <v>26</v>
      </c>
      <c r="AI8" s="752"/>
    </row>
    <row r="9" spans="1:35" ht="12.75">
      <c r="A9" s="18"/>
      <c r="B9" s="101"/>
      <c r="C9" s="20"/>
      <c r="D9" s="21"/>
      <c r="E9" s="22"/>
      <c r="F9" s="28"/>
      <c r="G9" s="25"/>
      <c r="H9" s="25"/>
      <c r="I9" s="739" t="s">
        <v>356</v>
      </c>
      <c r="J9" s="729"/>
      <c r="K9" s="26"/>
      <c r="L9" s="25"/>
      <c r="M9" s="25"/>
      <c r="N9" s="25"/>
      <c r="O9" s="155"/>
      <c r="P9" s="154"/>
      <c r="Q9" s="746" t="s">
        <v>39</v>
      </c>
      <c r="R9" s="747"/>
      <c r="S9" s="29"/>
      <c r="T9" s="10"/>
      <c r="U9" s="22" t="s">
        <v>35</v>
      </c>
      <c r="V9" s="21"/>
      <c r="W9" s="23"/>
      <c r="X9" s="21"/>
      <c r="Y9" s="23"/>
      <c r="Z9" s="21"/>
      <c r="AA9" s="26"/>
      <c r="AB9" s="25"/>
      <c r="AC9" s="29"/>
      <c r="AD9" s="10"/>
      <c r="AE9" s="739"/>
      <c r="AF9" s="733"/>
      <c r="AH9" s="751" t="s">
        <v>392</v>
      </c>
      <c r="AI9" s="752"/>
    </row>
    <row r="10" spans="1:35" ht="13.5" thickBot="1">
      <c r="A10" s="30"/>
      <c r="B10" s="85"/>
      <c r="C10" s="32" t="s">
        <v>41</v>
      </c>
      <c r="D10" s="33"/>
      <c r="E10" s="651"/>
      <c r="F10" s="146"/>
      <c r="G10" s="740" t="s">
        <v>41</v>
      </c>
      <c r="H10" s="737"/>
      <c r="I10" s="651"/>
      <c r="J10" s="31"/>
      <c r="K10" s="740" t="s">
        <v>41</v>
      </c>
      <c r="L10" s="736"/>
      <c r="M10" s="740" t="s">
        <v>41</v>
      </c>
      <c r="N10" s="737"/>
      <c r="O10" s="35" t="s">
        <v>41</v>
      </c>
      <c r="P10" s="33"/>
      <c r="Q10" s="35" t="s">
        <v>41</v>
      </c>
      <c r="R10" s="33"/>
      <c r="S10" s="34" t="s">
        <v>41</v>
      </c>
      <c r="T10" s="33"/>
      <c r="U10" s="34" t="s">
        <v>41</v>
      </c>
      <c r="V10" s="33"/>
      <c r="W10" s="34" t="s">
        <v>41</v>
      </c>
      <c r="X10" s="33"/>
      <c r="Y10" s="34" t="s">
        <v>41</v>
      </c>
      <c r="Z10" s="33"/>
      <c r="AA10" s="34" t="s">
        <v>41</v>
      </c>
      <c r="AB10" s="33"/>
      <c r="AC10" s="34" t="s">
        <v>41</v>
      </c>
      <c r="AD10" s="33"/>
      <c r="AE10" s="34" t="s">
        <v>41</v>
      </c>
      <c r="AF10" s="36"/>
      <c r="AH10" s="37" t="s">
        <v>41</v>
      </c>
      <c r="AI10" s="36"/>
    </row>
    <row r="11" spans="1:35" s="657" customFormat="1" ht="12.75">
      <c r="A11" s="634" t="s">
        <v>42</v>
      </c>
      <c r="B11" s="652"/>
      <c r="C11" s="687">
        <v>4804811</v>
      </c>
      <c r="D11" s="635"/>
      <c r="E11" s="681">
        <v>0.6382201995485874</v>
      </c>
      <c r="F11" s="635"/>
      <c r="G11" s="713">
        <v>75812</v>
      </c>
      <c r="H11" s="635"/>
      <c r="I11" s="714">
        <v>0.6285</v>
      </c>
      <c r="J11" s="635"/>
      <c r="K11" s="636" t="e">
        <v>#REF!</v>
      </c>
      <c r="L11" s="635"/>
      <c r="M11" s="41">
        <v>4880623</v>
      </c>
      <c r="N11" s="635"/>
      <c r="O11" s="636">
        <v>235173</v>
      </c>
      <c r="P11" s="635"/>
      <c r="Q11" s="636">
        <v>16135.185000000001</v>
      </c>
      <c r="R11" s="635"/>
      <c r="S11" s="636">
        <v>12600</v>
      </c>
      <c r="T11" s="639"/>
      <c r="U11" s="636">
        <v>130449</v>
      </c>
      <c r="V11" s="639"/>
      <c r="W11" s="636">
        <v>72209</v>
      </c>
      <c r="X11" s="639"/>
      <c r="Y11" s="636">
        <v>27648</v>
      </c>
      <c r="Z11" s="639"/>
      <c r="AA11" s="636">
        <v>24000</v>
      </c>
      <c r="AB11" s="639"/>
      <c r="AC11" s="636">
        <v>518214.185</v>
      </c>
      <c r="AD11" s="639"/>
      <c r="AE11" s="636">
        <v>5398837.1850000005</v>
      </c>
      <c r="AF11" s="640"/>
      <c r="AH11" s="687">
        <v>87350</v>
      </c>
      <c r="AI11" s="652"/>
    </row>
    <row r="12" spans="1:35" ht="12.75">
      <c r="A12" s="9"/>
      <c r="B12" s="54" t="s">
        <v>43</v>
      </c>
      <c r="C12" s="46">
        <v>350047</v>
      </c>
      <c r="D12" s="47"/>
      <c r="E12" s="688">
        <v>0.6285499462123977</v>
      </c>
      <c r="F12" s="116"/>
      <c r="G12" s="48"/>
      <c r="H12" s="116"/>
      <c r="I12" s="23"/>
      <c r="J12" s="116"/>
      <c r="K12" s="29"/>
      <c r="L12" s="10"/>
      <c r="M12" s="48">
        <v>350047</v>
      </c>
      <c r="N12" s="10"/>
      <c r="O12" s="48">
        <v>14477</v>
      </c>
      <c r="P12" s="10"/>
      <c r="Q12" s="48">
        <v>0</v>
      </c>
      <c r="R12" s="10"/>
      <c r="S12" s="48"/>
      <c r="T12" s="49"/>
      <c r="U12" s="48">
        <v>8284</v>
      </c>
      <c r="V12" s="49"/>
      <c r="W12" s="48">
        <v>14000</v>
      </c>
      <c r="X12" s="49"/>
      <c r="Y12" s="48"/>
      <c r="Z12" s="51"/>
      <c r="AA12" s="48">
        <v>2400</v>
      </c>
      <c r="AB12" s="51" t="s">
        <v>113</v>
      </c>
      <c r="AC12" s="52">
        <v>39161</v>
      </c>
      <c r="AD12" s="49"/>
      <c r="AE12" s="48">
        <v>389208</v>
      </c>
      <c r="AF12" s="53"/>
      <c r="AH12" s="46">
        <v>5377</v>
      </c>
      <c r="AI12" s="54"/>
    </row>
    <row r="13" spans="1:35" ht="12.75">
      <c r="A13" s="9"/>
      <c r="B13" s="54" t="s">
        <v>44</v>
      </c>
      <c r="C13" s="46">
        <v>167012</v>
      </c>
      <c r="D13" s="47"/>
      <c r="E13" s="688">
        <v>0.6285499462123977</v>
      </c>
      <c r="F13" s="116"/>
      <c r="G13" s="48"/>
      <c r="H13" s="116"/>
      <c r="I13" s="23"/>
      <c r="J13" s="116"/>
      <c r="K13" s="29"/>
      <c r="L13" s="10"/>
      <c r="M13" s="48">
        <v>167012</v>
      </c>
      <c r="N13" s="10"/>
      <c r="O13" s="48">
        <v>11478</v>
      </c>
      <c r="P13" s="10"/>
      <c r="Q13" s="48">
        <v>0</v>
      </c>
      <c r="R13" s="10"/>
      <c r="S13" s="48"/>
      <c r="T13" s="49"/>
      <c r="U13" s="48">
        <v>0</v>
      </c>
      <c r="V13" s="49"/>
      <c r="W13" s="48">
        <v>2664</v>
      </c>
      <c r="X13" s="49"/>
      <c r="Y13" s="48"/>
      <c r="Z13" s="49"/>
      <c r="AA13" s="48"/>
      <c r="AB13" s="49"/>
      <c r="AC13" s="52">
        <v>14142</v>
      </c>
      <c r="AD13" s="49"/>
      <c r="AE13" s="48">
        <v>181154</v>
      </c>
      <c r="AF13" s="53"/>
      <c r="AH13" s="46">
        <v>4263</v>
      </c>
      <c r="AI13" s="54"/>
    </row>
    <row r="14" spans="1:35" ht="12.75">
      <c r="A14" s="9"/>
      <c r="B14" s="54" t="s">
        <v>97</v>
      </c>
      <c r="C14" s="46">
        <v>86992</v>
      </c>
      <c r="D14" s="56"/>
      <c r="E14" s="688">
        <v>0.85</v>
      </c>
      <c r="F14" s="114"/>
      <c r="G14" s="48"/>
      <c r="H14" s="114"/>
      <c r="I14" s="715"/>
      <c r="J14" s="114"/>
      <c r="K14" s="29"/>
      <c r="L14" s="10"/>
      <c r="M14" s="48">
        <v>86992</v>
      </c>
      <c r="N14" s="10"/>
      <c r="O14" s="48">
        <v>5809</v>
      </c>
      <c r="P14" s="10"/>
      <c r="Q14" s="48">
        <v>0</v>
      </c>
      <c r="R14" s="10"/>
      <c r="S14" s="48"/>
      <c r="T14" s="49"/>
      <c r="U14" s="48">
        <v>2140</v>
      </c>
      <c r="V14" s="49"/>
      <c r="W14" s="48">
        <v>3500</v>
      </c>
      <c r="X14" s="49"/>
      <c r="Y14" s="48"/>
      <c r="Z14" s="49"/>
      <c r="AA14" s="48"/>
      <c r="AB14" s="49"/>
      <c r="AC14" s="52">
        <v>11449</v>
      </c>
      <c r="AD14" s="49"/>
      <c r="AE14" s="48">
        <v>98441</v>
      </c>
      <c r="AF14" s="53"/>
      <c r="AH14" s="46">
        <v>2158</v>
      </c>
      <c r="AI14" s="54"/>
    </row>
    <row r="15" spans="1:35" ht="12.75">
      <c r="A15" s="9"/>
      <c r="B15" s="54" t="s">
        <v>47</v>
      </c>
      <c r="C15" s="46">
        <v>168911</v>
      </c>
      <c r="D15" s="56"/>
      <c r="E15" s="688">
        <v>0.83</v>
      </c>
      <c r="F15" s="114"/>
      <c r="G15" s="48"/>
      <c r="H15" s="114"/>
      <c r="I15" s="715"/>
      <c r="J15" s="114"/>
      <c r="K15" s="29"/>
      <c r="L15" s="10"/>
      <c r="M15" s="48">
        <v>168911</v>
      </c>
      <c r="N15" s="10"/>
      <c r="O15" s="48">
        <v>6074</v>
      </c>
      <c r="P15" s="10"/>
      <c r="Q15" s="48">
        <v>0</v>
      </c>
      <c r="R15" s="10"/>
      <c r="S15" s="48"/>
      <c r="T15" s="49"/>
      <c r="U15" s="48">
        <v>3088</v>
      </c>
      <c r="V15" s="49"/>
      <c r="W15" s="48">
        <v>0</v>
      </c>
      <c r="X15" s="49"/>
      <c r="Y15" s="48"/>
      <c r="Z15" s="49"/>
      <c r="AA15" s="48"/>
      <c r="AB15" s="49"/>
      <c r="AC15" s="52">
        <v>9162</v>
      </c>
      <c r="AD15" s="49"/>
      <c r="AE15" s="48">
        <v>178073</v>
      </c>
      <c r="AF15" s="53"/>
      <c r="AH15" s="46">
        <v>2256</v>
      </c>
      <c r="AI15" s="54"/>
    </row>
    <row r="16" spans="1:35" ht="12.75">
      <c r="A16" s="9"/>
      <c r="B16" s="54" t="s">
        <v>48</v>
      </c>
      <c r="C16" s="46">
        <v>353981</v>
      </c>
      <c r="D16" s="47"/>
      <c r="E16" s="688">
        <v>0.6285499462123977</v>
      </c>
      <c r="F16" s="116"/>
      <c r="G16" s="48">
        <v>1091</v>
      </c>
      <c r="H16" s="116"/>
      <c r="I16" s="715">
        <v>0.6285</v>
      </c>
      <c r="J16" s="116"/>
      <c r="K16" s="48" t="e">
        <v>#REF!</v>
      </c>
      <c r="L16" s="10"/>
      <c r="M16" s="48">
        <v>355072</v>
      </c>
      <c r="N16" s="10"/>
      <c r="O16" s="48">
        <v>17731</v>
      </c>
      <c r="P16" s="10"/>
      <c r="Q16" s="48">
        <v>1398.694</v>
      </c>
      <c r="R16" s="10"/>
      <c r="S16" s="48"/>
      <c r="T16" s="49"/>
      <c r="U16" s="48">
        <v>10734</v>
      </c>
      <c r="V16" s="49"/>
      <c r="W16" s="48">
        <v>4728</v>
      </c>
      <c r="X16" s="49"/>
      <c r="Y16" s="48">
        <v>2715</v>
      </c>
      <c r="Z16" s="51"/>
      <c r="AA16" s="48">
        <v>2400</v>
      </c>
      <c r="AB16" s="51" t="s">
        <v>113</v>
      </c>
      <c r="AC16" s="52">
        <v>39706.694</v>
      </c>
      <c r="AD16" s="49"/>
      <c r="AE16" s="48">
        <v>394778.694</v>
      </c>
      <c r="AF16" s="53"/>
      <c r="AH16" s="46">
        <v>6586</v>
      </c>
      <c r="AI16" s="54"/>
    </row>
    <row r="17" spans="1:35" ht="12.75">
      <c r="A17" s="9"/>
      <c r="B17" s="54" t="s">
        <v>49</v>
      </c>
      <c r="C17" s="46">
        <v>172787</v>
      </c>
      <c r="D17" s="56"/>
      <c r="E17" s="688">
        <v>0.6285499462123977</v>
      </c>
      <c r="F17" s="114"/>
      <c r="G17" s="48">
        <v>8632</v>
      </c>
      <c r="H17" s="114"/>
      <c r="I17" s="715">
        <v>0.6285</v>
      </c>
      <c r="J17" s="114"/>
      <c r="K17" s="48" t="e">
        <v>#REF!</v>
      </c>
      <c r="L17" s="10"/>
      <c r="M17" s="48">
        <v>181419</v>
      </c>
      <c r="N17" s="10"/>
      <c r="O17" s="48">
        <v>24052</v>
      </c>
      <c r="P17" s="10"/>
      <c r="Q17" s="48">
        <v>496.904</v>
      </c>
      <c r="R17" s="10"/>
      <c r="S17" s="48"/>
      <c r="T17" s="49"/>
      <c r="U17" s="48">
        <v>7333</v>
      </c>
      <c r="V17" s="49"/>
      <c r="W17" s="48">
        <v>11</v>
      </c>
      <c r="X17" s="49"/>
      <c r="Y17" s="48">
        <v>4857</v>
      </c>
      <c r="Z17" s="49"/>
      <c r="AA17" s="48"/>
      <c r="AB17" s="49"/>
      <c r="AC17" s="52">
        <v>36749.903999999995</v>
      </c>
      <c r="AD17" s="49"/>
      <c r="AE17" s="48">
        <v>218168.90399999998</v>
      </c>
      <c r="AF17" s="53"/>
      <c r="AH17" s="46">
        <v>8934</v>
      </c>
      <c r="AI17" s="54"/>
    </row>
    <row r="18" spans="1:35" ht="12.75">
      <c r="A18" s="9"/>
      <c r="B18" s="54" t="s">
        <v>50</v>
      </c>
      <c r="C18" s="46">
        <v>111264</v>
      </c>
      <c r="D18" s="56"/>
      <c r="E18" s="688">
        <v>0.6285499462123977</v>
      </c>
      <c r="F18" s="114"/>
      <c r="G18" s="48">
        <v>1185</v>
      </c>
      <c r="H18" s="114"/>
      <c r="I18" s="715">
        <v>0.6285</v>
      </c>
      <c r="J18" s="114"/>
      <c r="K18" s="48" t="e">
        <v>#REF!</v>
      </c>
      <c r="L18" s="10"/>
      <c r="M18" s="48">
        <v>112449</v>
      </c>
      <c r="N18" s="10"/>
      <c r="O18" s="48">
        <v>13776</v>
      </c>
      <c r="P18" s="10"/>
      <c r="Q18" s="48">
        <v>987.674</v>
      </c>
      <c r="R18" s="10"/>
      <c r="S18" s="48"/>
      <c r="T18" s="49"/>
      <c r="U18" s="48">
        <v>610</v>
      </c>
      <c r="V18" s="49"/>
      <c r="W18" s="48">
        <v>508</v>
      </c>
      <c r="X18" s="49"/>
      <c r="Y18" s="48">
        <v>2715</v>
      </c>
      <c r="Z18" s="49"/>
      <c r="AA18" s="48"/>
      <c r="AB18" s="49"/>
      <c r="AC18" s="52">
        <v>18596.674</v>
      </c>
      <c r="AD18" s="49"/>
      <c r="AE18" s="48">
        <v>131045.674</v>
      </c>
      <c r="AF18" s="53"/>
      <c r="AH18" s="46">
        <v>5117</v>
      </c>
      <c r="AI18" s="54"/>
    </row>
    <row r="19" spans="1:35" ht="12.75">
      <c r="A19" s="9"/>
      <c r="B19" s="54" t="s">
        <v>329</v>
      </c>
      <c r="C19" s="46">
        <v>220051</v>
      </c>
      <c r="D19" s="47"/>
      <c r="E19" s="688">
        <v>0.6285499462123977</v>
      </c>
      <c r="F19" s="116"/>
      <c r="G19" s="48">
        <v>1292</v>
      </c>
      <c r="H19" s="116"/>
      <c r="I19" s="715">
        <v>0.6285</v>
      </c>
      <c r="J19" s="116"/>
      <c r="K19" s="48" t="e">
        <v>#REF!</v>
      </c>
      <c r="L19" s="10"/>
      <c r="M19" s="48">
        <v>221343</v>
      </c>
      <c r="N19" s="10"/>
      <c r="O19" s="48">
        <v>9823</v>
      </c>
      <c r="P19" s="10"/>
      <c r="Q19" s="48">
        <v>748.423</v>
      </c>
      <c r="R19" s="10"/>
      <c r="S19" s="48"/>
      <c r="T19" s="49"/>
      <c r="U19" s="48">
        <v>4487</v>
      </c>
      <c r="V19" s="49"/>
      <c r="W19" s="48">
        <v>3353</v>
      </c>
      <c r="X19" s="49"/>
      <c r="Y19" s="48">
        <v>2715</v>
      </c>
      <c r="Z19" s="49"/>
      <c r="AA19" s="48"/>
      <c r="AB19" s="49"/>
      <c r="AC19" s="52">
        <v>21126.423000000003</v>
      </c>
      <c r="AD19" s="49"/>
      <c r="AE19" s="48">
        <v>242469.423</v>
      </c>
      <c r="AF19" s="53"/>
      <c r="AH19" s="46">
        <v>3649</v>
      </c>
      <c r="AI19" s="54"/>
    </row>
    <row r="20" spans="1:35" ht="12.75">
      <c r="A20" s="9"/>
      <c r="B20" s="54" t="s">
        <v>73</v>
      </c>
      <c r="C20" s="46">
        <v>167893</v>
      </c>
      <c r="D20" s="47"/>
      <c r="E20" s="688">
        <v>0.6285499462123977</v>
      </c>
      <c r="F20" s="116"/>
      <c r="G20" s="48">
        <v>4120</v>
      </c>
      <c r="H20" s="116"/>
      <c r="I20" s="715">
        <v>0.6285</v>
      </c>
      <c r="J20" s="116"/>
      <c r="K20" s="48" t="e">
        <v>#REF!</v>
      </c>
      <c r="L20" s="10"/>
      <c r="M20" s="48">
        <v>172013</v>
      </c>
      <c r="N20" s="10"/>
      <c r="O20" s="48">
        <v>4818</v>
      </c>
      <c r="P20" s="10"/>
      <c r="Q20" s="48">
        <v>245.385</v>
      </c>
      <c r="R20" s="10"/>
      <c r="S20" s="48"/>
      <c r="T20" s="49"/>
      <c r="U20" s="48">
        <v>4610</v>
      </c>
      <c r="V20" s="49"/>
      <c r="W20" s="48">
        <v>1780</v>
      </c>
      <c r="X20" s="49"/>
      <c r="Y20" s="48"/>
      <c r="Z20" s="49"/>
      <c r="AA20" s="48"/>
      <c r="AB20" s="49"/>
      <c r="AC20" s="52">
        <v>11453.385</v>
      </c>
      <c r="AD20" s="49"/>
      <c r="AE20" s="48">
        <v>183466.385</v>
      </c>
      <c r="AF20" s="53"/>
      <c r="AH20" s="46">
        <v>1790</v>
      </c>
      <c r="AI20" s="54"/>
    </row>
    <row r="21" spans="1:35" ht="12.75">
      <c r="A21" s="9"/>
      <c r="B21" s="54" t="s">
        <v>330</v>
      </c>
      <c r="C21" s="46">
        <v>240812</v>
      </c>
      <c r="D21" s="47"/>
      <c r="E21" s="688">
        <v>0.6285499462123977</v>
      </c>
      <c r="F21" s="116"/>
      <c r="G21" s="48">
        <v>1396</v>
      </c>
      <c r="H21" s="116"/>
      <c r="I21" s="715">
        <v>0.6285</v>
      </c>
      <c r="J21" s="116"/>
      <c r="K21" s="48" t="e">
        <v>#REF!</v>
      </c>
      <c r="L21" s="10"/>
      <c r="M21" s="48">
        <v>242208</v>
      </c>
      <c r="N21" s="10"/>
      <c r="O21" s="48">
        <v>8123</v>
      </c>
      <c r="P21" s="10"/>
      <c r="Q21" s="48">
        <v>2484.522</v>
      </c>
      <c r="R21" s="10"/>
      <c r="S21" s="48"/>
      <c r="T21" s="49"/>
      <c r="U21" s="48">
        <v>5145</v>
      </c>
      <c r="V21" s="49"/>
      <c r="W21" s="48">
        <v>1876</v>
      </c>
      <c r="X21" s="49"/>
      <c r="Y21" s="48">
        <v>2715</v>
      </c>
      <c r="Z21" s="49"/>
      <c r="AA21" s="48"/>
      <c r="AB21" s="49"/>
      <c r="AC21" s="52">
        <v>20343.522</v>
      </c>
      <c r="AD21" s="49"/>
      <c r="AE21" s="48">
        <v>262551.522</v>
      </c>
      <c r="AF21" s="53"/>
      <c r="AH21" s="46">
        <v>3017</v>
      </c>
      <c r="AI21" s="54"/>
    </row>
    <row r="22" spans="1:35" ht="12.75">
      <c r="A22" s="9"/>
      <c r="B22" s="54" t="s">
        <v>74</v>
      </c>
      <c r="C22" s="46">
        <v>575724</v>
      </c>
      <c r="D22" s="47"/>
      <c r="E22" s="688">
        <v>0.6285499462123977</v>
      </c>
      <c r="F22" s="116"/>
      <c r="G22" s="48">
        <v>8525</v>
      </c>
      <c r="H22" s="116"/>
      <c r="I22" s="715">
        <v>0.6285</v>
      </c>
      <c r="J22" s="116"/>
      <c r="K22" s="48" t="e">
        <v>#REF!</v>
      </c>
      <c r="L22" s="10"/>
      <c r="M22" s="48">
        <v>584249</v>
      </c>
      <c r="N22" s="10"/>
      <c r="O22" s="48">
        <v>12231</v>
      </c>
      <c r="P22" s="10"/>
      <c r="Q22" s="48">
        <v>2251.406</v>
      </c>
      <c r="R22" s="10"/>
      <c r="S22" s="48">
        <v>12600</v>
      </c>
      <c r="T22" s="51" t="s">
        <v>78</v>
      </c>
      <c r="U22" s="48">
        <v>10665</v>
      </c>
      <c r="V22" s="49"/>
      <c r="W22" s="48">
        <v>6600</v>
      </c>
      <c r="X22" s="49"/>
      <c r="Y22" s="48">
        <v>2715</v>
      </c>
      <c r="Z22" s="49"/>
      <c r="AA22" s="48">
        <v>16500</v>
      </c>
      <c r="AB22" s="51" t="s">
        <v>114</v>
      </c>
      <c r="AC22" s="52">
        <v>63562.406</v>
      </c>
      <c r="AD22" s="49"/>
      <c r="AE22" s="48">
        <v>647811.406</v>
      </c>
      <c r="AF22" s="53"/>
      <c r="AH22" s="46">
        <v>4543</v>
      </c>
      <c r="AI22" s="54"/>
    </row>
    <row r="23" spans="1:35" ht="12.75">
      <c r="A23" s="9"/>
      <c r="B23" s="54" t="s">
        <v>103</v>
      </c>
      <c r="C23" s="46">
        <v>225545</v>
      </c>
      <c r="D23" s="47"/>
      <c r="E23" s="688">
        <v>0.6285499462123977</v>
      </c>
      <c r="F23" s="116"/>
      <c r="G23" s="48"/>
      <c r="H23" s="116"/>
      <c r="I23" s="23"/>
      <c r="J23" s="116"/>
      <c r="K23" s="29"/>
      <c r="L23" s="10"/>
      <c r="M23" s="48">
        <v>225545</v>
      </c>
      <c r="N23" s="10"/>
      <c r="O23" s="48">
        <v>4932</v>
      </c>
      <c r="P23" s="10"/>
      <c r="Q23" s="48">
        <v>0</v>
      </c>
      <c r="R23" s="10"/>
      <c r="S23" s="48"/>
      <c r="T23" s="49"/>
      <c r="U23" s="48">
        <v>6413</v>
      </c>
      <c r="V23" s="49"/>
      <c r="W23" s="48">
        <v>2796</v>
      </c>
      <c r="X23" s="49"/>
      <c r="Y23" s="48"/>
      <c r="Z23" s="49"/>
      <c r="AA23" s="48"/>
      <c r="AB23" s="49"/>
      <c r="AC23" s="52">
        <v>14141</v>
      </c>
      <c r="AD23" s="49"/>
      <c r="AE23" s="48">
        <v>239686</v>
      </c>
      <c r="AF23" s="53"/>
      <c r="AH23" s="46">
        <v>1832</v>
      </c>
      <c r="AI23" s="54"/>
    </row>
    <row r="24" spans="1:35" ht="12.75">
      <c r="A24" s="9"/>
      <c r="B24" s="54" t="s">
        <v>104</v>
      </c>
      <c r="C24" s="46">
        <v>100289</v>
      </c>
      <c r="D24" s="47"/>
      <c r="E24" s="688">
        <v>0.6285499462123977</v>
      </c>
      <c r="F24" s="116"/>
      <c r="G24" s="48"/>
      <c r="H24" s="116"/>
      <c r="I24" s="23"/>
      <c r="J24" s="116"/>
      <c r="K24" s="29"/>
      <c r="L24" s="10"/>
      <c r="M24" s="48">
        <v>100289</v>
      </c>
      <c r="N24" s="10"/>
      <c r="O24" s="48">
        <v>4760</v>
      </c>
      <c r="P24" s="10"/>
      <c r="Q24" s="48">
        <v>0</v>
      </c>
      <c r="R24" s="10"/>
      <c r="S24" s="48"/>
      <c r="T24" s="49"/>
      <c r="U24" s="48">
        <v>1635</v>
      </c>
      <c r="V24" s="49"/>
      <c r="W24" s="48">
        <v>1920</v>
      </c>
      <c r="X24" s="49"/>
      <c r="Y24" s="48"/>
      <c r="Z24" s="49"/>
      <c r="AA24" s="48"/>
      <c r="AB24" s="49"/>
      <c r="AC24" s="52">
        <v>8315</v>
      </c>
      <c r="AD24" s="49"/>
      <c r="AE24" s="48">
        <v>108604</v>
      </c>
      <c r="AF24" s="53"/>
      <c r="AH24" s="46">
        <v>1768</v>
      </c>
      <c r="AI24" s="54"/>
    </row>
    <row r="25" spans="1:35" ht="12.75">
      <c r="A25" s="9"/>
      <c r="B25" s="54" t="s">
        <v>105</v>
      </c>
      <c r="C25" s="46">
        <v>361561</v>
      </c>
      <c r="D25" s="47"/>
      <c r="E25" s="688">
        <v>0.6285499462123977</v>
      </c>
      <c r="F25" s="116"/>
      <c r="G25" s="48"/>
      <c r="H25" s="116"/>
      <c r="I25" s="23"/>
      <c r="J25" s="116"/>
      <c r="K25" s="29"/>
      <c r="L25" s="10"/>
      <c r="M25" s="48">
        <v>361561</v>
      </c>
      <c r="N25" s="10"/>
      <c r="O25" s="48">
        <v>2662</v>
      </c>
      <c r="P25" s="10"/>
      <c r="Q25" s="48">
        <v>0</v>
      </c>
      <c r="R25" s="10"/>
      <c r="S25" s="48"/>
      <c r="T25" s="49"/>
      <c r="U25" s="48">
        <v>9290</v>
      </c>
      <c r="V25" s="49"/>
      <c r="W25" s="48">
        <v>6790</v>
      </c>
      <c r="X25" s="49"/>
      <c r="Y25" s="48"/>
      <c r="Z25" s="51"/>
      <c r="AA25" s="48">
        <v>2400</v>
      </c>
      <c r="AB25" s="51" t="s">
        <v>113</v>
      </c>
      <c r="AC25" s="52">
        <v>21142</v>
      </c>
      <c r="AD25" s="49"/>
      <c r="AE25" s="48">
        <v>382703</v>
      </c>
      <c r="AF25" s="53"/>
      <c r="AH25" s="46">
        <v>988</v>
      </c>
      <c r="AI25" s="54"/>
    </row>
    <row r="26" spans="1:36" ht="13.5" customHeight="1">
      <c r="A26" s="9"/>
      <c r="B26" s="54" t="s">
        <v>57</v>
      </c>
      <c r="C26" s="46">
        <v>102651</v>
      </c>
      <c r="D26" s="56"/>
      <c r="E26" s="688">
        <v>0.69</v>
      </c>
      <c r="F26" s="114"/>
      <c r="G26" s="48"/>
      <c r="H26" s="114"/>
      <c r="I26" s="715"/>
      <c r="J26" s="114"/>
      <c r="K26" s="29"/>
      <c r="L26" s="10"/>
      <c r="M26" s="48">
        <v>102651</v>
      </c>
      <c r="N26" s="10"/>
      <c r="O26" s="48">
        <v>12490</v>
      </c>
      <c r="P26" s="10"/>
      <c r="Q26" s="48">
        <v>0</v>
      </c>
      <c r="R26" s="10"/>
      <c r="S26" s="48"/>
      <c r="T26" s="49"/>
      <c r="U26" s="48">
        <v>7800</v>
      </c>
      <c r="V26" s="49"/>
      <c r="W26" s="48">
        <v>2200</v>
      </c>
      <c r="X26" s="49"/>
      <c r="Y26" s="48"/>
      <c r="Z26" s="49"/>
      <c r="AA26" s="48"/>
      <c r="AB26" s="49"/>
      <c r="AC26" s="52">
        <v>22490</v>
      </c>
      <c r="AD26" s="49"/>
      <c r="AE26" s="48">
        <v>125141</v>
      </c>
      <c r="AF26" s="53"/>
      <c r="AH26" s="46">
        <v>4639</v>
      </c>
      <c r="AI26" s="54"/>
      <c r="AJ26" s="761"/>
    </row>
    <row r="27" spans="1:36" ht="12.75">
      <c r="A27" s="9"/>
      <c r="B27" s="54" t="s">
        <v>332</v>
      </c>
      <c r="C27" s="46">
        <v>458324</v>
      </c>
      <c r="D27" s="47"/>
      <c r="E27" s="688">
        <v>0.6285499462123977</v>
      </c>
      <c r="F27" s="116"/>
      <c r="G27" s="48">
        <v>30639</v>
      </c>
      <c r="H27" s="116"/>
      <c r="I27" s="715">
        <v>0.6285</v>
      </c>
      <c r="J27" s="116"/>
      <c r="K27" s="48" t="e">
        <v>#REF!</v>
      </c>
      <c r="L27" s="10"/>
      <c r="M27" s="48">
        <v>488963</v>
      </c>
      <c r="N27" s="10"/>
      <c r="O27" s="48">
        <v>15834</v>
      </c>
      <c r="P27" s="10"/>
      <c r="Q27" s="48">
        <v>1958.616</v>
      </c>
      <c r="R27" s="10"/>
      <c r="S27" s="48"/>
      <c r="T27" s="49"/>
      <c r="U27" s="48">
        <v>3943</v>
      </c>
      <c r="V27" s="49"/>
      <c r="W27" s="48">
        <v>3300</v>
      </c>
      <c r="X27" s="49"/>
      <c r="Y27" s="48">
        <v>2715</v>
      </c>
      <c r="Z27" s="49"/>
      <c r="AA27" s="48"/>
      <c r="AB27" s="49"/>
      <c r="AC27" s="52">
        <v>27750.616</v>
      </c>
      <c r="AD27" s="49"/>
      <c r="AE27" s="48">
        <v>516713.616</v>
      </c>
      <c r="AF27" s="53"/>
      <c r="AH27" s="46">
        <v>5881</v>
      </c>
      <c r="AI27" s="54"/>
      <c r="AJ27" s="761"/>
    </row>
    <row r="28" spans="1:36" ht="12.75">
      <c r="A28" s="9"/>
      <c r="B28" s="54" t="s">
        <v>59</v>
      </c>
      <c r="C28" s="46">
        <v>101706</v>
      </c>
      <c r="D28" s="56"/>
      <c r="E28" s="688">
        <v>0.6285499462123977</v>
      </c>
      <c r="F28" s="114"/>
      <c r="G28" s="48">
        <v>5281</v>
      </c>
      <c r="H28" s="114"/>
      <c r="I28" s="715">
        <v>0.6285</v>
      </c>
      <c r="J28" s="114"/>
      <c r="K28" s="48" t="e">
        <v>#REF!</v>
      </c>
      <c r="L28" s="10"/>
      <c r="M28" s="48">
        <v>106987</v>
      </c>
      <c r="N28" s="10"/>
      <c r="O28" s="48">
        <v>14847</v>
      </c>
      <c r="P28" s="10"/>
      <c r="Q28" s="48">
        <v>459.5</v>
      </c>
      <c r="R28" s="10"/>
      <c r="S28" s="48"/>
      <c r="T28" s="49"/>
      <c r="U28" s="48">
        <v>4270</v>
      </c>
      <c r="V28" s="49"/>
      <c r="W28" s="48">
        <v>10</v>
      </c>
      <c r="X28" s="49"/>
      <c r="Y28" s="48">
        <v>3786</v>
      </c>
      <c r="Z28" s="49"/>
      <c r="AA28" s="48"/>
      <c r="AB28" s="49"/>
      <c r="AC28" s="52">
        <v>23372.5</v>
      </c>
      <c r="AD28" s="49"/>
      <c r="AE28" s="48">
        <v>130359.5</v>
      </c>
      <c r="AF28" s="53"/>
      <c r="AH28" s="46">
        <v>5515</v>
      </c>
      <c r="AI28" s="54"/>
      <c r="AJ28" s="761"/>
    </row>
    <row r="29" spans="1:36" ht="12.75">
      <c r="A29" s="9"/>
      <c r="B29" s="54" t="s">
        <v>60</v>
      </c>
      <c r="C29" s="46">
        <v>251409</v>
      </c>
      <c r="D29" s="47"/>
      <c r="E29" s="688">
        <v>0.6285499462123977</v>
      </c>
      <c r="F29" s="116"/>
      <c r="G29" s="48">
        <v>2358</v>
      </c>
      <c r="H29" s="116"/>
      <c r="I29" s="715">
        <v>0.6285</v>
      </c>
      <c r="J29" s="116"/>
      <c r="K29" s="48" t="e">
        <v>#REF!</v>
      </c>
      <c r="L29" s="10"/>
      <c r="M29" s="48">
        <v>253767</v>
      </c>
      <c r="N29" s="10"/>
      <c r="O29" s="48">
        <v>7256</v>
      </c>
      <c r="P29" s="10"/>
      <c r="Q29" s="48">
        <v>435.558</v>
      </c>
      <c r="R29" s="10"/>
      <c r="S29" s="48"/>
      <c r="T29" s="49"/>
      <c r="U29" s="48">
        <v>19367</v>
      </c>
      <c r="V29" s="49"/>
      <c r="W29" s="48">
        <v>1280</v>
      </c>
      <c r="X29" s="49"/>
      <c r="Y29" s="48"/>
      <c r="Z29" s="49"/>
      <c r="AA29" s="48"/>
      <c r="AB29" s="49"/>
      <c r="AC29" s="52">
        <v>28338.558</v>
      </c>
      <c r="AD29" s="49"/>
      <c r="AE29" s="48">
        <v>282105.558</v>
      </c>
      <c r="AF29" s="53"/>
      <c r="AH29" s="46">
        <v>2695</v>
      </c>
      <c r="AI29" s="54"/>
      <c r="AJ29" s="761"/>
    </row>
    <row r="30" spans="1:35" ht="12.75">
      <c r="A30" s="9"/>
      <c r="B30" s="54" t="s">
        <v>110</v>
      </c>
      <c r="C30" s="46">
        <v>145842</v>
      </c>
      <c r="D30" s="56"/>
      <c r="E30" s="688">
        <v>0.6285499462123977</v>
      </c>
      <c r="F30" s="114"/>
      <c r="G30" s="48"/>
      <c r="H30" s="114"/>
      <c r="I30" s="715"/>
      <c r="J30" s="114"/>
      <c r="K30" s="48"/>
      <c r="L30" s="10"/>
      <c r="M30" s="48">
        <v>145842</v>
      </c>
      <c r="N30" s="10"/>
      <c r="O30" s="48">
        <v>14495</v>
      </c>
      <c r="P30" s="10"/>
      <c r="Q30" s="48">
        <v>0</v>
      </c>
      <c r="R30" s="10"/>
      <c r="S30" s="48"/>
      <c r="T30" s="49"/>
      <c r="U30" s="48">
        <v>3355</v>
      </c>
      <c r="V30" s="49"/>
      <c r="W30" s="48">
        <v>3599</v>
      </c>
      <c r="X30" s="49"/>
      <c r="Y30" s="48"/>
      <c r="Z30" s="49"/>
      <c r="AA30" s="48">
        <v>300</v>
      </c>
      <c r="AB30" s="51" t="s">
        <v>113</v>
      </c>
      <c r="AC30" s="52">
        <v>21749</v>
      </c>
      <c r="AD30" s="49"/>
      <c r="AE30" s="48">
        <v>167591</v>
      </c>
      <c r="AF30" s="53"/>
      <c r="AH30" s="46">
        <v>5383</v>
      </c>
      <c r="AI30" s="54"/>
    </row>
    <row r="31" spans="1:36" ht="12.75">
      <c r="A31" s="9"/>
      <c r="B31" s="54" t="s">
        <v>62</v>
      </c>
      <c r="C31" s="46">
        <v>338540</v>
      </c>
      <c r="D31" s="47"/>
      <c r="E31" s="688">
        <v>0.6285499462123977</v>
      </c>
      <c r="F31" s="116"/>
      <c r="G31" s="48">
        <v>3989</v>
      </c>
      <c r="H31" s="116"/>
      <c r="I31" s="715">
        <v>0.6285</v>
      </c>
      <c r="J31" s="116"/>
      <c r="K31" s="48" t="e">
        <v>#REF!</v>
      </c>
      <c r="L31" s="10"/>
      <c r="M31" s="48">
        <v>342529</v>
      </c>
      <c r="N31" s="10"/>
      <c r="O31" s="48">
        <v>15755</v>
      </c>
      <c r="P31" s="10"/>
      <c r="Q31" s="48">
        <v>2226.867</v>
      </c>
      <c r="R31" s="10"/>
      <c r="S31" s="48"/>
      <c r="T31" s="49"/>
      <c r="U31" s="48">
        <v>11880</v>
      </c>
      <c r="V31" s="49"/>
      <c r="W31" s="48">
        <v>11200</v>
      </c>
      <c r="X31" s="49"/>
      <c r="Y31" s="48">
        <v>2715</v>
      </c>
      <c r="Z31" s="49"/>
      <c r="AA31" s="48"/>
      <c r="AB31" s="49"/>
      <c r="AC31" s="52">
        <v>43776.867</v>
      </c>
      <c r="AD31" s="49"/>
      <c r="AE31" s="48">
        <v>386305.86699999997</v>
      </c>
      <c r="AF31" s="53"/>
      <c r="AG31" s="57"/>
      <c r="AH31" s="46">
        <v>5852</v>
      </c>
      <c r="AI31" s="54"/>
      <c r="AJ31" s="57"/>
    </row>
    <row r="32" spans="1:35" ht="12.75">
      <c r="A32" s="58"/>
      <c r="B32" s="62" t="s">
        <v>63</v>
      </c>
      <c r="C32" s="61">
        <v>103470</v>
      </c>
      <c r="D32" s="662"/>
      <c r="E32" s="690">
        <v>0.6285499462123977</v>
      </c>
      <c r="F32" s="118"/>
      <c r="G32" s="59">
        <v>7304</v>
      </c>
      <c r="H32" s="118"/>
      <c r="I32" s="716">
        <v>0.6285</v>
      </c>
      <c r="J32" s="118"/>
      <c r="K32" s="59" t="e">
        <v>#REF!</v>
      </c>
      <c r="L32" s="14"/>
      <c r="M32" s="59">
        <v>110774</v>
      </c>
      <c r="N32" s="14"/>
      <c r="O32" s="59">
        <v>13750</v>
      </c>
      <c r="P32" s="14"/>
      <c r="Q32" s="59">
        <v>2441.636</v>
      </c>
      <c r="R32" s="14"/>
      <c r="S32" s="59"/>
      <c r="T32" s="60"/>
      <c r="U32" s="59">
        <v>5400</v>
      </c>
      <c r="V32" s="60"/>
      <c r="W32" s="59">
        <v>94</v>
      </c>
      <c r="X32" s="60"/>
      <c r="Y32" s="59"/>
      <c r="Z32" s="60"/>
      <c r="AA32" s="59"/>
      <c r="AB32" s="60"/>
      <c r="AC32" s="52">
        <v>21685.636</v>
      </c>
      <c r="AD32" s="60"/>
      <c r="AE32" s="48">
        <v>132459.636</v>
      </c>
      <c r="AF32" s="53"/>
      <c r="AH32" s="61">
        <v>5107</v>
      </c>
      <c r="AI32" s="62"/>
    </row>
    <row r="33" spans="1:35" s="657" customFormat="1" ht="12.75">
      <c r="A33" s="696" t="s">
        <v>64</v>
      </c>
      <c r="B33" s="697"/>
      <c r="C33" s="701">
        <v>1814752</v>
      </c>
      <c r="D33" s="699"/>
      <c r="E33" s="700">
        <v>0.6285500945331064</v>
      </c>
      <c r="F33" s="717"/>
      <c r="G33" s="701">
        <v>22281</v>
      </c>
      <c r="H33" s="717"/>
      <c r="I33" s="714">
        <v>0.6285</v>
      </c>
      <c r="J33" s="717"/>
      <c r="K33" s="41" t="e">
        <v>#REF!</v>
      </c>
      <c r="L33" s="702"/>
      <c r="M33" s="41">
        <v>1837033</v>
      </c>
      <c r="N33" s="702"/>
      <c r="O33" s="701">
        <v>184827</v>
      </c>
      <c r="P33" s="702"/>
      <c r="Q33" s="701">
        <v>3864.81</v>
      </c>
      <c r="R33" s="702"/>
      <c r="S33" s="701">
        <v>0</v>
      </c>
      <c r="T33" s="704"/>
      <c r="U33" s="701">
        <v>61789</v>
      </c>
      <c r="V33" s="704"/>
      <c r="W33" s="701">
        <v>20111</v>
      </c>
      <c r="X33" s="704"/>
      <c r="Y33" s="636">
        <v>15144</v>
      </c>
      <c r="Z33" s="704"/>
      <c r="AA33" s="701">
        <v>0</v>
      </c>
      <c r="AB33" s="704"/>
      <c r="AC33" s="701">
        <v>285735.81</v>
      </c>
      <c r="AD33" s="704"/>
      <c r="AE33" s="701">
        <v>2122768.81</v>
      </c>
      <c r="AF33" s="705"/>
      <c r="AH33" s="698">
        <v>68650</v>
      </c>
      <c r="AI33" s="697"/>
    </row>
    <row r="34" spans="1:35" ht="12.75">
      <c r="A34" s="9"/>
      <c r="B34" s="54" t="s">
        <v>65</v>
      </c>
      <c r="C34" s="46">
        <v>70626</v>
      </c>
      <c r="D34" s="47"/>
      <c r="E34" s="688">
        <v>0.6285499462123977</v>
      </c>
      <c r="F34" s="116"/>
      <c r="G34" s="48"/>
      <c r="H34" s="116"/>
      <c r="I34" s="715"/>
      <c r="J34" s="116"/>
      <c r="K34" s="48"/>
      <c r="L34" s="10"/>
      <c r="M34" s="48">
        <v>70626</v>
      </c>
      <c r="N34" s="10"/>
      <c r="O34" s="48">
        <v>6662</v>
      </c>
      <c r="P34" s="10"/>
      <c r="Q34" s="48">
        <v>0</v>
      </c>
      <c r="R34" s="10"/>
      <c r="S34" s="48"/>
      <c r="T34" s="49"/>
      <c r="U34" s="48">
        <v>2800</v>
      </c>
      <c r="V34" s="49"/>
      <c r="W34" s="48">
        <v>200</v>
      </c>
      <c r="X34" s="49"/>
      <c r="Y34" s="48"/>
      <c r="Z34" s="49"/>
      <c r="AA34" s="48"/>
      <c r="AB34" s="49"/>
      <c r="AC34" s="52">
        <v>9662</v>
      </c>
      <c r="AD34" s="49"/>
      <c r="AE34" s="48">
        <v>80288</v>
      </c>
      <c r="AF34" s="53"/>
      <c r="AH34" s="46">
        <v>2474</v>
      </c>
      <c r="AI34" s="54"/>
    </row>
    <row r="35" spans="1:35" ht="12.75">
      <c r="A35" s="9"/>
      <c r="B35" s="54" t="s">
        <v>66</v>
      </c>
      <c r="C35" s="46">
        <v>120187</v>
      </c>
      <c r="D35" s="47"/>
      <c r="E35" s="688">
        <v>0.6285499462123977</v>
      </c>
      <c r="F35" s="116"/>
      <c r="G35" s="48">
        <v>5870</v>
      </c>
      <c r="H35" s="116"/>
      <c r="I35" s="715">
        <v>0.6285</v>
      </c>
      <c r="J35" s="116"/>
      <c r="K35" s="48" t="e">
        <v>#REF!</v>
      </c>
      <c r="L35" s="10"/>
      <c r="M35" s="48">
        <v>126057</v>
      </c>
      <c r="N35" s="10"/>
      <c r="O35" s="48">
        <v>7302</v>
      </c>
      <c r="P35" s="10"/>
      <c r="Q35" s="48">
        <v>1539.79</v>
      </c>
      <c r="R35" s="10"/>
      <c r="S35" s="48"/>
      <c r="T35" s="49"/>
      <c r="U35" s="48">
        <v>10130</v>
      </c>
      <c r="V35" s="49"/>
      <c r="W35" s="48">
        <v>2430</v>
      </c>
      <c r="X35" s="49"/>
      <c r="Y35" s="48">
        <v>3786</v>
      </c>
      <c r="Z35" s="49"/>
      <c r="AA35" s="48"/>
      <c r="AB35" s="49"/>
      <c r="AC35" s="52">
        <v>25187.79</v>
      </c>
      <c r="AD35" s="49"/>
      <c r="AE35" s="48">
        <v>151244.79</v>
      </c>
      <c r="AF35" s="53"/>
      <c r="AH35" s="46">
        <v>2712</v>
      </c>
      <c r="AI35" s="54"/>
    </row>
    <row r="36" spans="1:35" ht="12.75">
      <c r="A36" s="9"/>
      <c r="B36" s="54" t="s">
        <v>68</v>
      </c>
      <c r="C36" s="46">
        <v>58625</v>
      </c>
      <c r="D36" s="47"/>
      <c r="E36" s="688">
        <v>0.6285499462123977</v>
      </c>
      <c r="F36" s="116"/>
      <c r="G36" s="48">
        <v>9114</v>
      </c>
      <c r="H36" s="116"/>
      <c r="I36" s="715">
        <v>0.6285</v>
      </c>
      <c r="J36" s="116"/>
      <c r="K36" s="48" t="e">
        <v>#REF!</v>
      </c>
      <c r="L36" s="10"/>
      <c r="M36" s="48">
        <v>67739</v>
      </c>
      <c r="N36" s="10"/>
      <c r="O36" s="48">
        <v>8581</v>
      </c>
      <c r="P36" s="10"/>
      <c r="Q36" s="48">
        <v>1533.655</v>
      </c>
      <c r="R36" s="10"/>
      <c r="S36" s="48"/>
      <c r="T36" s="49"/>
      <c r="U36" s="48">
        <v>2990</v>
      </c>
      <c r="V36" s="49"/>
      <c r="W36" s="48">
        <v>51</v>
      </c>
      <c r="X36" s="49"/>
      <c r="Y36" s="48">
        <v>4857</v>
      </c>
      <c r="Z36" s="49"/>
      <c r="AA36" s="48"/>
      <c r="AB36" s="49"/>
      <c r="AC36" s="52">
        <v>18012.655</v>
      </c>
      <c r="AD36" s="49"/>
      <c r="AE36" s="48">
        <v>85751.655</v>
      </c>
      <c r="AF36" s="53"/>
      <c r="AH36" s="46">
        <v>3187</v>
      </c>
      <c r="AI36" s="54"/>
    </row>
    <row r="37" spans="1:35" ht="12.75">
      <c r="A37" s="9"/>
      <c r="B37" s="54" t="s">
        <v>98</v>
      </c>
      <c r="C37" s="46">
        <v>72273</v>
      </c>
      <c r="D37" s="47"/>
      <c r="E37" s="688">
        <v>0.6285499462123977</v>
      </c>
      <c r="F37" s="116"/>
      <c r="G37" s="48"/>
      <c r="H37" s="116"/>
      <c r="I37" s="23"/>
      <c r="J37" s="116"/>
      <c r="K37" s="48"/>
      <c r="L37" s="10"/>
      <c r="M37" s="48">
        <v>72273</v>
      </c>
      <c r="N37" s="10"/>
      <c r="O37" s="48">
        <v>7014</v>
      </c>
      <c r="P37" s="10"/>
      <c r="Q37" s="48">
        <v>0</v>
      </c>
      <c r="R37" s="10"/>
      <c r="S37" s="48"/>
      <c r="T37" s="49"/>
      <c r="U37" s="48">
        <v>3430</v>
      </c>
      <c r="V37" s="49"/>
      <c r="W37" s="48">
        <v>950</v>
      </c>
      <c r="X37" s="49"/>
      <c r="Y37" s="48"/>
      <c r="Z37" s="49"/>
      <c r="AA37" s="48"/>
      <c r="AB37" s="49"/>
      <c r="AC37" s="52">
        <v>11394</v>
      </c>
      <c r="AD37" s="49"/>
      <c r="AE37" s="48">
        <v>83667</v>
      </c>
      <c r="AF37" s="53"/>
      <c r="AH37" s="46">
        <v>2605</v>
      </c>
      <c r="AI37" s="54"/>
    </row>
    <row r="38" spans="1:35" ht="12.75">
      <c r="A38" s="9"/>
      <c r="B38" s="54" t="s">
        <v>336</v>
      </c>
      <c r="C38" s="46">
        <v>120044</v>
      </c>
      <c r="D38" s="47"/>
      <c r="E38" s="688">
        <v>0.6285499462123977</v>
      </c>
      <c r="F38" s="116"/>
      <c r="G38" s="48"/>
      <c r="H38" s="116"/>
      <c r="I38" s="23"/>
      <c r="J38" s="116"/>
      <c r="K38" s="48"/>
      <c r="L38" s="10"/>
      <c r="M38" s="48">
        <v>120044</v>
      </c>
      <c r="N38" s="10"/>
      <c r="O38" s="48">
        <v>11055</v>
      </c>
      <c r="P38" s="10"/>
      <c r="Q38" s="48">
        <v>0</v>
      </c>
      <c r="R38" s="10"/>
      <c r="S38" s="48"/>
      <c r="T38" s="49"/>
      <c r="U38" s="48">
        <v>0</v>
      </c>
      <c r="V38" s="49"/>
      <c r="W38" s="48">
        <v>1400</v>
      </c>
      <c r="X38" s="49"/>
      <c r="Y38" s="48"/>
      <c r="Z38" s="49"/>
      <c r="AA38" s="48"/>
      <c r="AB38" s="49"/>
      <c r="AC38" s="52">
        <v>12455</v>
      </c>
      <c r="AD38" s="49"/>
      <c r="AE38" s="48">
        <v>132499</v>
      </c>
      <c r="AF38" s="53"/>
      <c r="AH38" s="46">
        <v>4106</v>
      </c>
      <c r="AI38" s="54"/>
    </row>
    <row r="39" spans="1:35" ht="12.75">
      <c r="A39" s="9"/>
      <c r="B39" s="54" t="s">
        <v>70</v>
      </c>
      <c r="C39" s="46">
        <v>74644</v>
      </c>
      <c r="D39" s="47"/>
      <c r="E39" s="688">
        <v>0.6285499462123977</v>
      </c>
      <c r="F39" s="116"/>
      <c r="G39" s="48"/>
      <c r="H39" s="116"/>
      <c r="I39" s="23"/>
      <c r="J39" s="116"/>
      <c r="K39" s="48"/>
      <c r="L39" s="10"/>
      <c r="M39" s="48">
        <v>74644</v>
      </c>
      <c r="N39" s="10"/>
      <c r="O39" s="48">
        <v>10289</v>
      </c>
      <c r="P39" s="10"/>
      <c r="Q39" s="48">
        <v>0</v>
      </c>
      <c r="R39" s="10"/>
      <c r="S39" s="48"/>
      <c r="T39" s="49"/>
      <c r="U39" s="48">
        <v>841</v>
      </c>
      <c r="V39" s="49"/>
      <c r="W39" s="48">
        <v>0</v>
      </c>
      <c r="X39" s="49"/>
      <c r="Y39" s="48"/>
      <c r="Z39" s="49"/>
      <c r="AA39" s="48"/>
      <c r="AB39" s="49"/>
      <c r="AC39" s="52">
        <v>11130</v>
      </c>
      <c r="AD39" s="49"/>
      <c r="AE39" s="48">
        <v>85774</v>
      </c>
      <c r="AF39" s="53"/>
      <c r="AH39" s="46">
        <v>3822</v>
      </c>
      <c r="AI39" s="54"/>
    </row>
    <row r="40" spans="1:35" ht="12.75">
      <c r="A40" s="9"/>
      <c r="B40" s="54" t="s">
        <v>48</v>
      </c>
      <c r="C40" s="46">
        <v>113506</v>
      </c>
      <c r="D40" s="47"/>
      <c r="E40" s="688">
        <v>0.6285499462123977</v>
      </c>
      <c r="F40" s="116"/>
      <c r="G40" s="48">
        <v>5249</v>
      </c>
      <c r="H40" s="116"/>
      <c r="I40" s="715">
        <v>0.6285</v>
      </c>
      <c r="J40" s="116"/>
      <c r="K40" s="48" t="e">
        <v>#REF!</v>
      </c>
      <c r="L40" s="10"/>
      <c r="M40" s="48">
        <v>118755</v>
      </c>
      <c r="N40" s="10"/>
      <c r="O40" s="48">
        <v>14245</v>
      </c>
      <c r="P40" s="10"/>
      <c r="Q40" s="48">
        <v>361.942</v>
      </c>
      <c r="R40" s="10"/>
      <c r="S40" s="48"/>
      <c r="T40" s="49"/>
      <c r="U40" s="48">
        <v>6893</v>
      </c>
      <c r="V40" s="49"/>
      <c r="W40" s="48">
        <v>3000</v>
      </c>
      <c r="X40" s="49"/>
      <c r="Y40" s="48">
        <v>3786</v>
      </c>
      <c r="Z40" s="49"/>
      <c r="AA40" s="48"/>
      <c r="AB40" s="49"/>
      <c r="AC40" s="52">
        <v>28285.942</v>
      </c>
      <c r="AD40" s="49"/>
      <c r="AE40" s="48">
        <v>147040.942</v>
      </c>
      <c r="AF40" s="53"/>
      <c r="AH40" s="46">
        <v>5291</v>
      </c>
      <c r="AI40" s="54"/>
    </row>
    <row r="41" spans="1:35" ht="12.75">
      <c r="A41" s="9"/>
      <c r="B41" s="54" t="s">
        <v>50</v>
      </c>
      <c r="C41" s="46">
        <v>58262</v>
      </c>
      <c r="D41" s="56"/>
      <c r="E41" s="688">
        <v>0.6285499462123977</v>
      </c>
      <c r="F41" s="114"/>
      <c r="G41" s="48"/>
      <c r="H41" s="114"/>
      <c r="I41" s="715"/>
      <c r="J41" s="114"/>
      <c r="K41" s="48"/>
      <c r="L41" s="10"/>
      <c r="M41" s="48">
        <v>58262</v>
      </c>
      <c r="N41" s="10"/>
      <c r="O41" s="48">
        <v>7059</v>
      </c>
      <c r="P41" s="10"/>
      <c r="Q41" s="48">
        <v>0</v>
      </c>
      <c r="R41" s="10"/>
      <c r="S41" s="48"/>
      <c r="T41" s="49"/>
      <c r="U41" s="48">
        <v>1865</v>
      </c>
      <c r="V41" s="49"/>
      <c r="W41" s="48">
        <v>0</v>
      </c>
      <c r="X41" s="49"/>
      <c r="Y41" s="48"/>
      <c r="Z41" s="49"/>
      <c r="AA41" s="48"/>
      <c r="AB41" s="49"/>
      <c r="AC41" s="52">
        <v>8924</v>
      </c>
      <c r="AD41" s="49"/>
      <c r="AE41" s="48">
        <v>67186</v>
      </c>
      <c r="AF41" s="53"/>
      <c r="AH41" s="46">
        <v>2622</v>
      </c>
      <c r="AI41" s="54"/>
    </row>
    <row r="42" spans="1:35" ht="12.75">
      <c r="A42" s="9"/>
      <c r="B42" s="54" t="s">
        <v>71</v>
      </c>
      <c r="C42" s="46">
        <v>119710</v>
      </c>
      <c r="D42" s="56"/>
      <c r="E42" s="688">
        <v>0.6285499462123977</v>
      </c>
      <c r="F42" s="114"/>
      <c r="G42" s="48"/>
      <c r="H42" s="114"/>
      <c r="I42" s="715"/>
      <c r="J42" s="114"/>
      <c r="K42" s="48"/>
      <c r="L42" s="10"/>
      <c r="M42" s="48">
        <v>119710</v>
      </c>
      <c r="N42" s="10"/>
      <c r="O42" s="48">
        <v>14638</v>
      </c>
      <c r="P42" s="10"/>
      <c r="Q42" s="48">
        <v>0</v>
      </c>
      <c r="R42" s="10"/>
      <c r="S42" s="48"/>
      <c r="T42" s="49"/>
      <c r="U42" s="48">
        <v>0</v>
      </c>
      <c r="V42" s="49"/>
      <c r="W42" s="48">
        <v>250</v>
      </c>
      <c r="X42" s="49"/>
      <c r="Y42" s="48"/>
      <c r="Z42" s="49"/>
      <c r="AA42" s="48"/>
      <c r="AB42" s="49"/>
      <c r="AC42" s="52">
        <v>14888</v>
      </c>
      <c r="AD42" s="49"/>
      <c r="AE42" s="48">
        <v>134598</v>
      </c>
      <c r="AF42" s="53"/>
      <c r="AH42" s="46">
        <v>5437</v>
      </c>
      <c r="AI42" s="54"/>
    </row>
    <row r="43" spans="1:35" ht="12.75">
      <c r="A43" s="9"/>
      <c r="B43" s="54" t="s">
        <v>72</v>
      </c>
      <c r="C43" s="46">
        <v>115509</v>
      </c>
      <c r="D43" s="56"/>
      <c r="E43" s="688">
        <v>0.6285499462123977</v>
      </c>
      <c r="F43" s="114"/>
      <c r="G43" s="48"/>
      <c r="H43" s="114"/>
      <c r="I43" s="715"/>
      <c r="J43" s="114"/>
      <c r="K43" s="48"/>
      <c r="L43" s="10"/>
      <c r="M43" s="48">
        <v>115509</v>
      </c>
      <c r="N43" s="10"/>
      <c r="O43" s="48">
        <v>15914</v>
      </c>
      <c r="P43" s="10"/>
      <c r="Q43" s="48">
        <v>0</v>
      </c>
      <c r="R43" s="10"/>
      <c r="S43" s="48"/>
      <c r="T43" s="49"/>
      <c r="U43" s="48">
        <v>1978</v>
      </c>
      <c r="V43" s="49"/>
      <c r="W43" s="48">
        <v>1800</v>
      </c>
      <c r="X43" s="49"/>
      <c r="Y43" s="48"/>
      <c r="Z43" s="49"/>
      <c r="AA43" s="48"/>
      <c r="AB43" s="49"/>
      <c r="AC43" s="52">
        <v>19692</v>
      </c>
      <c r="AD43" s="49"/>
      <c r="AE43" s="48">
        <v>135201</v>
      </c>
      <c r="AF43" s="53"/>
      <c r="AH43" s="46">
        <v>5911</v>
      </c>
      <c r="AI43" s="54"/>
    </row>
    <row r="44" spans="1:35" ht="12.75">
      <c r="A44" s="9"/>
      <c r="B44" s="54" t="s">
        <v>73</v>
      </c>
      <c r="C44" s="46">
        <v>102235</v>
      </c>
      <c r="D44" s="10"/>
      <c r="E44" s="688">
        <v>0.6285499462123977</v>
      </c>
      <c r="F44" s="116"/>
      <c r="G44" s="48">
        <v>2048</v>
      </c>
      <c r="H44" s="116"/>
      <c r="I44" s="715">
        <v>0.6285</v>
      </c>
      <c r="J44" s="116"/>
      <c r="K44" s="48" t="e">
        <v>#REF!</v>
      </c>
      <c r="L44" s="10"/>
      <c r="M44" s="48">
        <v>104283</v>
      </c>
      <c r="N44" s="10"/>
      <c r="O44" s="48">
        <v>11628</v>
      </c>
      <c r="P44" s="10"/>
      <c r="Q44" s="48">
        <v>429.423</v>
      </c>
      <c r="R44" s="10"/>
      <c r="S44" s="48"/>
      <c r="T44" s="49"/>
      <c r="U44" s="48">
        <v>2735</v>
      </c>
      <c r="V44" s="49"/>
      <c r="W44" s="48">
        <v>1450</v>
      </c>
      <c r="X44" s="49"/>
      <c r="Y44" s="48">
        <v>2715</v>
      </c>
      <c r="Z44" s="49"/>
      <c r="AA44" s="48"/>
      <c r="AB44" s="49"/>
      <c r="AC44" s="52">
        <v>18957.423000000003</v>
      </c>
      <c r="AD44" s="49"/>
      <c r="AE44" s="48">
        <v>123240.42300000001</v>
      </c>
      <c r="AF44" s="53"/>
      <c r="AH44" s="46">
        <v>4319</v>
      </c>
      <c r="AI44" s="54"/>
    </row>
    <row r="45" spans="1:35" ht="12.75">
      <c r="A45" s="9"/>
      <c r="B45" s="54" t="s">
        <v>74</v>
      </c>
      <c r="C45" s="46">
        <v>275887</v>
      </c>
      <c r="D45" s="10"/>
      <c r="E45" s="688">
        <v>0.6285499462123977</v>
      </c>
      <c r="F45" s="116"/>
      <c r="G45" s="48"/>
      <c r="H45" s="116"/>
      <c r="I45" s="23"/>
      <c r="J45" s="116"/>
      <c r="K45" s="29"/>
      <c r="L45" s="10"/>
      <c r="M45" s="48">
        <v>275887</v>
      </c>
      <c r="N45" s="10"/>
      <c r="O45" s="48">
        <v>24753</v>
      </c>
      <c r="P45" s="10"/>
      <c r="Q45" s="48">
        <v>0</v>
      </c>
      <c r="R45" s="10"/>
      <c r="S45" s="48"/>
      <c r="T45" s="49"/>
      <c r="U45" s="48">
        <v>11070</v>
      </c>
      <c r="V45" s="49"/>
      <c r="W45" s="48">
        <v>2200</v>
      </c>
      <c r="X45" s="49"/>
      <c r="Y45" s="48"/>
      <c r="Z45" s="49"/>
      <c r="AA45" s="48"/>
      <c r="AB45" s="49"/>
      <c r="AC45" s="52">
        <v>38023</v>
      </c>
      <c r="AD45" s="49"/>
      <c r="AE45" s="48">
        <v>313910</v>
      </c>
      <c r="AF45" s="53"/>
      <c r="AH45" s="46">
        <v>9194</v>
      </c>
      <c r="AI45" s="54"/>
    </row>
    <row r="46" spans="1:35" ht="12.75">
      <c r="A46" s="9"/>
      <c r="B46" s="54" t="s">
        <v>75</v>
      </c>
      <c r="C46" s="46">
        <v>239290</v>
      </c>
      <c r="D46" s="10"/>
      <c r="E46" s="688">
        <v>0.6285499462123977</v>
      </c>
      <c r="F46" s="114"/>
      <c r="G46" s="48"/>
      <c r="H46" s="114"/>
      <c r="I46" s="715"/>
      <c r="J46" s="114"/>
      <c r="K46" s="29"/>
      <c r="L46" s="10"/>
      <c r="M46" s="48">
        <v>239290</v>
      </c>
      <c r="N46" s="10"/>
      <c r="O46" s="48">
        <v>4256</v>
      </c>
      <c r="P46" s="10"/>
      <c r="Q46" s="48">
        <v>0</v>
      </c>
      <c r="R46" s="10"/>
      <c r="S46" s="48"/>
      <c r="T46" s="49"/>
      <c r="U46" s="48">
        <v>4140</v>
      </c>
      <c r="V46" s="49"/>
      <c r="W46" s="48">
        <v>460</v>
      </c>
      <c r="X46" s="49"/>
      <c r="Y46" s="48"/>
      <c r="Z46" s="49"/>
      <c r="AA46" s="48"/>
      <c r="AB46" s="49"/>
      <c r="AC46" s="52">
        <v>8856</v>
      </c>
      <c r="AD46" s="49"/>
      <c r="AE46" s="48">
        <v>248146</v>
      </c>
      <c r="AF46" s="53"/>
      <c r="AH46" s="46">
        <v>1581</v>
      </c>
      <c r="AI46" s="54"/>
    </row>
    <row r="47" spans="1:35" ht="12.75">
      <c r="A47" s="9"/>
      <c r="B47" s="54" t="s">
        <v>76</v>
      </c>
      <c r="C47" s="46">
        <v>133764</v>
      </c>
      <c r="D47" s="10"/>
      <c r="E47" s="688">
        <v>0.6285499462123977</v>
      </c>
      <c r="F47" s="116"/>
      <c r="G47" s="48"/>
      <c r="H47" s="116"/>
      <c r="I47" s="23"/>
      <c r="J47" s="116"/>
      <c r="K47" s="29"/>
      <c r="L47" s="10"/>
      <c r="M47" s="48">
        <v>133764</v>
      </c>
      <c r="N47" s="10"/>
      <c r="O47" s="48">
        <v>22366</v>
      </c>
      <c r="P47" s="10"/>
      <c r="Q47" s="48">
        <v>0</v>
      </c>
      <c r="R47" s="10"/>
      <c r="S47" s="48"/>
      <c r="T47" s="49"/>
      <c r="U47" s="48">
        <v>3357</v>
      </c>
      <c r="V47" s="49"/>
      <c r="W47" s="48">
        <v>120</v>
      </c>
      <c r="X47" s="49"/>
      <c r="Y47" s="48"/>
      <c r="Z47" s="49"/>
      <c r="AA47" s="48"/>
      <c r="AB47" s="49"/>
      <c r="AC47" s="52">
        <v>25843</v>
      </c>
      <c r="AD47" s="49"/>
      <c r="AE47" s="48">
        <v>159607</v>
      </c>
      <c r="AF47" s="53"/>
      <c r="AH47" s="46">
        <v>8308</v>
      </c>
      <c r="AI47" s="54"/>
    </row>
    <row r="48" spans="1:35" ht="12.75">
      <c r="A48" s="58"/>
      <c r="B48" s="62" t="s">
        <v>62</v>
      </c>
      <c r="C48" s="61">
        <v>140190</v>
      </c>
      <c r="D48" s="14"/>
      <c r="E48" s="690">
        <v>0.6285499462123977</v>
      </c>
      <c r="F48" s="118"/>
      <c r="G48" s="59"/>
      <c r="H48" s="118"/>
      <c r="I48" s="718"/>
      <c r="J48" s="118"/>
      <c r="K48" s="13"/>
      <c r="L48" s="14"/>
      <c r="M48" s="59">
        <v>140190</v>
      </c>
      <c r="N48" s="14"/>
      <c r="O48" s="59">
        <v>19065</v>
      </c>
      <c r="P48" s="14"/>
      <c r="Q48" s="59">
        <v>0</v>
      </c>
      <c r="R48" s="14"/>
      <c r="S48" s="59"/>
      <c r="T48" s="60"/>
      <c r="U48" s="59">
        <v>9560</v>
      </c>
      <c r="V48" s="60"/>
      <c r="W48" s="59">
        <v>5800</v>
      </c>
      <c r="X48" s="60"/>
      <c r="Y48" s="59"/>
      <c r="Z48" s="60"/>
      <c r="AA48" s="59"/>
      <c r="AB48" s="60"/>
      <c r="AC48" s="71">
        <v>34425</v>
      </c>
      <c r="AD48" s="60"/>
      <c r="AE48" s="59">
        <v>174615</v>
      </c>
      <c r="AF48" s="72"/>
      <c r="AH48" s="61">
        <v>7081</v>
      </c>
      <c r="AI48" s="62"/>
    </row>
    <row r="49" spans="1:35" s="44" customFormat="1" ht="13.5" thickBot="1">
      <c r="A49" s="73" t="s">
        <v>376</v>
      </c>
      <c r="B49" s="119"/>
      <c r="C49" s="75"/>
      <c r="D49" s="74"/>
      <c r="E49" s="706"/>
      <c r="F49" s="707"/>
      <c r="G49" s="719"/>
      <c r="H49" s="719"/>
      <c r="I49" s="720"/>
      <c r="J49" s="719"/>
      <c r="K49" s="77"/>
      <c r="L49" s="74"/>
      <c r="M49" s="77"/>
      <c r="N49" s="74"/>
      <c r="O49" s="78">
        <v>10000</v>
      </c>
      <c r="P49" s="74"/>
      <c r="Q49" s="78"/>
      <c r="R49" s="74"/>
      <c r="S49" s="78"/>
      <c r="T49" s="79"/>
      <c r="U49" s="78"/>
      <c r="V49" s="79"/>
      <c r="W49" s="78"/>
      <c r="X49" s="79"/>
      <c r="Y49" s="712"/>
      <c r="Z49" s="79"/>
      <c r="AA49" s="78"/>
      <c r="AB49" s="79"/>
      <c r="AC49" s="78">
        <v>10000</v>
      </c>
      <c r="AD49" s="79"/>
      <c r="AE49" s="78">
        <v>10000</v>
      </c>
      <c r="AF49" s="82"/>
      <c r="AH49" s="75"/>
      <c r="AI49" s="119"/>
    </row>
    <row r="50" spans="1:35" ht="13.5" thickBot="1">
      <c r="A50" s="721" t="s">
        <v>79</v>
      </c>
      <c r="B50" s="85"/>
      <c r="C50" s="122">
        <v>6619563</v>
      </c>
      <c r="D50" s="31"/>
      <c r="E50" s="722">
        <v>0.63553966186576</v>
      </c>
      <c r="F50" s="723"/>
      <c r="G50" s="87">
        <v>98093</v>
      </c>
      <c r="H50" s="723"/>
      <c r="I50" s="722">
        <v>0.6285</v>
      </c>
      <c r="J50" s="723"/>
      <c r="K50" s="87" t="e">
        <v>#REF!</v>
      </c>
      <c r="L50" s="31"/>
      <c r="M50" s="87">
        <v>6717656</v>
      </c>
      <c r="N50" s="31"/>
      <c r="O50" s="87">
        <v>430000</v>
      </c>
      <c r="P50" s="31"/>
      <c r="Q50" s="87">
        <v>19999.995000000003</v>
      </c>
      <c r="R50" s="31"/>
      <c r="S50" s="87">
        <v>12600</v>
      </c>
      <c r="T50" s="88"/>
      <c r="U50" s="87">
        <v>192238</v>
      </c>
      <c r="V50" s="88"/>
      <c r="W50" s="87">
        <v>92320</v>
      </c>
      <c r="X50" s="88"/>
      <c r="Y50" s="87">
        <v>42792</v>
      </c>
      <c r="Z50" s="89"/>
      <c r="AA50" s="87">
        <v>24000</v>
      </c>
      <c r="AB50" s="88"/>
      <c r="AC50" s="87">
        <v>813949.995</v>
      </c>
      <c r="AD50" s="88"/>
      <c r="AE50" s="87">
        <v>7531605.995</v>
      </c>
      <c r="AF50" s="124"/>
      <c r="AH50" s="122">
        <v>156000</v>
      </c>
      <c r="AI50" s="85"/>
    </row>
    <row r="51" spans="1:2" ht="15">
      <c r="A51" s="93" t="s">
        <v>377</v>
      </c>
      <c r="B51" s="93"/>
    </row>
    <row r="52" spans="1:2" ht="15">
      <c r="A52" s="93" t="s">
        <v>378</v>
      </c>
      <c r="B52" s="93"/>
    </row>
    <row r="53" spans="1:34" s="93" customFormat="1" ht="15">
      <c r="A53" s="93" t="s">
        <v>393</v>
      </c>
      <c r="O53" s="94"/>
      <c r="Q53" s="94"/>
      <c r="AH53" s="94"/>
    </row>
    <row r="54" spans="1:34" s="93" customFormat="1" ht="15">
      <c r="A54" s="93" t="s">
        <v>394</v>
      </c>
      <c r="O54" s="94"/>
      <c r="Q54" s="94"/>
      <c r="AH54" s="94"/>
    </row>
    <row r="56" ht="12.75">
      <c r="AC56" s="55"/>
    </row>
  </sheetData>
  <sheetProtection/>
  <mergeCells count="48">
    <mergeCell ref="G10:H10"/>
    <mergeCell ref="K10:L10"/>
    <mergeCell ref="M10:N10"/>
    <mergeCell ref="AJ26:AJ29"/>
    <mergeCell ref="AH8:AI8"/>
    <mergeCell ref="I9:J9"/>
    <mergeCell ref="Q9:R9"/>
    <mergeCell ref="AE9:AF9"/>
    <mergeCell ref="AH9:AI9"/>
    <mergeCell ref="W8:X8"/>
    <mergeCell ref="Y8:Z8"/>
    <mergeCell ref="AA8:AB8"/>
    <mergeCell ref="AE8:AF8"/>
    <mergeCell ref="AE7:AF7"/>
    <mergeCell ref="AH7:AI7"/>
    <mergeCell ref="G8:H8"/>
    <mergeCell ref="I8:J8"/>
    <mergeCell ref="K8:L8"/>
    <mergeCell ref="S7:T7"/>
    <mergeCell ref="O8:P8"/>
    <mergeCell ref="Q8:R8"/>
    <mergeCell ref="K7:L7"/>
    <mergeCell ref="O7:R7"/>
    <mergeCell ref="A7:B7"/>
    <mergeCell ref="E7:F7"/>
    <mergeCell ref="G7:H7"/>
    <mergeCell ref="I7:J7"/>
    <mergeCell ref="Y7:Z7"/>
    <mergeCell ref="AA7:AB7"/>
    <mergeCell ref="AE4:AF4"/>
    <mergeCell ref="AH5:AI5"/>
    <mergeCell ref="E6:F6"/>
    <mergeCell ref="G6:J6"/>
    <mergeCell ref="M6:N6"/>
    <mergeCell ref="O6:R6"/>
    <mergeCell ref="S6:T6"/>
    <mergeCell ref="AH6:AI6"/>
    <mergeCell ref="M5:N5"/>
    <mergeCell ref="O5:R5"/>
    <mergeCell ref="AA5:AB5"/>
    <mergeCell ref="A5:B5"/>
    <mergeCell ref="E5:F5"/>
    <mergeCell ref="G5:J5"/>
    <mergeCell ref="K5:L5"/>
    <mergeCell ref="C3:N3"/>
    <mergeCell ref="O3:AD3"/>
    <mergeCell ref="G4:J4"/>
    <mergeCell ref="S5:T5"/>
  </mergeCells>
  <printOptions/>
  <pageMargins left="0.5" right="0.2" top="0.5" bottom="0.43" header="0.5" footer="0.5"/>
  <pageSetup fitToHeight="1" fitToWidth="1" horizontalDpi="300" verticalDpi="300" orientation="landscape" paperSize="9" scale="75"/>
</worksheet>
</file>

<file path=xl/worksheets/sheet8.xml><?xml version="1.0" encoding="utf-8"?>
<worksheet xmlns="http://schemas.openxmlformats.org/spreadsheetml/2006/main" xmlns:r="http://schemas.openxmlformats.org/officeDocument/2006/relationships">
  <sheetPr>
    <pageSetUpPr fitToPage="1"/>
  </sheetPr>
  <dimension ref="A1:AJ61"/>
  <sheetViews>
    <sheetView showGridLines="0" zoomScalePageLayoutView="0" workbookViewId="0" topLeftCell="A1">
      <selection activeCell="AA11" sqref="AA11"/>
    </sheetView>
  </sheetViews>
  <sheetFormatPr defaultColWidth="8.8515625" defaultRowHeight="12.75"/>
  <cols>
    <col min="1" max="1" width="3.421875" style="0" customWidth="1"/>
    <col min="2" max="2" width="21.00390625" style="0" bestFit="1" customWidth="1"/>
    <col min="3" max="3" width="9.8515625" style="0" customWidth="1"/>
    <col min="4" max="4" width="2.7109375" style="0" customWidth="1"/>
    <col min="5" max="5" width="7.8515625" style="0" customWidth="1"/>
    <col min="6" max="6" width="1.1484375" style="0" customWidth="1"/>
    <col min="7" max="7" width="8.7109375" style="0" customWidth="1"/>
    <col min="8" max="8" width="2.421875" style="0" customWidth="1"/>
    <col min="9" max="9" width="9.421875" style="0" customWidth="1"/>
    <col min="10" max="10" width="1.28515625" style="0" customWidth="1"/>
    <col min="11" max="11" width="7.8515625" style="0" hidden="1" customWidth="1"/>
    <col min="12" max="12" width="2.00390625" style="0" hidden="1" customWidth="1"/>
    <col min="13" max="13" width="10.28125" style="0" customWidth="1"/>
    <col min="14" max="14" width="1.421875" style="0" customWidth="1"/>
    <col min="15" max="15" width="8.8515625" style="3" customWidth="1"/>
    <col min="16" max="16" width="1.28515625" style="0" customWidth="1"/>
    <col min="17" max="17" width="7.421875" style="3" customWidth="1"/>
    <col min="18" max="18" width="1.1484375" style="0" customWidth="1"/>
    <col min="19" max="19" width="7.28125" style="0" customWidth="1"/>
    <col min="20" max="20" width="3.00390625" style="0" customWidth="1"/>
    <col min="21" max="21" width="8.28125" style="0" customWidth="1"/>
    <col min="22" max="22" width="1.28515625" style="0" customWidth="1"/>
    <col min="23" max="23" width="8.421875" style="0" customWidth="1"/>
    <col min="24" max="24" width="1.421875" style="0" customWidth="1"/>
    <col min="25" max="25" width="8.140625" style="0" customWidth="1"/>
    <col min="26" max="26" width="3.28125" style="0" customWidth="1"/>
    <col min="27" max="27" width="7.7109375" style="0" customWidth="1"/>
    <col min="28" max="28" width="2.421875" style="0" customWidth="1"/>
    <col min="29" max="29" width="8.28125" style="0" customWidth="1"/>
    <col min="30" max="30" width="1.421875" style="0" customWidth="1"/>
    <col min="31" max="31" width="9.421875" style="0" customWidth="1"/>
    <col min="32" max="32" width="3.7109375" style="0" customWidth="1"/>
    <col min="33" max="33" width="2.140625" style="0" customWidth="1"/>
    <col min="34" max="34" width="8.8515625" style="3" customWidth="1"/>
    <col min="35" max="35" width="2.140625" style="0" customWidth="1"/>
  </cols>
  <sheetData>
    <row r="1" spans="1:34" s="1" customFormat="1" ht="20.25">
      <c r="A1" s="1" t="s">
        <v>424</v>
      </c>
      <c r="O1" s="2"/>
      <c r="Q1" s="2"/>
      <c r="AH1" s="2"/>
    </row>
    <row r="2" ht="13.5" thickBot="1"/>
    <row r="3" spans="1:35" ht="12.75">
      <c r="A3" s="4"/>
      <c r="B3" s="95"/>
      <c r="C3" s="748" t="s">
        <v>342</v>
      </c>
      <c r="D3" s="731"/>
      <c r="E3" s="731"/>
      <c r="F3" s="731"/>
      <c r="G3" s="731"/>
      <c r="H3" s="731"/>
      <c r="I3" s="731"/>
      <c r="J3" s="731"/>
      <c r="K3" s="731"/>
      <c r="L3" s="731"/>
      <c r="M3" s="731"/>
      <c r="N3" s="731"/>
      <c r="O3" s="749" t="s">
        <v>1</v>
      </c>
      <c r="P3" s="731"/>
      <c r="Q3" s="731"/>
      <c r="R3" s="731"/>
      <c r="S3" s="731"/>
      <c r="T3" s="731"/>
      <c r="U3" s="731"/>
      <c r="V3" s="731"/>
      <c r="W3" s="731"/>
      <c r="X3" s="731"/>
      <c r="Y3" s="731"/>
      <c r="Z3" s="731"/>
      <c r="AA3" s="731"/>
      <c r="AB3" s="731"/>
      <c r="AC3" s="731"/>
      <c r="AD3" s="732"/>
      <c r="AE3" s="7"/>
      <c r="AF3" s="8"/>
      <c r="AH3" s="96"/>
      <c r="AI3" s="8"/>
    </row>
    <row r="4" spans="1:35" ht="12.75">
      <c r="A4" s="9"/>
      <c r="B4" s="54"/>
      <c r="C4" s="58"/>
      <c r="D4" s="14"/>
      <c r="E4" s="14"/>
      <c r="F4" s="14"/>
      <c r="G4" s="750"/>
      <c r="H4" s="750"/>
      <c r="I4" s="750"/>
      <c r="J4" s="750"/>
      <c r="K4" s="11"/>
      <c r="L4" s="12"/>
      <c r="M4" s="11"/>
      <c r="N4" s="11"/>
      <c r="O4" s="686"/>
      <c r="P4" s="16"/>
      <c r="Q4" s="15"/>
      <c r="R4" s="16"/>
      <c r="S4" s="14"/>
      <c r="T4" s="14"/>
      <c r="U4" s="14"/>
      <c r="V4" s="14"/>
      <c r="W4" s="14"/>
      <c r="X4" s="14"/>
      <c r="Y4" s="14"/>
      <c r="Z4" s="14"/>
      <c r="AA4" s="14"/>
      <c r="AB4" s="14"/>
      <c r="AC4" s="14"/>
      <c r="AD4" s="17"/>
      <c r="AE4" s="739" t="s">
        <v>4</v>
      </c>
      <c r="AF4" s="733"/>
      <c r="AH4" s="130" t="s">
        <v>2</v>
      </c>
      <c r="AI4" s="24"/>
    </row>
    <row r="5" spans="1:35" ht="12.75">
      <c r="A5" s="728"/>
      <c r="B5" s="733"/>
      <c r="C5" s="20" t="s">
        <v>343</v>
      </c>
      <c r="D5" s="21"/>
      <c r="E5" s="738" t="s">
        <v>344</v>
      </c>
      <c r="F5" s="735"/>
      <c r="G5" s="738" t="s">
        <v>385</v>
      </c>
      <c r="H5" s="734"/>
      <c r="I5" s="734"/>
      <c r="J5" s="735"/>
      <c r="K5" s="738" t="s">
        <v>4</v>
      </c>
      <c r="L5" s="735"/>
      <c r="M5" s="738" t="s">
        <v>4</v>
      </c>
      <c r="N5" s="735"/>
      <c r="O5" s="744" t="s">
        <v>11</v>
      </c>
      <c r="P5" s="756"/>
      <c r="Q5" s="756"/>
      <c r="R5" s="745"/>
      <c r="S5" s="738" t="s">
        <v>365</v>
      </c>
      <c r="T5" s="735"/>
      <c r="U5" s="22" t="s">
        <v>7</v>
      </c>
      <c r="V5" s="21"/>
      <c r="W5" s="22" t="s">
        <v>347</v>
      </c>
      <c r="X5" s="21"/>
      <c r="Y5" s="22" t="s">
        <v>9</v>
      </c>
      <c r="Z5" s="21"/>
      <c r="AA5" s="738" t="s">
        <v>10</v>
      </c>
      <c r="AB5" s="735"/>
      <c r="AC5" s="22" t="s">
        <v>12</v>
      </c>
      <c r="AD5" s="21"/>
      <c r="AE5" s="23"/>
      <c r="AF5" s="24"/>
      <c r="AH5" s="751" t="s">
        <v>5</v>
      </c>
      <c r="AI5" s="752"/>
    </row>
    <row r="6" spans="1:35" ht="12.75">
      <c r="A6" s="18"/>
      <c r="B6" s="101"/>
      <c r="C6" s="20"/>
      <c r="D6" s="21"/>
      <c r="E6" s="739" t="s">
        <v>350</v>
      </c>
      <c r="F6" s="729"/>
      <c r="G6" s="753" t="s">
        <v>387</v>
      </c>
      <c r="H6" s="750"/>
      <c r="I6" s="750"/>
      <c r="J6" s="754"/>
      <c r="K6" s="26"/>
      <c r="L6" s="27"/>
      <c r="M6" s="739" t="s">
        <v>388</v>
      </c>
      <c r="N6" s="729"/>
      <c r="O6" s="746" t="s">
        <v>18</v>
      </c>
      <c r="P6" s="755"/>
      <c r="Q6" s="755"/>
      <c r="R6" s="747"/>
      <c r="S6" s="739" t="s">
        <v>357</v>
      </c>
      <c r="T6" s="729"/>
      <c r="U6" s="22" t="s">
        <v>15</v>
      </c>
      <c r="V6" s="21"/>
      <c r="W6" s="22" t="s">
        <v>389</v>
      </c>
      <c r="X6" s="21"/>
      <c r="Y6" s="22" t="s">
        <v>17</v>
      </c>
      <c r="Z6" s="28"/>
      <c r="AA6" s="26"/>
      <c r="AB6" s="27"/>
      <c r="AC6" s="22"/>
      <c r="AD6" s="21"/>
      <c r="AE6" s="22"/>
      <c r="AF6" s="24"/>
      <c r="AH6" s="751" t="s">
        <v>13</v>
      </c>
      <c r="AI6" s="752"/>
    </row>
    <row r="7" spans="1:35" ht="12.75">
      <c r="A7" s="728" t="s">
        <v>327</v>
      </c>
      <c r="B7" s="733"/>
      <c r="C7" s="20"/>
      <c r="D7" s="21"/>
      <c r="E7" s="739" t="s">
        <v>356</v>
      </c>
      <c r="F7" s="729"/>
      <c r="G7" s="739" t="s">
        <v>343</v>
      </c>
      <c r="H7" s="729"/>
      <c r="I7" s="738" t="s">
        <v>344</v>
      </c>
      <c r="J7" s="735"/>
      <c r="K7" s="739"/>
      <c r="L7" s="729"/>
      <c r="M7" s="25"/>
      <c r="N7" s="25"/>
      <c r="O7" s="758" t="s">
        <v>25</v>
      </c>
      <c r="P7" s="759"/>
      <c r="Q7" s="759"/>
      <c r="R7" s="760"/>
      <c r="S7" s="739" t="s">
        <v>368</v>
      </c>
      <c r="T7" s="757"/>
      <c r="U7" s="22" t="s">
        <v>22</v>
      </c>
      <c r="V7" s="21"/>
      <c r="W7" s="22" t="s">
        <v>139</v>
      </c>
      <c r="X7" s="21"/>
      <c r="Y7" s="739" t="s">
        <v>395</v>
      </c>
      <c r="Z7" s="757"/>
      <c r="AA7" s="739"/>
      <c r="AB7" s="729"/>
      <c r="AC7" s="29"/>
      <c r="AD7" s="10"/>
      <c r="AE7" s="739"/>
      <c r="AF7" s="733"/>
      <c r="AH7" s="751" t="s">
        <v>19</v>
      </c>
      <c r="AI7" s="752"/>
    </row>
    <row r="8" spans="1:35" ht="12.75">
      <c r="A8" s="18"/>
      <c r="B8" s="101"/>
      <c r="C8" s="20"/>
      <c r="D8" s="21"/>
      <c r="E8" s="22"/>
      <c r="F8" s="28"/>
      <c r="G8" s="739"/>
      <c r="H8" s="729"/>
      <c r="I8" s="739" t="s">
        <v>350</v>
      </c>
      <c r="J8" s="729"/>
      <c r="K8" s="739"/>
      <c r="L8" s="729"/>
      <c r="M8" s="25"/>
      <c r="N8" s="25"/>
      <c r="O8" s="746"/>
      <c r="P8" s="747"/>
      <c r="Q8" s="746" t="s">
        <v>32</v>
      </c>
      <c r="R8" s="747"/>
      <c r="S8" s="29"/>
      <c r="T8" s="10"/>
      <c r="U8" s="22" t="s">
        <v>28</v>
      </c>
      <c r="V8" s="21"/>
      <c r="W8" s="739" t="s">
        <v>358</v>
      </c>
      <c r="X8" s="729"/>
      <c r="Y8" s="739" t="s">
        <v>396</v>
      </c>
      <c r="Z8" s="757"/>
      <c r="AA8" s="739"/>
      <c r="AB8" s="729"/>
      <c r="AC8" s="29"/>
      <c r="AD8" s="10"/>
      <c r="AE8" s="739"/>
      <c r="AF8" s="733"/>
      <c r="AH8" s="751" t="s">
        <v>26</v>
      </c>
      <c r="AI8" s="752"/>
    </row>
    <row r="9" spans="1:35" ht="12.75">
      <c r="A9" s="18"/>
      <c r="B9" s="101"/>
      <c r="C9" s="20"/>
      <c r="D9" s="21"/>
      <c r="E9" s="22"/>
      <c r="F9" s="28"/>
      <c r="G9" s="25"/>
      <c r="H9" s="25"/>
      <c r="I9" s="739" t="s">
        <v>356</v>
      </c>
      <c r="J9" s="729"/>
      <c r="K9" s="26"/>
      <c r="L9" s="25"/>
      <c r="M9" s="25"/>
      <c r="N9" s="25"/>
      <c r="O9" s="155"/>
      <c r="P9" s="154"/>
      <c r="Q9" s="746" t="s">
        <v>39</v>
      </c>
      <c r="R9" s="747"/>
      <c r="S9" s="29"/>
      <c r="T9" s="10"/>
      <c r="U9" s="22" t="s">
        <v>35</v>
      </c>
      <c r="V9" s="21"/>
      <c r="W9" s="23"/>
      <c r="X9" s="21"/>
      <c r="Y9" s="739" t="s">
        <v>397</v>
      </c>
      <c r="Z9" s="757"/>
      <c r="AA9" s="26"/>
      <c r="AB9" s="25"/>
      <c r="AC9" s="29"/>
      <c r="AD9" s="10"/>
      <c r="AE9" s="739"/>
      <c r="AF9" s="733"/>
      <c r="AH9" s="751" t="s">
        <v>392</v>
      </c>
      <c r="AI9" s="752"/>
    </row>
    <row r="10" spans="1:35" ht="13.5" thickBot="1">
      <c r="A10" s="30"/>
      <c r="B10" s="85"/>
      <c r="C10" s="32" t="s">
        <v>41</v>
      </c>
      <c r="D10" s="33"/>
      <c r="E10" s="651"/>
      <c r="F10" s="146"/>
      <c r="G10" s="740" t="s">
        <v>41</v>
      </c>
      <c r="H10" s="737"/>
      <c r="I10" s="651"/>
      <c r="J10" s="31"/>
      <c r="K10" s="740" t="s">
        <v>41</v>
      </c>
      <c r="L10" s="736"/>
      <c r="M10" s="740" t="s">
        <v>41</v>
      </c>
      <c r="N10" s="737"/>
      <c r="O10" s="35" t="s">
        <v>41</v>
      </c>
      <c r="P10" s="33"/>
      <c r="Q10" s="35" t="s">
        <v>41</v>
      </c>
      <c r="R10" s="33"/>
      <c r="S10" s="34" t="s">
        <v>41</v>
      </c>
      <c r="T10" s="33"/>
      <c r="U10" s="34" t="s">
        <v>41</v>
      </c>
      <c r="V10" s="33"/>
      <c r="W10" s="34" t="s">
        <v>41</v>
      </c>
      <c r="X10" s="33"/>
      <c r="Y10" s="34" t="s">
        <v>41</v>
      </c>
      <c r="Z10" s="33"/>
      <c r="AA10" s="34" t="s">
        <v>41</v>
      </c>
      <c r="AB10" s="33"/>
      <c r="AC10" s="34" t="s">
        <v>41</v>
      </c>
      <c r="AD10" s="33"/>
      <c r="AE10" s="34" t="s">
        <v>41</v>
      </c>
      <c r="AF10" s="36"/>
      <c r="AH10" s="37" t="s">
        <v>41</v>
      </c>
      <c r="AI10" s="36"/>
    </row>
    <row r="11" spans="1:35" s="657" customFormat="1" ht="12.75">
      <c r="A11" s="634" t="s">
        <v>42</v>
      </c>
      <c r="B11" s="652"/>
      <c r="C11" s="687">
        <v>5074776</v>
      </c>
      <c r="D11" s="635"/>
      <c r="E11" s="724">
        <v>0.6366091432270204</v>
      </c>
      <c r="F11" s="635"/>
      <c r="G11" s="713">
        <v>117719</v>
      </c>
      <c r="H11" s="635"/>
      <c r="I11" s="714"/>
      <c r="J11" s="635"/>
      <c r="K11" s="636" t="e">
        <v>#REF!</v>
      </c>
      <c r="L11" s="635"/>
      <c r="M11" s="41">
        <v>5192495</v>
      </c>
      <c r="N11" s="635"/>
      <c r="O11" s="636">
        <v>240417</v>
      </c>
      <c r="P11" s="635"/>
      <c r="Q11" s="636">
        <v>41319</v>
      </c>
      <c r="R11" s="635"/>
      <c r="S11" s="636">
        <v>12600</v>
      </c>
      <c r="T11" s="639"/>
      <c r="U11" s="636">
        <v>113682</v>
      </c>
      <c r="V11" s="639"/>
      <c r="W11" s="636">
        <v>81458</v>
      </c>
      <c r="X11" s="639"/>
      <c r="Y11" s="636">
        <v>0</v>
      </c>
      <c r="Z11" s="639"/>
      <c r="AA11" s="636">
        <v>25844</v>
      </c>
      <c r="AB11" s="639"/>
      <c r="AC11" s="636">
        <v>515320</v>
      </c>
      <c r="AD11" s="639"/>
      <c r="AE11" s="636">
        <v>5707815</v>
      </c>
      <c r="AF11" s="640"/>
      <c r="AH11" s="687">
        <v>102408</v>
      </c>
      <c r="AI11" s="652"/>
    </row>
    <row r="12" spans="1:35" ht="12.75">
      <c r="A12" s="9"/>
      <c r="B12" s="54" t="s">
        <v>43</v>
      </c>
      <c r="C12" s="46">
        <v>379021</v>
      </c>
      <c r="D12" s="47"/>
      <c r="E12" s="688">
        <v>0.6312241714498729</v>
      </c>
      <c r="F12" s="116"/>
      <c r="G12" s="48"/>
      <c r="H12" s="116"/>
      <c r="I12" s="23"/>
      <c r="J12" s="116"/>
      <c r="K12" s="29"/>
      <c r="L12" s="10"/>
      <c r="M12" s="48">
        <v>379021</v>
      </c>
      <c r="N12" s="10"/>
      <c r="O12" s="48">
        <v>14603</v>
      </c>
      <c r="P12" s="10"/>
      <c r="Q12" s="48">
        <v>629</v>
      </c>
      <c r="R12" s="10"/>
      <c r="S12" s="48"/>
      <c r="T12" s="49"/>
      <c r="U12" s="48">
        <v>8364</v>
      </c>
      <c r="V12" s="49"/>
      <c r="W12" s="48">
        <v>19999</v>
      </c>
      <c r="X12" s="49"/>
      <c r="Y12" s="50"/>
      <c r="Z12" s="51"/>
      <c r="AA12" s="48">
        <v>2400</v>
      </c>
      <c r="AB12" s="51" t="s">
        <v>113</v>
      </c>
      <c r="AC12" s="52">
        <v>45995</v>
      </c>
      <c r="AD12" s="49"/>
      <c r="AE12" s="48">
        <v>425016</v>
      </c>
      <c r="AF12" s="53"/>
      <c r="AH12" s="46">
        <v>6219</v>
      </c>
      <c r="AI12" s="54"/>
    </row>
    <row r="13" spans="1:35" ht="12.75">
      <c r="A13" s="9"/>
      <c r="B13" s="54" t="s">
        <v>44</v>
      </c>
      <c r="C13" s="46">
        <v>188075</v>
      </c>
      <c r="D13" s="47"/>
      <c r="E13" s="688">
        <v>0.6312241714498729</v>
      </c>
      <c r="F13" s="116"/>
      <c r="G13" s="48"/>
      <c r="H13" s="116"/>
      <c r="I13" s="23"/>
      <c r="J13" s="116"/>
      <c r="K13" s="29"/>
      <c r="L13" s="10"/>
      <c r="M13" s="48">
        <v>188075</v>
      </c>
      <c r="N13" s="10"/>
      <c r="O13" s="48">
        <v>11108</v>
      </c>
      <c r="P13" s="10"/>
      <c r="Q13" s="48">
        <v>1065</v>
      </c>
      <c r="R13" s="10"/>
      <c r="S13" s="48"/>
      <c r="T13" s="49"/>
      <c r="U13" s="48">
        <v>0</v>
      </c>
      <c r="V13" s="49"/>
      <c r="W13" s="48">
        <v>2769</v>
      </c>
      <c r="X13" s="49"/>
      <c r="Y13" s="48"/>
      <c r="Z13" s="49"/>
      <c r="AA13" s="48"/>
      <c r="AB13" s="49"/>
      <c r="AC13" s="52">
        <v>14942</v>
      </c>
      <c r="AD13" s="49"/>
      <c r="AE13" s="48">
        <v>203017</v>
      </c>
      <c r="AF13" s="53"/>
      <c r="AH13" s="46">
        <v>4731</v>
      </c>
      <c r="AI13" s="54"/>
    </row>
    <row r="14" spans="1:35" ht="12.75">
      <c r="A14" s="9"/>
      <c r="B14" s="54" t="s">
        <v>97</v>
      </c>
      <c r="C14" s="46">
        <v>87834</v>
      </c>
      <c r="D14" s="56"/>
      <c r="E14" s="688">
        <v>0.75</v>
      </c>
      <c r="F14" s="114"/>
      <c r="G14" s="48"/>
      <c r="H14" s="114"/>
      <c r="I14" s="715"/>
      <c r="J14" s="114"/>
      <c r="K14" s="29"/>
      <c r="L14" s="10"/>
      <c r="M14" s="48">
        <v>87834</v>
      </c>
      <c r="N14" s="10"/>
      <c r="O14" s="48">
        <v>8441</v>
      </c>
      <c r="P14" s="10"/>
      <c r="Q14" s="48">
        <v>216</v>
      </c>
      <c r="R14" s="10"/>
      <c r="S14" s="48"/>
      <c r="T14" s="49"/>
      <c r="U14" s="48">
        <v>2000</v>
      </c>
      <c r="V14" s="49"/>
      <c r="W14" s="48">
        <v>2782</v>
      </c>
      <c r="X14" s="49"/>
      <c r="Y14" s="48"/>
      <c r="Z14" s="49"/>
      <c r="AA14" s="48"/>
      <c r="AB14" s="49"/>
      <c r="AC14" s="52">
        <v>13439</v>
      </c>
      <c r="AD14" s="49"/>
      <c r="AE14" s="48">
        <v>101273</v>
      </c>
      <c r="AF14" s="53"/>
      <c r="AH14" s="46">
        <v>3596</v>
      </c>
      <c r="AI14" s="54"/>
    </row>
    <row r="15" spans="1:35" ht="12.75">
      <c r="A15" s="9"/>
      <c r="B15" s="54" t="s">
        <v>98</v>
      </c>
      <c r="C15" s="46">
        <v>246374</v>
      </c>
      <c r="D15" s="47"/>
      <c r="E15" s="688">
        <v>0.6312241714498729</v>
      </c>
      <c r="F15" s="116"/>
      <c r="G15" s="48">
        <v>1760</v>
      </c>
      <c r="H15" s="116"/>
      <c r="I15" s="658">
        <v>0.6312241714498729</v>
      </c>
      <c r="J15" s="116"/>
      <c r="K15" s="48" t="e">
        <v>#REF!</v>
      </c>
      <c r="L15" s="10"/>
      <c r="M15" s="48">
        <v>248134</v>
      </c>
      <c r="N15" s="10"/>
      <c r="O15" s="48">
        <v>9739</v>
      </c>
      <c r="P15" s="10"/>
      <c r="Q15" s="48">
        <v>931</v>
      </c>
      <c r="R15" s="10"/>
      <c r="S15" s="48"/>
      <c r="T15" s="49"/>
      <c r="U15" s="48">
        <v>4001</v>
      </c>
      <c r="V15" s="49"/>
      <c r="W15" s="48">
        <v>3700</v>
      </c>
      <c r="X15" s="49"/>
      <c r="Y15" s="50"/>
      <c r="Z15" s="49"/>
      <c r="AA15" s="48"/>
      <c r="AB15" s="49"/>
      <c r="AC15" s="52">
        <v>18371</v>
      </c>
      <c r="AD15" s="49"/>
      <c r="AE15" s="48">
        <v>266505</v>
      </c>
      <c r="AF15" s="53"/>
      <c r="AH15" s="46">
        <v>4149</v>
      </c>
      <c r="AI15" s="54"/>
    </row>
    <row r="16" spans="1:35" ht="12.75">
      <c r="A16" s="9"/>
      <c r="B16" s="54" t="s">
        <v>47</v>
      </c>
      <c r="C16" s="46">
        <v>168723</v>
      </c>
      <c r="D16" s="56"/>
      <c r="E16" s="688">
        <v>0.75</v>
      </c>
      <c r="F16" s="114"/>
      <c r="G16" s="48"/>
      <c r="H16" s="114"/>
      <c r="I16" s="715"/>
      <c r="J16" s="114"/>
      <c r="K16" s="29"/>
      <c r="L16" s="10"/>
      <c r="M16" s="48">
        <v>168723</v>
      </c>
      <c r="N16" s="10"/>
      <c r="O16" s="48">
        <v>8655</v>
      </c>
      <c r="P16" s="10"/>
      <c r="Q16" s="48">
        <v>0</v>
      </c>
      <c r="R16" s="10"/>
      <c r="S16" s="48"/>
      <c r="T16" s="49"/>
      <c r="U16" s="48">
        <v>3080</v>
      </c>
      <c r="V16" s="49"/>
      <c r="W16" s="48">
        <v>0</v>
      </c>
      <c r="X16" s="49"/>
      <c r="Y16" s="48"/>
      <c r="Z16" s="49"/>
      <c r="AA16" s="48"/>
      <c r="AB16" s="49"/>
      <c r="AC16" s="52">
        <v>11735</v>
      </c>
      <c r="AD16" s="49"/>
      <c r="AE16" s="48">
        <v>180458</v>
      </c>
      <c r="AF16" s="53"/>
      <c r="AH16" s="46">
        <v>3687</v>
      </c>
      <c r="AI16" s="54"/>
    </row>
    <row r="17" spans="1:35" ht="12.75">
      <c r="A17" s="9"/>
      <c r="B17" s="54" t="s">
        <v>48</v>
      </c>
      <c r="C17" s="46">
        <v>397135</v>
      </c>
      <c r="D17" s="56" t="s">
        <v>209</v>
      </c>
      <c r="E17" s="688">
        <v>0.6312241714498729</v>
      </c>
      <c r="F17" s="116"/>
      <c r="G17" s="48">
        <v>191</v>
      </c>
      <c r="H17" s="116"/>
      <c r="I17" s="658">
        <v>0.6312241714498729</v>
      </c>
      <c r="J17" s="116"/>
      <c r="K17" s="48" t="e">
        <v>#REF!</v>
      </c>
      <c r="L17" s="10"/>
      <c r="M17" s="48">
        <v>397326</v>
      </c>
      <c r="N17" s="10"/>
      <c r="O17" s="48">
        <v>18631</v>
      </c>
      <c r="P17" s="10"/>
      <c r="Q17" s="48">
        <v>1052</v>
      </c>
      <c r="R17" s="10"/>
      <c r="S17" s="48"/>
      <c r="T17" s="49"/>
      <c r="U17" s="48">
        <v>10584</v>
      </c>
      <c r="V17" s="49"/>
      <c r="W17" s="48">
        <v>5764</v>
      </c>
      <c r="X17" s="49"/>
      <c r="Y17" s="50"/>
      <c r="Z17" s="51"/>
      <c r="AA17" s="48">
        <v>2400</v>
      </c>
      <c r="AB17" s="51" t="s">
        <v>113</v>
      </c>
      <c r="AC17" s="52">
        <v>38431</v>
      </c>
      <c r="AD17" s="49"/>
      <c r="AE17" s="48">
        <v>435757</v>
      </c>
      <c r="AF17" s="53"/>
      <c r="AH17" s="46">
        <v>7936</v>
      </c>
      <c r="AI17" s="54"/>
    </row>
    <row r="18" spans="1:35" ht="12.75">
      <c r="A18" s="9"/>
      <c r="B18" s="54" t="s">
        <v>49</v>
      </c>
      <c r="C18" s="46">
        <v>164569</v>
      </c>
      <c r="D18" s="56" t="s">
        <v>209</v>
      </c>
      <c r="E18" s="688">
        <v>0.6312241714498729</v>
      </c>
      <c r="F18" s="114"/>
      <c r="G18" s="48">
        <v>15220</v>
      </c>
      <c r="H18" s="114"/>
      <c r="I18" s="658">
        <v>0.6312241714498729</v>
      </c>
      <c r="J18" s="114"/>
      <c r="K18" s="48" t="e">
        <v>#REF!</v>
      </c>
      <c r="L18" s="10"/>
      <c r="M18" s="48">
        <v>179789</v>
      </c>
      <c r="N18" s="10"/>
      <c r="O18" s="48">
        <v>21988</v>
      </c>
      <c r="P18" s="10"/>
      <c r="Q18" s="48">
        <v>7457</v>
      </c>
      <c r="R18" s="10"/>
      <c r="S18" s="48"/>
      <c r="T18" s="49"/>
      <c r="U18" s="48">
        <v>7496</v>
      </c>
      <c r="V18" s="49"/>
      <c r="W18" s="48">
        <v>0</v>
      </c>
      <c r="X18" s="49"/>
      <c r="Y18" s="50"/>
      <c r="Z18" s="49"/>
      <c r="AA18" s="48"/>
      <c r="AB18" s="49"/>
      <c r="AC18" s="52">
        <v>36941</v>
      </c>
      <c r="AD18" s="49"/>
      <c r="AE18" s="48">
        <v>216730</v>
      </c>
      <c r="AF18" s="53"/>
      <c r="AH18" s="46">
        <v>9365</v>
      </c>
      <c r="AI18" s="54"/>
    </row>
    <row r="19" spans="1:35" ht="12.75">
      <c r="A19" s="9"/>
      <c r="B19" s="54" t="s">
        <v>50</v>
      </c>
      <c r="C19" s="46">
        <v>114395</v>
      </c>
      <c r="D19" s="56"/>
      <c r="E19" s="688">
        <v>0.6312241714498729</v>
      </c>
      <c r="F19" s="114"/>
      <c r="G19" s="48">
        <v>1455</v>
      </c>
      <c r="H19" s="114"/>
      <c r="I19" s="658">
        <v>0.6312241714498729</v>
      </c>
      <c r="J19" s="114"/>
      <c r="K19" s="48" t="e">
        <v>#REF!</v>
      </c>
      <c r="L19" s="10"/>
      <c r="M19" s="48">
        <v>115850</v>
      </c>
      <c r="N19" s="10"/>
      <c r="O19" s="48">
        <v>11152</v>
      </c>
      <c r="P19" s="10"/>
      <c r="Q19" s="48">
        <v>1312</v>
      </c>
      <c r="R19" s="10"/>
      <c r="S19" s="48"/>
      <c r="T19" s="49"/>
      <c r="U19" s="48">
        <v>610</v>
      </c>
      <c r="V19" s="49"/>
      <c r="W19" s="48">
        <v>560</v>
      </c>
      <c r="X19" s="49"/>
      <c r="Y19" s="50"/>
      <c r="Z19" s="49"/>
      <c r="AA19" s="48"/>
      <c r="AB19" s="49"/>
      <c r="AC19" s="52">
        <v>13634</v>
      </c>
      <c r="AD19" s="49"/>
      <c r="AE19" s="48">
        <v>129484</v>
      </c>
      <c r="AF19" s="53"/>
      <c r="AH19" s="46">
        <v>4750</v>
      </c>
      <c r="AI19" s="54"/>
    </row>
    <row r="20" spans="1:35" ht="12.75">
      <c r="A20" s="9"/>
      <c r="B20" s="54" t="s">
        <v>73</v>
      </c>
      <c r="C20" s="46">
        <v>134667</v>
      </c>
      <c r="D20" s="56" t="s">
        <v>209</v>
      </c>
      <c r="E20" s="688">
        <v>0.6312241714498729</v>
      </c>
      <c r="F20" s="116"/>
      <c r="G20" s="48">
        <v>5539</v>
      </c>
      <c r="H20" s="116"/>
      <c r="I20" s="658">
        <v>0.6312241714498729</v>
      </c>
      <c r="J20" s="116"/>
      <c r="K20" s="48" t="e">
        <v>#REF!</v>
      </c>
      <c r="L20" s="10"/>
      <c r="M20" s="48">
        <v>140206</v>
      </c>
      <c r="N20" s="10"/>
      <c r="O20" s="48">
        <v>5851</v>
      </c>
      <c r="P20" s="10"/>
      <c r="Q20" s="48">
        <v>5130</v>
      </c>
      <c r="R20" s="10"/>
      <c r="S20" s="48"/>
      <c r="T20" s="49"/>
      <c r="U20" s="48">
        <v>4196</v>
      </c>
      <c r="V20" s="49"/>
      <c r="W20" s="48">
        <v>1860</v>
      </c>
      <c r="X20" s="49"/>
      <c r="Y20" s="50"/>
      <c r="Z20" s="49"/>
      <c r="AA20" s="48"/>
      <c r="AB20" s="49"/>
      <c r="AC20" s="52">
        <v>17037</v>
      </c>
      <c r="AD20" s="49"/>
      <c r="AE20" s="48">
        <v>157243</v>
      </c>
      <c r="AF20" s="53"/>
      <c r="AH20" s="46">
        <v>2492</v>
      </c>
      <c r="AI20" s="54"/>
    </row>
    <row r="21" spans="1:35" ht="12.75">
      <c r="A21" s="9"/>
      <c r="B21" s="54" t="s">
        <v>330</v>
      </c>
      <c r="C21" s="46">
        <v>251088</v>
      </c>
      <c r="D21" s="47"/>
      <c r="E21" s="688">
        <v>0.6312241714498729</v>
      </c>
      <c r="F21" s="116"/>
      <c r="G21" s="48">
        <v>3566</v>
      </c>
      <c r="H21" s="116"/>
      <c r="I21" s="658">
        <v>0.6312241714498729</v>
      </c>
      <c r="J21" s="116"/>
      <c r="K21" s="48" t="e">
        <v>#REF!</v>
      </c>
      <c r="L21" s="10"/>
      <c r="M21" s="48">
        <v>254654</v>
      </c>
      <c r="N21" s="10"/>
      <c r="O21" s="48">
        <v>9617</v>
      </c>
      <c r="P21" s="10"/>
      <c r="Q21" s="48">
        <v>2978</v>
      </c>
      <c r="R21" s="10"/>
      <c r="S21" s="48"/>
      <c r="T21" s="49"/>
      <c r="U21" s="48">
        <v>4883</v>
      </c>
      <c r="V21" s="49"/>
      <c r="W21" s="48">
        <v>1900</v>
      </c>
      <c r="X21" s="49"/>
      <c r="Y21" s="50"/>
      <c r="Z21" s="49"/>
      <c r="AA21" s="48"/>
      <c r="AB21" s="49"/>
      <c r="AC21" s="52">
        <v>19378</v>
      </c>
      <c r="AD21" s="49"/>
      <c r="AE21" s="48">
        <v>274032</v>
      </c>
      <c r="AF21" s="53"/>
      <c r="AH21" s="46">
        <v>4097</v>
      </c>
      <c r="AI21" s="54"/>
    </row>
    <row r="22" spans="1:35" ht="12.75">
      <c r="A22" s="9"/>
      <c r="B22" s="54" t="s">
        <v>74</v>
      </c>
      <c r="C22" s="46">
        <v>629207</v>
      </c>
      <c r="D22" s="47"/>
      <c r="E22" s="688">
        <v>0.6312241714498729</v>
      </c>
      <c r="F22" s="116"/>
      <c r="G22" s="48">
        <v>11145</v>
      </c>
      <c r="H22" s="116"/>
      <c r="I22" s="658">
        <v>0.6312241714498729</v>
      </c>
      <c r="J22" s="116"/>
      <c r="K22" s="48" t="e">
        <v>#REF!</v>
      </c>
      <c r="L22" s="10"/>
      <c r="M22" s="48">
        <v>640352</v>
      </c>
      <c r="N22" s="10"/>
      <c r="O22" s="48">
        <v>13869</v>
      </c>
      <c r="P22" s="10"/>
      <c r="Q22" s="48">
        <v>1573</v>
      </c>
      <c r="R22" s="10"/>
      <c r="S22" s="48">
        <v>12600</v>
      </c>
      <c r="T22" s="51" t="s">
        <v>78</v>
      </c>
      <c r="U22" s="48">
        <v>6000</v>
      </c>
      <c r="V22" s="49"/>
      <c r="W22" s="48">
        <v>7200</v>
      </c>
      <c r="X22" s="49"/>
      <c r="Y22" s="50"/>
      <c r="Z22" s="49"/>
      <c r="AA22" s="48">
        <v>18500</v>
      </c>
      <c r="AB22" s="51" t="s">
        <v>114</v>
      </c>
      <c r="AC22" s="52">
        <v>59742</v>
      </c>
      <c r="AD22" s="49"/>
      <c r="AE22" s="48">
        <v>700094</v>
      </c>
      <c r="AF22" s="53"/>
      <c r="AH22" s="46">
        <v>5907</v>
      </c>
      <c r="AI22" s="54"/>
    </row>
    <row r="23" spans="1:35" ht="12.75">
      <c r="A23" s="9"/>
      <c r="B23" s="54" t="s">
        <v>103</v>
      </c>
      <c r="C23" s="46">
        <v>246265</v>
      </c>
      <c r="D23" s="56"/>
      <c r="E23" s="688">
        <v>0.6312241714498729</v>
      </c>
      <c r="F23" s="116"/>
      <c r="G23" s="48"/>
      <c r="H23" s="116"/>
      <c r="I23" s="23"/>
      <c r="J23" s="116"/>
      <c r="K23" s="29"/>
      <c r="L23" s="10"/>
      <c r="M23" s="48">
        <v>246265</v>
      </c>
      <c r="N23" s="10"/>
      <c r="O23" s="48">
        <v>5248</v>
      </c>
      <c r="P23" s="10"/>
      <c r="Q23" s="48">
        <v>182</v>
      </c>
      <c r="R23" s="10"/>
      <c r="S23" s="48"/>
      <c r="T23" s="49"/>
      <c r="U23" s="48">
        <v>5600</v>
      </c>
      <c r="V23" s="49"/>
      <c r="W23" s="48">
        <v>2278</v>
      </c>
      <c r="X23" s="49"/>
      <c r="Y23" s="48"/>
      <c r="Z23" s="49"/>
      <c r="AA23" s="48"/>
      <c r="AB23" s="49"/>
      <c r="AC23" s="52">
        <v>13308</v>
      </c>
      <c r="AD23" s="49"/>
      <c r="AE23" s="48">
        <v>259573</v>
      </c>
      <c r="AF23" s="53"/>
      <c r="AH23" s="46">
        <v>2236</v>
      </c>
      <c r="AI23" s="54"/>
    </row>
    <row r="24" spans="1:35" ht="12.75">
      <c r="A24" s="9"/>
      <c r="B24" s="54" t="s">
        <v>104</v>
      </c>
      <c r="C24" s="46">
        <v>118536</v>
      </c>
      <c r="D24" s="56" t="s">
        <v>209</v>
      </c>
      <c r="E24" s="688">
        <v>0.6312241714498729</v>
      </c>
      <c r="F24" s="116"/>
      <c r="G24" s="48"/>
      <c r="H24" s="116"/>
      <c r="I24" s="23"/>
      <c r="J24" s="116"/>
      <c r="K24" s="29"/>
      <c r="L24" s="10"/>
      <c r="M24" s="48">
        <v>118536</v>
      </c>
      <c r="N24" s="10"/>
      <c r="O24" s="48">
        <v>4994</v>
      </c>
      <c r="P24" s="10"/>
      <c r="Q24" s="48">
        <v>1664</v>
      </c>
      <c r="R24" s="10"/>
      <c r="S24" s="48"/>
      <c r="T24" s="49"/>
      <c r="U24" s="48">
        <v>1402</v>
      </c>
      <c r="V24" s="49"/>
      <c r="W24" s="48">
        <v>2120</v>
      </c>
      <c r="X24" s="49"/>
      <c r="Y24" s="48"/>
      <c r="Z24" s="49"/>
      <c r="AA24" s="48"/>
      <c r="AB24" s="49"/>
      <c r="AC24" s="52">
        <v>10180</v>
      </c>
      <c r="AD24" s="49"/>
      <c r="AE24" s="48">
        <v>128716</v>
      </c>
      <c r="AF24" s="53"/>
      <c r="AH24" s="46">
        <v>2127</v>
      </c>
      <c r="AI24" s="54"/>
    </row>
    <row r="25" spans="1:35" ht="12.75">
      <c r="A25" s="9"/>
      <c r="B25" s="54" t="s">
        <v>105</v>
      </c>
      <c r="C25" s="46">
        <v>407284</v>
      </c>
      <c r="D25" s="47"/>
      <c r="E25" s="688">
        <v>0.6312241714498729</v>
      </c>
      <c r="F25" s="116"/>
      <c r="G25" s="48"/>
      <c r="H25" s="116"/>
      <c r="I25" s="23"/>
      <c r="J25" s="116"/>
      <c r="K25" s="29"/>
      <c r="L25" s="10"/>
      <c r="M25" s="48">
        <v>407284</v>
      </c>
      <c r="N25" s="10"/>
      <c r="O25" s="48">
        <v>3232</v>
      </c>
      <c r="P25" s="10"/>
      <c r="Q25" s="48">
        <v>131</v>
      </c>
      <c r="R25" s="10"/>
      <c r="S25" s="48"/>
      <c r="T25" s="49"/>
      <c r="U25" s="48">
        <v>8290</v>
      </c>
      <c r="V25" s="49"/>
      <c r="W25" s="48">
        <v>7000</v>
      </c>
      <c r="X25" s="49"/>
      <c r="Y25" s="50"/>
      <c r="Z25" s="51"/>
      <c r="AA25" s="48">
        <v>2400</v>
      </c>
      <c r="AB25" s="51" t="s">
        <v>113</v>
      </c>
      <c r="AC25" s="52">
        <v>21053</v>
      </c>
      <c r="AD25" s="49"/>
      <c r="AE25" s="48">
        <v>428337</v>
      </c>
      <c r="AF25" s="53"/>
      <c r="AH25" s="46">
        <v>1377</v>
      </c>
      <c r="AI25" s="54"/>
    </row>
    <row r="26" spans="1:35" ht="12.75">
      <c r="A26" s="9"/>
      <c r="B26" s="54" t="s">
        <v>57</v>
      </c>
      <c r="C26" s="46">
        <v>80008</v>
      </c>
      <c r="D26" s="56"/>
      <c r="E26" s="688">
        <v>0.6512</v>
      </c>
      <c r="F26" s="114"/>
      <c r="G26" s="48"/>
      <c r="H26" s="114"/>
      <c r="I26" s="715"/>
      <c r="J26" s="114"/>
      <c r="K26" s="29"/>
      <c r="L26" s="10"/>
      <c r="M26" s="48">
        <v>80008</v>
      </c>
      <c r="N26" s="10"/>
      <c r="O26" s="48">
        <v>10110</v>
      </c>
      <c r="P26" s="10"/>
      <c r="Q26" s="48">
        <v>1749</v>
      </c>
      <c r="R26" s="10"/>
      <c r="S26" s="48"/>
      <c r="T26" s="49"/>
      <c r="U26" s="48">
        <v>3100</v>
      </c>
      <c r="V26" s="49"/>
      <c r="W26" s="48">
        <v>2796</v>
      </c>
      <c r="X26" s="49"/>
      <c r="Y26" s="48"/>
      <c r="Z26" s="49"/>
      <c r="AA26" s="48"/>
      <c r="AB26" s="49"/>
      <c r="AC26" s="52">
        <v>17755</v>
      </c>
      <c r="AD26" s="49"/>
      <c r="AE26" s="48">
        <v>97763</v>
      </c>
      <c r="AF26" s="53"/>
      <c r="AH26" s="46">
        <v>4307</v>
      </c>
      <c r="AI26" s="54"/>
    </row>
    <row r="27" spans="1:36" ht="13.5" customHeight="1">
      <c r="A27" s="9"/>
      <c r="B27" s="54" t="s">
        <v>332</v>
      </c>
      <c r="C27" s="46">
        <v>508688</v>
      </c>
      <c r="D27" s="47"/>
      <c r="E27" s="688">
        <v>0.6312241714498729</v>
      </c>
      <c r="F27" s="116"/>
      <c r="G27" s="48">
        <v>42958</v>
      </c>
      <c r="H27" s="116"/>
      <c r="I27" s="658">
        <v>0.6312241714498729</v>
      </c>
      <c r="J27" s="116"/>
      <c r="K27" s="48" t="e">
        <v>#REF!</v>
      </c>
      <c r="L27" s="10"/>
      <c r="M27" s="48">
        <v>551646</v>
      </c>
      <c r="N27" s="10"/>
      <c r="O27" s="48">
        <v>16454</v>
      </c>
      <c r="P27" s="10"/>
      <c r="Q27" s="48">
        <v>1885</v>
      </c>
      <c r="R27" s="10"/>
      <c r="S27" s="48"/>
      <c r="T27" s="49"/>
      <c r="U27" s="48">
        <v>3300</v>
      </c>
      <c r="V27" s="49"/>
      <c r="W27" s="48">
        <v>4186</v>
      </c>
      <c r="X27" s="49"/>
      <c r="Y27" s="48"/>
      <c r="Z27" s="49"/>
      <c r="AA27" s="48"/>
      <c r="AB27" s="49"/>
      <c r="AC27" s="52">
        <v>25825</v>
      </c>
      <c r="AD27" s="49"/>
      <c r="AE27" s="48">
        <v>577471</v>
      </c>
      <c r="AF27" s="53"/>
      <c r="AH27" s="46">
        <v>7009</v>
      </c>
      <c r="AI27" s="54"/>
      <c r="AJ27" s="761"/>
    </row>
    <row r="28" spans="1:36" ht="13.5" customHeight="1">
      <c r="A28" s="9"/>
      <c r="B28" s="54" t="s">
        <v>59</v>
      </c>
      <c r="C28" s="46">
        <v>109802</v>
      </c>
      <c r="D28" s="56" t="s">
        <v>209</v>
      </c>
      <c r="E28" s="688">
        <v>0.6312241714498729</v>
      </c>
      <c r="F28" s="114"/>
      <c r="G28" s="48">
        <v>7943</v>
      </c>
      <c r="H28" s="114"/>
      <c r="I28" s="658">
        <v>0.6312241714498729</v>
      </c>
      <c r="J28" s="114"/>
      <c r="K28" s="48" t="e">
        <v>#REF!</v>
      </c>
      <c r="L28" s="10"/>
      <c r="M28" s="48">
        <v>117745</v>
      </c>
      <c r="N28" s="10"/>
      <c r="O28" s="48">
        <v>15886</v>
      </c>
      <c r="P28" s="10"/>
      <c r="Q28" s="48">
        <v>4174</v>
      </c>
      <c r="R28" s="10"/>
      <c r="S28" s="48"/>
      <c r="T28" s="49"/>
      <c r="U28" s="48">
        <v>4200</v>
      </c>
      <c r="V28" s="49"/>
      <c r="W28" s="48">
        <v>4</v>
      </c>
      <c r="X28" s="49"/>
      <c r="Y28" s="48"/>
      <c r="Z28" s="49"/>
      <c r="AA28" s="48"/>
      <c r="AB28" s="49"/>
      <c r="AC28" s="52">
        <v>24264</v>
      </c>
      <c r="AD28" s="49"/>
      <c r="AE28" s="48">
        <v>142009</v>
      </c>
      <c r="AF28" s="53"/>
      <c r="AH28" s="46">
        <v>6767</v>
      </c>
      <c r="AI28" s="54"/>
      <c r="AJ28" s="761"/>
    </row>
    <row r="29" spans="1:36" ht="12.75">
      <c r="A29" s="9"/>
      <c r="B29" s="54" t="s">
        <v>60</v>
      </c>
      <c r="C29" s="46">
        <v>206195</v>
      </c>
      <c r="D29" s="47"/>
      <c r="E29" s="688">
        <v>0.6312241714498729</v>
      </c>
      <c r="F29" s="116"/>
      <c r="G29" s="48">
        <v>5682</v>
      </c>
      <c r="H29" s="116"/>
      <c r="I29" s="658">
        <v>0.6312241714498729</v>
      </c>
      <c r="J29" s="116"/>
      <c r="K29" s="48" t="e">
        <v>#REF!</v>
      </c>
      <c r="L29" s="10"/>
      <c r="M29" s="48">
        <v>211877</v>
      </c>
      <c r="N29" s="10"/>
      <c r="O29" s="48">
        <v>5874</v>
      </c>
      <c r="P29" s="10"/>
      <c r="Q29" s="48">
        <v>779</v>
      </c>
      <c r="R29" s="10"/>
      <c r="S29" s="48"/>
      <c r="T29" s="49"/>
      <c r="U29" s="48">
        <v>19367</v>
      </c>
      <c r="V29" s="49"/>
      <c r="W29" s="48">
        <v>1080</v>
      </c>
      <c r="X29" s="49"/>
      <c r="Y29" s="48"/>
      <c r="Z29" s="49"/>
      <c r="AA29" s="48"/>
      <c r="AB29" s="49"/>
      <c r="AC29" s="52">
        <v>27100</v>
      </c>
      <c r="AD29" s="49"/>
      <c r="AE29" s="48">
        <v>238977</v>
      </c>
      <c r="AF29" s="53"/>
      <c r="AH29" s="46">
        <v>2502</v>
      </c>
      <c r="AI29" s="54"/>
      <c r="AJ29" s="761"/>
    </row>
    <row r="30" spans="1:36" ht="12.75">
      <c r="A30" s="9"/>
      <c r="B30" s="54" t="s">
        <v>110</v>
      </c>
      <c r="C30" s="46">
        <v>163622</v>
      </c>
      <c r="D30" s="56"/>
      <c r="E30" s="688">
        <v>0.6312241714498729</v>
      </c>
      <c r="F30" s="114"/>
      <c r="G30" s="48"/>
      <c r="H30" s="114"/>
      <c r="I30" s="658"/>
      <c r="J30" s="114"/>
      <c r="K30" s="48"/>
      <c r="L30" s="10"/>
      <c r="M30" s="48">
        <v>163622</v>
      </c>
      <c r="N30" s="10"/>
      <c r="O30" s="48">
        <v>15506</v>
      </c>
      <c r="P30" s="10"/>
      <c r="Q30" s="48">
        <v>1550</v>
      </c>
      <c r="R30" s="10"/>
      <c r="S30" s="48"/>
      <c r="T30" s="49"/>
      <c r="U30" s="48">
        <v>480</v>
      </c>
      <c r="V30" s="49"/>
      <c r="W30" s="48">
        <v>4160</v>
      </c>
      <c r="X30" s="49"/>
      <c r="Y30" s="48"/>
      <c r="Z30" s="49"/>
      <c r="AA30" s="48">
        <v>144</v>
      </c>
      <c r="AB30" s="51" t="s">
        <v>113</v>
      </c>
      <c r="AC30" s="52">
        <v>21840</v>
      </c>
      <c r="AD30" s="49"/>
      <c r="AE30" s="48">
        <v>185462</v>
      </c>
      <c r="AF30" s="53"/>
      <c r="AH30" s="46">
        <v>6604</v>
      </c>
      <c r="AI30" s="54"/>
      <c r="AJ30" s="761"/>
    </row>
    <row r="31" spans="1:36" ht="12.75">
      <c r="A31" s="9"/>
      <c r="B31" s="54" t="s">
        <v>62</v>
      </c>
      <c r="C31" s="46">
        <v>373175</v>
      </c>
      <c r="D31" s="56"/>
      <c r="E31" s="688">
        <v>0.6312241714498729</v>
      </c>
      <c r="F31" s="116"/>
      <c r="G31" s="48">
        <v>12496</v>
      </c>
      <c r="H31" s="114"/>
      <c r="I31" s="658">
        <v>0.6312241714498729</v>
      </c>
      <c r="J31" s="116"/>
      <c r="K31" s="48" t="e">
        <v>#REF!</v>
      </c>
      <c r="L31" s="10"/>
      <c r="M31" s="48">
        <v>385671</v>
      </c>
      <c r="N31" s="10"/>
      <c r="O31" s="48">
        <v>17039</v>
      </c>
      <c r="P31" s="10"/>
      <c r="Q31" s="48">
        <v>2671</v>
      </c>
      <c r="R31" s="10"/>
      <c r="S31" s="48"/>
      <c r="T31" s="49"/>
      <c r="U31" s="48">
        <v>11389</v>
      </c>
      <c r="V31" s="49"/>
      <c r="W31" s="48">
        <v>11200</v>
      </c>
      <c r="X31" s="49"/>
      <c r="Y31" s="48"/>
      <c r="Z31" s="49"/>
      <c r="AA31" s="48"/>
      <c r="AB31" s="49"/>
      <c r="AC31" s="52">
        <v>42299</v>
      </c>
      <c r="AD31" s="49"/>
      <c r="AE31" s="48">
        <v>427970</v>
      </c>
      <c r="AF31" s="53"/>
      <c r="AG31" s="57"/>
      <c r="AH31" s="46">
        <v>7259</v>
      </c>
      <c r="AI31" s="54"/>
      <c r="AJ31" s="57"/>
    </row>
    <row r="32" spans="1:35" ht="12.75">
      <c r="A32" s="58"/>
      <c r="B32" s="62" t="s">
        <v>63</v>
      </c>
      <c r="C32" s="46">
        <v>100113</v>
      </c>
      <c r="D32" s="662"/>
      <c r="E32" s="690">
        <v>0.6312241714498729</v>
      </c>
      <c r="F32" s="118"/>
      <c r="G32" s="48">
        <v>9764</v>
      </c>
      <c r="H32" s="118"/>
      <c r="I32" s="661">
        <v>0.6312241714498729</v>
      </c>
      <c r="J32" s="118"/>
      <c r="K32" s="59" t="e">
        <v>#REF!</v>
      </c>
      <c r="L32" s="14"/>
      <c r="M32" s="59">
        <v>109877</v>
      </c>
      <c r="N32" s="14"/>
      <c r="O32" s="59">
        <v>12420</v>
      </c>
      <c r="P32" s="14"/>
      <c r="Q32" s="59">
        <v>4191</v>
      </c>
      <c r="R32" s="14"/>
      <c r="S32" s="59"/>
      <c r="T32" s="60"/>
      <c r="U32" s="59">
        <v>5340</v>
      </c>
      <c r="V32" s="60"/>
      <c r="W32" s="59">
        <v>100</v>
      </c>
      <c r="X32" s="60"/>
      <c r="Y32" s="48"/>
      <c r="Z32" s="60"/>
      <c r="AA32" s="59"/>
      <c r="AB32" s="60"/>
      <c r="AC32" s="52">
        <v>22051</v>
      </c>
      <c r="AD32" s="49"/>
      <c r="AE32" s="48">
        <v>131928</v>
      </c>
      <c r="AF32" s="53"/>
      <c r="AH32" s="61">
        <v>5291</v>
      </c>
      <c r="AI32" s="62"/>
    </row>
    <row r="33" spans="1:35" s="657" customFormat="1" ht="12.75">
      <c r="A33" s="696" t="s">
        <v>64</v>
      </c>
      <c r="B33" s="697"/>
      <c r="C33" s="701">
        <v>1909841</v>
      </c>
      <c r="D33" s="699"/>
      <c r="E33" s="724">
        <v>0.6312244893856651</v>
      </c>
      <c r="F33" s="717"/>
      <c r="G33" s="701">
        <v>20321</v>
      </c>
      <c r="H33" s="717"/>
      <c r="I33" s="714"/>
      <c r="J33" s="717"/>
      <c r="K33" s="41" t="e">
        <v>#REF!</v>
      </c>
      <c r="L33" s="702"/>
      <c r="M33" s="41">
        <v>1930162</v>
      </c>
      <c r="N33" s="702"/>
      <c r="O33" s="701">
        <v>198583</v>
      </c>
      <c r="P33" s="702"/>
      <c r="Q33" s="701">
        <v>8681</v>
      </c>
      <c r="R33" s="702"/>
      <c r="S33" s="701">
        <v>0</v>
      </c>
      <c r="T33" s="704"/>
      <c r="U33" s="701">
        <v>59363</v>
      </c>
      <c r="V33" s="704"/>
      <c r="W33" s="701">
        <v>19068</v>
      </c>
      <c r="X33" s="704"/>
      <c r="Y33" s="701">
        <v>0</v>
      </c>
      <c r="Z33" s="704"/>
      <c r="AA33" s="701">
        <v>0</v>
      </c>
      <c r="AB33" s="704"/>
      <c r="AC33" s="701">
        <v>285695</v>
      </c>
      <c r="AD33" s="704"/>
      <c r="AE33" s="701">
        <v>2215857</v>
      </c>
      <c r="AF33" s="705"/>
      <c r="AH33" s="698">
        <v>84592</v>
      </c>
      <c r="AI33" s="697"/>
    </row>
    <row r="34" spans="1:35" ht="12.75">
      <c r="A34" s="9"/>
      <c r="B34" s="54" t="s">
        <v>65</v>
      </c>
      <c r="C34" s="46">
        <v>64985</v>
      </c>
      <c r="D34" s="47"/>
      <c r="E34" s="688">
        <v>0.6312241714498729</v>
      </c>
      <c r="F34" s="116"/>
      <c r="G34" s="48"/>
      <c r="H34" s="116"/>
      <c r="I34" s="715"/>
      <c r="J34" s="116"/>
      <c r="K34" s="48"/>
      <c r="L34" s="10"/>
      <c r="M34" s="48">
        <v>64985</v>
      </c>
      <c r="N34" s="10"/>
      <c r="O34" s="48">
        <v>7920</v>
      </c>
      <c r="P34" s="10"/>
      <c r="Q34" s="48">
        <v>0</v>
      </c>
      <c r="R34" s="10"/>
      <c r="S34" s="48"/>
      <c r="T34" s="49"/>
      <c r="U34" s="48">
        <v>2733</v>
      </c>
      <c r="V34" s="49"/>
      <c r="W34" s="48">
        <v>205</v>
      </c>
      <c r="X34" s="49"/>
      <c r="Y34" s="48"/>
      <c r="Z34" s="49"/>
      <c r="AA34" s="48"/>
      <c r="AB34" s="49"/>
      <c r="AC34" s="52">
        <v>10858</v>
      </c>
      <c r="AD34" s="49"/>
      <c r="AE34" s="48">
        <v>75843</v>
      </c>
      <c r="AF34" s="53"/>
      <c r="AH34" s="46">
        <v>3374</v>
      </c>
      <c r="AI34" s="54"/>
    </row>
    <row r="35" spans="1:35" ht="12.75">
      <c r="A35" s="9"/>
      <c r="B35" s="54" t="s">
        <v>66</v>
      </c>
      <c r="C35" s="46">
        <v>142004</v>
      </c>
      <c r="D35" s="56"/>
      <c r="E35" s="688">
        <v>0.6312241714498729</v>
      </c>
      <c r="F35" s="116"/>
      <c r="G35" s="48">
        <v>8873</v>
      </c>
      <c r="H35" s="56" t="s">
        <v>209</v>
      </c>
      <c r="I35" s="658">
        <v>0.6312241714498729</v>
      </c>
      <c r="J35" s="116"/>
      <c r="K35" s="48" t="e">
        <v>#REF!</v>
      </c>
      <c r="L35" s="10"/>
      <c r="M35" s="48">
        <v>150877</v>
      </c>
      <c r="N35" s="10"/>
      <c r="O35" s="48">
        <v>8078</v>
      </c>
      <c r="P35" s="10"/>
      <c r="Q35" s="48">
        <v>628</v>
      </c>
      <c r="R35" s="10"/>
      <c r="S35" s="48"/>
      <c r="T35" s="49"/>
      <c r="U35" s="48">
        <v>10130</v>
      </c>
      <c r="V35" s="49"/>
      <c r="W35" s="48">
        <v>2600</v>
      </c>
      <c r="X35" s="49"/>
      <c r="Y35" s="48"/>
      <c r="Z35" s="49"/>
      <c r="AA35" s="48"/>
      <c r="AB35" s="49"/>
      <c r="AC35" s="52">
        <v>21436</v>
      </c>
      <c r="AD35" s="49"/>
      <c r="AE35" s="48">
        <v>172313</v>
      </c>
      <c r="AF35" s="53"/>
      <c r="AH35" s="46">
        <v>3441</v>
      </c>
      <c r="AI35" s="54"/>
    </row>
    <row r="36" spans="1:35" ht="12.75">
      <c r="A36" s="9"/>
      <c r="B36" s="54" t="s">
        <v>68</v>
      </c>
      <c r="C36" s="46">
        <v>74934</v>
      </c>
      <c r="D36" s="47"/>
      <c r="E36" s="688">
        <v>0.6312241714498729</v>
      </c>
      <c r="F36" s="116"/>
      <c r="G36" s="48">
        <v>5704</v>
      </c>
      <c r="H36" s="116"/>
      <c r="I36" s="658">
        <v>0.6312241714498729</v>
      </c>
      <c r="J36" s="116"/>
      <c r="K36" s="48" t="e">
        <v>#REF!</v>
      </c>
      <c r="L36" s="10"/>
      <c r="M36" s="48">
        <v>80638</v>
      </c>
      <c r="N36" s="10"/>
      <c r="O36" s="48">
        <v>8626</v>
      </c>
      <c r="P36" s="10"/>
      <c r="Q36" s="48">
        <v>1877</v>
      </c>
      <c r="R36" s="10"/>
      <c r="S36" s="48"/>
      <c r="T36" s="49"/>
      <c r="U36" s="48">
        <v>2900</v>
      </c>
      <c r="V36" s="49"/>
      <c r="W36" s="48">
        <v>60</v>
      </c>
      <c r="X36" s="49"/>
      <c r="Y36" s="48"/>
      <c r="Z36" s="49"/>
      <c r="AA36" s="48"/>
      <c r="AB36" s="49"/>
      <c r="AC36" s="52">
        <v>13463</v>
      </c>
      <c r="AD36" s="49"/>
      <c r="AE36" s="48">
        <v>94101</v>
      </c>
      <c r="AF36" s="53"/>
      <c r="AH36" s="46">
        <v>3675</v>
      </c>
      <c r="AI36" s="54"/>
    </row>
    <row r="37" spans="1:35" ht="12.75">
      <c r="A37" s="9"/>
      <c r="B37" s="54" t="s">
        <v>98</v>
      </c>
      <c r="C37" s="46">
        <v>90599</v>
      </c>
      <c r="D37" s="47"/>
      <c r="E37" s="688">
        <v>0.6312241714498729</v>
      </c>
      <c r="F37" s="116"/>
      <c r="G37" s="48"/>
      <c r="H37" s="116"/>
      <c r="I37" s="23"/>
      <c r="J37" s="116"/>
      <c r="K37" s="48"/>
      <c r="L37" s="10"/>
      <c r="M37" s="48">
        <v>90599</v>
      </c>
      <c r="N37" s="10"/>
      <c r="O37" s="48">
        <v>7941</v>
      </c>
      <c r="P37" s="10"/>
      <c r="Q37" s="48">
        <v>304</v>
      </c>
      <c r="R37" s="10"/>
      <c r="S37" s="48"/>
      <c r="T37" s="49"/>
      <c r="U37" s="48">
        <v>3430</v>
      </c>
      <c r="V37" s="49"/>
      <c r="W37" s="48">
        <v>1130</v>
      </c>
      <c r="X37" s="49"/>
      <c r="Y37" s="48"/>
      <c r="Z37" s="49"/>
      <c r="AA37" s="48"/>
      <c r="AB37" s="49"/>
      <c r="AC37" s="52">
        <v>12805</v>
      </c>
      <c r="AD37" s="49"/>
      <c r="AE37" s="48">
        <v>103404</v>
      </c>
      <c r="AF37" s="53"/>
      <c r="AH37" s="46">
        <v>3383</v>
      </c>
      <c r="AI37" s="54"/>
    </row>
    <row r="38" spans="1:35" ht="12.75">
      <c r="A38" s="9"/>
      <c r="B38" s="54" t="s">
        <v>336</v>
      </c>
      <c r="C38" s="46">
        <v>134711</v>
      </c>
      <c r="D38" s="47"/>
      <c r="E38" s="688">
        <v>0.6312241714498729</v>
      </c>
      <c r="F38" s="116"/>
      <c r="G38" s="48"/>
      <c r="H38" s="116"/>
      <c r="I38" s="23"/>
      <c r="J38" s="116"/>
      <c r="K38" s="48"/>
      <c r="L38" s="10"/>
      <c r="M38" s="48">
        <v>134711</v>
      </c>
      <c r="N38" s="10"/>
      <c r="O38" s="48">
        <v>11981</v>
      </c>
      <c r="P38" s="10"/>
      <c r="Q38" s="48">
        <v>0</v>
      </c>
      <c r="R38" s="10"/>
      <c r="S38" s="48"/>
      <c r="T38" s="49"/>
      <c r="U38" s="48">
        <v>0</v>
      </c>
      <c r="V38" s="49"/>
      <c r="W38" s="48">
        <v>1365</v>
      </c>
      <c r="X38" s="49"/>
      <c r="Y38" s="48"/>
      <c r="Z38" s="49"/>
      <c r="AA38" s="48"/>
      <c r="AB38" s="49"/>
      <c r="AC38" s="52">
        <v>13346</v>
      </c>
      <c r="AD38" s="49"/>
      <c r="AE38" s="48">
        <v>148057</v>
      </c>
      <c r="AF38" s="53"/>
      <c r="AH38" s="46">
        <v>5103</v>
      </c>
      <c r="AI38" s="54"/>
    </row>
    <row r="39" spans="1:35" ht="12.75">
      <c r="A39" s="9"/>
      <c r="B39" s="54" t="s">
        <v>70</v>
      </c>
      <c r="C39" s="46">
        <v>76863</v>
      </c>
      <c r="D39" s="47"/>
      <c r="E39" s="688">
        <v>0.6312241714498729</v>
      </c>
      <c r="F39" s="116"/>
      <c r="G39" s="48"/>
      <c r="H39" s="116"/>
      <c r="I39" s="23"/>
      <c r="J39" s="116"/>
      <c r="K39" s="48"/>
      <c r="L39" s="10"/>
      <c r="M39" s="48">
        <v>76863</v>
      </c>
      <c r="N39" s="10"/>
      <c r="O39" s="48">
        <v>10721</v>
      </c>
      <c r="P39" s="10"/>
      <c r="Q39" s="48">
        <v>0</v>
      </c>
      <c r="R39" s="10"/>
      <c r="S39" s="48"/>
      <c r="T39" s="49"/>
      <c r="U39" s="48">
        <v>840</v>
      </c>
      <c r="V39" s="49"/>
      <c r="W39" s="48">
        <v>0</v>
      </c>
      <c r="X39" s="49"/>
      <c r="Y39" s="48"/>
      <c r="Z39" s="49"/>
      <c r="AA39" s="48"/>
      <c r="AB39" s="49"/>
      <c r="AC39" s="52">
        <v>11561</v>
      </c>
      <c r="AD39" s="49"/>
      <c r="AE39" s="48">
        <v>88424</v>
      </c>
      <c r="AF39" s="53"/>
      <c r="AH39" s="46">
        <v>4567</v>
      </c>
      <c r="AI39" s="54"/>
    </row>
    <row r="40" spans="1:35" ht="12.75">
      <c r="A40" s="9"/>
      <c r="B40" s="54" t="s">
        <v>48</v>
      </c>
      <c r="C40" s="46">
        <v>116815</v>
      </c>
      <c r="D40" s="47"/>
      <c r="E40" s="688">
        <v>0.6312241714498729</v>
      </c>
      <c r="F40" s="116"/>
      <c r="G40" s="48">
        <v>3527</v>
      </c>
      <c r="H40" s="116"/>
      <c r="I40" s="658">
        <v>0.6312241714498729</v>
      </c>
      <c r="J40" s="116"/>
      <c r="K40" s="48" t="e">
        <v>#REF!</v>
      </c>
      <c r="L40" s="10"/>
      <c r="M40" s="48">
        <v>120342</v>
      </c>
      <c r="N40" s="10"/>
      <c r="O40" s="48">
        <v>14752</v>
      </c>
      <c r="P40" s="10"/>
      <c r="Q40" s="48">
        <v>1334</v>
      </c>
      <c r="R40" s="10"/>
      <c r="S40" s="48"/>
      <c r="T40" s="49"/>
      <c r="U40" s="48">
        <v>6840</v>
      </c>
      <c r="V40" s="49"/>
      <c r="W40" s="48">
        <v>3100</v>
      </c>
      <c r="X40" s="49"/>
      <c r="Y40" s="48"/>
      <c r="Z40" s="49"/>
      <c r="AA40" s="48"/>
      <c r="AB40" s="49"/>
      <c r="AC40" s="52">
        <v>26026</v>
      </c>
      <c r="AD40" s="49"/>
      <c r="AE40" s="48">
        <v>146368</v>
      </c>
      <c r="AF40" s="53"/>
      <c r="AH40" s="46">
        <v>6284</v>
      </c>
      <c r="AI40" s="54"/>
    </row>
    <row r="41" spans="1:35" ht="12.75">
      <c r="A41" s="9"/>
      <c r="B41" s="54" t="s">
        <v>50</v>
      </c>
      <c r="C41" s="46">
        <v>69179</v>
      </c>
      <c r="D41" s="56"/>
      <c r="E41" s="688">
        <v>0.6312241714498729</v>
      </c>
      <c r="F41" s="114"/>
      <c r="G41" s="48"/>
      <c r="H41" s="114"/>
      <c r="I41" s="715"/>
      <c r="J41" s="114"/>
      <c r="K41" s="48"/>
      <c r="L41" s="10"/>
      <c r="M41" s="48">
        <v>69179</v>
      </c>
      <c r="N41" s="10"/>
      <c r="O41" s="48">
        <v>8395</v>
      </c>
      <c r="P41" s="10"/>
      <c r="Q41" s="48">
        <v>75</v>
      </c>
      <c r="R41" s="10"/>
      <c r="S41" s="48"/>
      <c r="T41" s="49"/>
      <c r="U41" s="48">
        <v>1862</v>
      </c>
      <c r="V41" s="49"/>
      <c r="W41" s="48">
        <v>0</v>
      </c>
      <c r="X41" s="49"/>
      <c r="Y41" s="48"/>
      <c r="Z41" s="49"/>
      <c r="AA41" s="48"/>
      <c r="AB41" s="49"/>
      <c r="AC41" s="52">
        <v>10332</v>
      </c>
      <c r="AD41" s="49"/>
      <c r="AE41" s="48">
        <v>79511</v>
      </c>
      <c r="AF41" s="53"/>
      <c r="AH41" s="46">
        <v>3576</v>
      </c>
      <c r="AI41" s="54"/>
    </row>
    <row r="42" spans="1:35" ht="12.75">
      <c r="A42" s="9"/>
      <c r="B42" s="54" t="s">
        <v>71</v>
      </c>
      <c r="C42" s="46">
        <v>130634</v>
      </c>
      <c r="D42" s="56"/>
      <c r="E42" s="688">
        <v>0.6312241714498729</v>
      </c>
      <c r="F42" s="114"/>
      <c r="G42" s="48"/>
      <c r="H42" s="114"/>
      <c r="I42" s="715"/>
      <c r="J42" s="114"/>
      <c r="K42" s="48"/>
      <c r="L42" s="10"/>
      <c r="M42" s="48">
        <v>130634</v>
      </c>
      <c r="N42" s="10"/>
      <c r="O42" s="48">
        <v>15205</v>
      </c>
      <c r="P42" s="10"/>
      <c r="Q42" s="48">
        <v>458</v>
      </c>
      <c r="R42" s="10"/>
      <c r="S42" s="48"/>
      <c r="T42" s="49"/>
      <c r="U42" s="48">
        <v>0</v>
      </c>
      <c r="V42" s="49"/>
      <c r="W42" s="48">
        <v>0</v>
      </c>
      <c r="X42" s="49"/>
      <c r="Y42" s="48"/>
      <c r="Z42" s="49"/>
      <c r="AA42" s="48"/>
      <c r="AB42" s="49"/>
      <c r="AC42" s="52">
        <v>15663</v>
      </c>
      <c r="AD42" s="49"/>
      <c r="AE42" s="48">
        <v>146297</v>
      </c>
      <c r="AF42" s="53"/>
      <c r="AH42" s="46">
        <v>6477</v>
      </c>
      <c r="AI42" s="54"/>
    </row>
    <row r="43" spans="1:35" ht="12.75">
      <c r="A43" s="9"/>
      <c r="B43" s="54" t="s">
        <v>72</v>
      </c>
      <c r="C43" s="46">
        <v>131224</v>
      </c>
      <c r="D43" s="56" t="s">
        <v>209</v>
      </c>
      <c r="E43" s="688">
        <v>0.6312241714498729</v>
      </c>
      <c r="F43" s="114"/>
      <c r="G43" s="48"/>
      <c r="H43" s="114"/>
      <c r="I43" s="715"/>
      <c r="J43" s="114"/>
      <c r="K43" s="48"/>
      <c r="L43" s="10"/>
      <c r="M43" s="48">
        <v>131224</v>
      </c>
      <c r="N43" s="10"/>
      <c r="O43" s="48">
        <v>15308</v>
      </c>
      <c r="P43" s="10"/>
      <c r="Q43" s="48">
        <v>1045</v>
      </c>
      <c r="R43" s="10"/>
      <c r="S43" s="48"/>
      <c r="T43" s="49"/>
      <c r="U43" s="48">
        <v>1978</v>
      </c>
      <c r="V43" s="49"/>
      <c r="W43" s="48">
        <v>1900</v>
      </c>
      <c r="X43" s="49"/>
      <c r="Y43" s="48"/>
      <c r="Z43" s="49"/>
      <c r="AA43" s="48"/>
      <c r="AB43" s="49"/>
      <c r="AC43" s="52">
        <v>20231</v>
      </c>
      <c r="AD43" s="49"/>
      <c r="AE43" s="48">
        <v>151455</v>
      </c>
      <c r="AF43" s="53"/>
      <c r="AH43" s="46">
        <v>6521</v>
      </c>
      <c r="AI43" s="54"/>
    </row>
    <row r="44" spans="1:35" ht="12.75">
      <c r="A44" s="9"/>
      <c r="B44" s="54" t="s">
        <v>73</v>
      </c>
      <c r="C44" s="46">
        <v>102402</v>
      </c>
      <c r="D44" s="10"/>
      <c r="E44" s="688">
        <v>0.6312241714498729</v>
      </c>
      <c r="F44" s="116"/>
      <c r="G44" s="48">
        <v>2217</v>
      </c>
      <c r="H44" s="116"/>
      <c r="I44" s="658">
        <v>0.6312241714498729</v>
      </c>
      <c r="J44" s="116"/>
      <c r="K44" s="48" t="e">
        <v>#REF!</v>
      </c>
      <c r="L44" s="10"/>
      <c r="M44" s="48">
        <v>104619</v>
      </c>
      <c r="N44" s="10"/>
      <c r="O44" s="48">
        <v>12692</v>
      </c>
      <c r="P44" s="10"/>
      <c r="Q44" s="48">
        <v>1116</v>
      </c>
      <c r="R44" s="10"/>
      <c r="S44" s="48"/>
      <c r="T44" s="49"/>
      <c r="U44" s="48">
        <v>2735</v>
      </c>
      <c r="V44" s="49"/>
      <c r="W44" s="48">
        <v>1500</v>
      </c>
      <c r="X44" s="49"/>
      <c r="Y44" s="48"/>
      <c r="Z44" s="49"/>
      <c r="AA44" s="48"/>
      <c r="AB44" s="49"/>
      <c r="AC44" s="52">
        <v>18043</v>
      </c>
      <c r="AD44" s="49"/>
      <c r="AE44" s="48">
        <v>122662</v>
      </c>
      <c r="AF44" s="53"/>
      <c r="AH44" s="46">
        <v>5406</v>
      </c>
      <c r="AI44" s="54"/>
    </row>
    <row r="45" spans="1:35" ht="12.75">
      <c r="A45" s="9"/>
      <c r="B45" s="54" t="s">
        <v>74</v>
      </c>
      <c r="C45" s="46">
        <v>297046</v>
      </c>
      <c r="D45" s="10"/>
      <c r="E45" s="688">
        <v>0.6312241714498729</v>
      </c>
      <c r="F45" s="116"/>
      <c r="G45" s="48"/>
      <c r="H45" s="116"/>
      <c r="I45" s="23"/>
      <c r="J45" s="116"/>
      <c r="K45" s="29"/>
      <c r="L45" s="10"/>
      <c r="M45" s="48">
        <v>297046</v>
      </c>
      <c r="N45" s="10"/>
      <c r="O45" s="48">
        <v>30056</v>
      </c>
      <c r="P45" s="10"/>
      <c r="Q45" s="48">
        <v>1324</v>
      </c>
      <c r="R45" s="10"/>
      <c r="S45" s="48"/>
      <c r="T45" s="49"/>
      <c r="U45" s="48">
        <v>9400</v>
      </c>
      <c r="V45" s="49"/>
      <c r="W45" s="48">
        <v>2000</v>
      </c>
      <c r="X45" s="49"/>
      <c r="Y45" s="48"/>
      <c r="Z45" s="49"/>
      <c r="AA45" s="48"/>
      <c r="AB45" s="49"/>
      <c r="AC45" s="52">
        <v>42780</v>
      </c>
      <c r="AD45" s="49"/>
      <c r="AE45" s="48">
        <v>339826</v>
      </c>
      <c r="AF45" s="53"/>
      <c r="AH45" s="46">
        <v>12803</v>
      </c>
      <c r="AI45" s="54"/>
    </row>
    <row r="46" spans="1:35" ht="12.75">
      <c r="A46" s="9"/>
      <c r="B46" s="54" t="s">
        <v>75</v>
      </c>
      <c r="C46" s="46">
        <v>186131</v>
      </c>
      <c r="D46" s="56" t="s">
        <v>209</v>
      </c>
      <c r="E46" s="688">
        <v>0.6312241714498729</v>
      </c>
      <c r="F46" s="114"/>
      <c r="G46" s="48"/>
      <c r="H46" s="114"/>
      <c r="I46" s="715"/>
      <c r="J46" s="114"/>
      <c r="K46" s="29"/>
      <c r="L46" s="10"/>
      <c r="M46" s="48">
        <v>186131</v>
      </c>
      <c r="N46" s="10"/>
      <c r="O46" s="48">
        <v>4408</v>
      </c>
      <c r="P46" s="10"/>
      <c r="Q46" s="48">
        <v>505</v>
      </c>
      <c r="R46" s="10"/>
      <c r="S46" s="48"/>
      <c r="T46" s="49"/>
      <c r="U46" s="48">
        <v>3990</v>
      </c>
      <c r="V46" s="49"/>
      <c r="W46" s="48">
        <v>488</v>
      </c>
      <c r="X46" s="49"/>
      <c r="Y46" s="48"/>
      <c r="Z46" s="49"/>
      <c r="AA46" s="48"/>
      <c r="AB46" s="49"/>
      <c r="AC46" s="52">
        <v>9391</v>
      </c>
      <c r="AD46" s="49"/>
      <c r="AE46" s="48">
        <v>195522</v>
      </c>
      <c r="AF46" s="53"/>
      <c r="AH46" s="46">
        <v>1878</v>
      </c>
      <c r="AI46" s="54"/>
    </row>
    <row r="47" spans="1:35" ht="12.75">
      <c r="A47" s="9"/>
      <c r="B47" s="54" t="s">
        <v>76</v>
      </c>
      <c r="C47" s="46">
        <v>143204</v>
      </c>
      <c r="D47" s="10"/>
      <c r="E47" s="688">
        <v>0.6312241714498729</v>
      </c>
      <c r="F47" s="116"/>
      <c r="G47" s="48"/>
      <c r="H47" s="116"/>
      <c r="I47" s="23"/>
      <c r="J47" s="116"/>
      <c r="K47" s="29"/>
      <c r="L47" s="10"/>
      <c r="M47" s="48">
        <v>143204</v>
      </c>
      <c r="N47" s="10"/>
      <c r="O47" s="48">
        <v>23560</v>
      </c>
      <c r="P47" s="10"/>
      <c r="Q47" s="48">
        <v>0</v>
      </c>
      <c r="R47" s="10"/>
      <c r="S47" s="48"/>
      <c r="T47" s="49"/>
      <c r="U47" s="48">
        <v>3357</v>
      </c>
      <c r="V47" s="49"/>
      <c r="W47" s="48">
        <v>120</v>
      </c>
      <c r="X47" s="49"/>
      <c r="Y47" s="48"/>
      <c r="Z47" s="49"/>
      <c r="AA47" s="48"/>
      <c r="AB47" s="49"/>
      <c r="AC47" s="52">
        <v>27037</v>
      </c>
      <c r="AD47" s="49"/>
      <c r="AE47" s="48">
        <v>170241</v>
      </c>
      <c r="AF47" s="53"/>
      <c r="AH47" s="46">
        <v>10036</v>
      </c>
      <c r="AI47" s="54"/>
    </row>
    <row r="48" spans="1:35" ht="12.75">
      <c r="A48" s="58"/>
      <c r="B48" s="62" t="s">
        <v>62</v>
      </c>
      <c r="C48" s="46">
        <v>149110</v>
      </c>
      <c r="D48" s="14"/>
      <c r="E48" s="688">
        <v>0.6312241714498729</v>
      </c>
      <c r="F48" s="118"/>
      <c r="G48" s="59"/>
      <c r="H48" s="118"/>
      <c r="I48" s="718"/>
      <c r="J48" s="118"/>
      <c r="K48" s="13"/>
      <c r="L48" s="14"/>
      <c r="M48" s="59">
        <v>149110</v>
      </c>
      <c r="N48" s="14"/>
      <c r="O48" s="59">
        <v>18940</v>
      </c>
      <c r="P48" s="14"/>
      <c r="Q48" s="59">
        <v>15</v>
      </c>
      <c r="R48" s="14"/>
      <c r="S48" s="59"/>
      <c r="T48" s="60"/>
      <c r="U48" s="59">
        <v>9168</v>
      </c>
      <c r="V48" s="60"/>
      <c r="W48" s="59">
        <v>4600</v>
      </c>
      <c r="X48" s="60"/>
      <c r="Y48" s="59"/>
      <c r="Z48" s="60"/>
      <c r="AA48" s="59"/>
      <c r="AB48" s="60"/>
      <c r="AC48" s="52">
        <v>32723</v>
      </c>
      <c r="AD48" s="49"/>
      <c r="AE48" s="48">
        <v>181833</v>
      </c>
      <c r="AF48" s="72"/>
      <c r="AH48" s="61">
        <v>8068</v>
      </c>
      <c r="AI48" s="62"/>
    </row>
    <row r="49" spans="1:35" s="44" customFormat="1" ht="13.5" thickBot="1">
      <c r="A49" s="73" t="s">
        <v>376</v>
      </c>
      <c r="B49" s="119"/>
      <c r="C49" s="75"/>
      <c r="D49" s="74"/>
      <c r="E49" s="706"/>
      <c r="F49" s="707"/>
      <c r="G49" s="719"/>
      <c r="H49" s="719"/>
      <c r="I49" s="720"/>
      <c r="J49" s="719"/>
      <c r="K49" s="77"/>
      <c r="L49" s="74"/>
      <c r="M49" s="77"/>
      <c r="N49" s="74"/>
      <c r="O49" s="78">
        <v>11000</v>
      </c>
      <c r="P49" s="74"/>
      <c r="Q49" s="78"/>
      <c r="R49" s="74"/>
      <c r="S49" s="78"/>
      <c r="T49" s="79"/>
      <c r="U49" s="78"/>
      <c r="V49" s="79"/>
      <c r="W49" s="78"/>
      <c r="X49" s="79"/>
      <c r="Y49" s="78"/>
      <c r="Z49" s="79"/>
      <c r="AA49" s="78"/>
      <c r="AB49" s="79"/>
      <c r="AC49" s="78">
        <v>11000</v>
      </c>
      <c r="AD49" s="79"/>
      <c r="AE49" s="78">
        <v>11000</v>
      </c>
      <c r="AF49" s="82"/>
      <c r="AH49" s="75"/>
      <c r="AI49" s="119"/>
    </row>
    <row r="50" spans="1:35" ht="13.5" thickBot="1">
      <c r="A50" s="721" t="s">
        <v>79</v>
      </c>
      <c r="B50" s="85"/>
      <c r="C50" s="122">
        <v>6984617</v>
      </c>
      <c r="D50" s="31"/>
      <c r="E50" s="722">
        <v>0.6350422122787517</v>
      </c>
      <c r="F50" s="723"/>
      <c r="G50" s="87">
        <v>138040</v>
      </c>
      <c r="H50" s="723"/>
      <c r="I50" s="722"/>
      <c r="J50" s="723"/>
      <c r="K50" s="87" t="e">
        <v>#REF!</v>
      </c>
      <c r="L50" s="31"/>
      <c r="M50" s="87">
        <v>7122656.750174031</v>
      </c>
      <c r="N50" s="31"/>
      <c r="O50" s="87">
        <v>450000</v>
      </c>
      <c r="P50" s="31"/>
      <c r="Q50" s="87">
        <v>50000</v>
      </c>
      <c r="R50" s="31"/>
      <c r="S50" s="87">
        <v>12600</v>
      </c>
      <c r="T50" s="88"/>
      <c r="U50" s="87">
        <v>173045</v>
      </c>
      <c r="V50" s="88"/>
      <c r="W50" s="87">
        <v>100526</v>
      </c>
      <c r="X50" s="88"/>
      <c r="Y50" s="87">
        <v>84760.2498259696</v>
      </c>
      <c r="Z50" s="89" t="s">
        <v>108</v>
      </c>
      <c r="AA50" s="87">
        <v>25844</v>
      </c>
      <c r="AB50" s="89"/>
      <c r="AC50" s="87">
        <v>896775.24982597</v>
      </c>
      <c r="AD50" s="88"/>
      <c r="AE50" s="87">
        <v>8019432</v>
      </c>
      <c r="AF50" s="91"/>
      <c r="AH50" s="122">
        <v>187000</v>
      </c>
      <c r="AI50" s="85"/>
    </row>
    <row r="51" spans="1:2" ht="15">
      <c r="A51" s="93" t="s">
        <v>377</v>
      </c>
      <c r="B51" s="93"/>
    </row>
    <row r="52" spans="1:2" ht="15">
      <c r="A52" s="93" t="s">
        <v>378</v>
      </c>
      <c r="B52" s="93"/>
    </row>
    <row r="53" spans="1:34" s="93" customFormat="1" ht="15">
      <c r="A53" s="93" t="s">
        <v>398</v>
      </c>
      <c r="O53" s="94"/>
      <c r="Q53" s="94"/>
      <c r="AH53" s="94"/>
    </row>
    <row r="54" spans="1:34" s="93" customFormat="1" ht="15">
      <c r="A54" s="93" t="s">
        <v>399</v>
      </c>
      <c r="O54" s="94"/>
      <c r="Q54" s="94"/>
      <c r="AH54" s="94"/>
    </row>
    <row r="55" spans="1:7" s="93" customFormat="1" ht="15">
      <c r="A55" s="93" t="s">
        <v>400</v>
      </c>
      <c r="G55" s="94"/>
    </row>
    <row r="56" spans="1:7" s="93" customFormat="1" ht="15">
      <c r="A56" s="93" t="s">
        <v>401</v>
      </c>
      <c r="G56" s="94"/>
    </row>
    <row r="57" spans="1:7" s="93" customFormat="1" ht="15">
      <c r="A57" s="93" t="s">
        <v>402</v>
      </c>
      <c r="G57" s="94"/>
    </row>
    <row r="58" spans="1:13" ht="15">
      <c r="A58" s="93" t="s">
        <v>403</v>
      </c>
      <c r="M58" s="592"/>
    </row>
    <row r="59" ht="12.75">
      <c r="M59" s="55"/>
    </row>
    <row r="60" ht="12.75">
      <c r="M60" s="55"/>
    </row>
    <row r="61" ht="12.75">
      <c r="M61" s="55"/>
    </row>
  </sheetData>
  <sheetProtection/>
  <mergeCells count="49">
    <mergeCell ref="G10:H10"/>
    <mergeCell ref="K10:L10"/>
    <mergeCell ref="M10:N10"/>
    <mergeCell ref="AJ27:AJ30"/>
    <mergeCell ref="G8:H8"/>
    <mergeCell ref="I8:J8"/>
    <mergeCell ref="S7:T7"/>
    <mergeCell ref="Y7:Z7"/>
    <mergeCell ref="AH8:AI8"/>
    <mergeCell ref="I9:J9"/>
    <mergeCell ref="Q9:R9"/>
    <mergeCell ref="Y9:Z9"/>
    <mergeCell ref="AE9:AF9"/>
    <mergeCell ref="AH9:AI9"/>
    <mergeCell ref="AH7:AI7"/>
    <mergeCell ref="K8:L8"/>
    <mergeCell ref="O8:P8"/>
    <mergeCell ref="Q8:R8"/>
    <mergeCell ref="K7:L7"/>
    <mergeCell ref="O7:R7"/>
    <mergeCell ref="W8:X8"/>
    <mergeCell ref="Y8:Z8"/>
    <mergeCell ref="AA8:AB8"/>
    <mergeCell ref="AE8:AF8"/>
    <mergeCell ref="A7:B7"/>
    <mergeCell ref="E7:F7"/>
    <mergeCell ref="G7:H7"/>
    <mergeCell ref="I7:J7"/>
    <mergeCell ref="AA7:AB7"/>
    <mergeCell ref="AE7:AF7"/>
    <mergeCell ref="AE4:AF4"/>
    <mergeCell ref="AH5:AI5"/>
    <mergeCell ref="E6:F6"/>
    <mergeCell ref="G6:J6"/>
    <mergeCell ref="M6:N6"/>
    <mergeCell ref="O6:R6"/>
    <mergeCell ref="S6:T6"/>
    <mergeCell ref="AH6:AI6"/>
    <mergeCell ref="M5:N5"/>
    <mergeCell ref="O5:R5"/>
    <mergeCell ref="AA5:AB5"/>
    <mergeCell ref="A5:B5"/>
    <mergeCell ref="E5:F5"/>
    <mergeCell ref="G5:J5"/>
    <mergeCell ref="K5:L5"/>
    <mergeCell ref="C3:N3"/>
    <mergeCell ref="O3:AD3"/>
    <mergeCell ref="G4:J4"/>
    <mergeCell ref="S5:T5"/>
  </mergeCells>
  <printOptions/>
  <pageMargins left="0.5" right="0.2" top="0.5" bottom="0.2" header="0.5" footer="0.34"/>
  <pageSetup fitToHeight="1" fitToWidth="1" horizontalDpi="300" verticalDpi="3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AG64"/>
  <sheetViews>
    <sheetView showGridLines="0" zoomScalePageLayoutView="0" workbookViewId="0" topLeftCell="A1">
      <pane xSplit="3" ySplit="10" topLeftCell="D11" activePane="bottomRight" state="frozen"/>
      <selection pane="topLeft" activeCell="AA11" sqref="AA11"/>
      <selection pane="topRight" activeCell="AA11" sqref="AA11"/>
      <selection pane="bottomLeft" activeCell="AA11" sqref="AA11"/>
      <selection pane="bottomRight" activeCell="AA11" sqref="AA11"/>
    </sheetView>
  </sheetViews>
  <sheetFormatPr defaultColWidth="8.8515625" defaultRowHeight="12.75"/>
  <cols>
    <col min="1" max="1" width="3.421875" style="0" customWidth="1"/>
    <col min="2" max="2" width="4.28125" style="0" customWidth="1"/>
    <col min="3" max="3" width="21.7109375" style="0" customWidth="1"/>
    <col min="4" max="4" width="9.8515625" style="0" customWidth="1"/>
    <col min="5" max="5" width="4.8515625" style="0" customWidth="1"/>
    <col min="6" max="6" width="7.8515625" style="0" customWidth="1"/>
    <col min="7" max="7" width="1.1484375" style="0" customWidth="1"/>
    <col min="8" max="8" width="7.8515625" style="0" hidden="1" customWidth="1"/>
    <col min="9" max="9" width="2.00390625" style="0" hidden="1" customWidth="1"/>
    <col min="10" max="10" width="8.8515625" style="3" customWidth="1"/>
    <col min="11" max="11" width="3.00390625" style="0" customWidth="1"/>
    <col min="12" max="12" width="7.421875" style="3" customWidth="1"/>
    <col min="13" max="13" width="1.1484375" style="0" customWidth="1"/>
    <col min="14" max="14" width="7.28125" style="0" customWidth="1"/>
    <col min="15" max="15" width="3.00390625" style="0" customWidth="1"/>
    <col min="16" max="16" width="8.28125" style="0" customWidth="1"/>
    <col min="17" max="17" width="1.28515625" style="0" customWidth="1"/>
    <col min="18" max="18" width="8.421875" style="0" customWidth="1"/>
    <col min="19" max="19" width="1.421875" style="0" customWidth="1"/>
    <col min="20" max="20" width="8.7109375" style="0" customWidth="1"/>
    <col min="21" max="21" width="3.140625" style="0" customWidth="1"/>
    <col min="22" max="22" width="8.28125" style="0" customWidth="1"/>
    <col min="23" max="23" width="2.7109375" style="0" customWidth="1"/>
    <col min="24" max="24" width="9.421875" style="0" customWidth="1"/>
    <col min="25" max="25" width="1.421875" style="0" customWidth="1"/>
    <col min="26" max="26" width="9.421875" style="0" customWidth="1"/>
    <col min="27" max="27" width="2.421875" style="0" customWidth="1"/>
    <col min="28" max="28" width="4.421875" style="0" customWidth="1"/>
    <col min="29" max="29" width="9.421875" style="3" customWidth="1"/>
    <col min="30" max="30" width="2.8515625" style="0" customWidth="1"/>
    <col min="31" max="31" width="8.8515625" style="0" customWidth="1"/>
    <col min="32" max="32" width="19.00390625" style="0" customWidth="1"/>
    <col min="33" max="33" width="12.140625" style="0" customWidth="1"/>
  </cols>
  <sheetData>
    <row r="1" spans="1:29" s="1" customFormat="1" ht="20.25">
      <c r="A1" s="1" t="s">
        <v>425</v>
      </c>
      <c r="J1" s="2"/>
      <c r="L1" s="2"/>
      <c r="AC1" s="2"/>
    </row>
    <row r="2" ht="13.5" thickBot="1"/>
    <row r="3" spans="1:30" ht="12.75">
      <c r="A3" s="4"/>
      <c r="B3" s="5"/>
      <c r="C3" s="5"/>
      <c r="D3" s="748" t="s">
        <v>342</v>
      </c>
      <c r="E3" s="731"/>
      <c r="F3" s="731"/>
      <c r="G3" s="731"/>
      <c r="H3" s="6"/>
      <c r="I3" s="6"/>
      <c r="J3" s="749" t="s">
        <v>1</v>
      </c>
      <c r="K3" s="762"/>
      <c r="L3" s="762"/>
      <c r="M3" s="762"/>
      <c r="N3" s="762"/>
      <c r="O3" s="762"/>
      <c r="P3" s="762"/>
      <c r="Q3" s="762"/>
      <c r="R3" s="762"/>
      <c r="S3" s="762"/>
      <c r="T3" s="762"/>
      <c r="U3" s="762"/>
      <c r="V3" s="762"/>
      <c r="W3" s="762"/>
      <c r="X3" s="762"/>
      <c r="Y3" s="763"/>
      <c r="Z3" s="7"/>
      <c r="AA3" s="8"/>
      <c r="AC3" s="96"/>
      <c r="AD3" s="8"/>
    </row>
    <row r="4" spans="1:30" ht="12.75">
      <c r="A4" s="9"/>
      <c r="B4" s="10"/>
      <c r="C4" s="10"/>
      <c r="D4" s="58"/>
      <c r="E4" s="14"/>
      <c r="F4" s="14"/>
      <c r="G4" s="14"/>
      <c r="H4" s="11"/>
      <c r="I4" s="12"/>
      <c r="J4" s="686"/>
      <c r="K4" s="16"/>
      <c r="L4" s="15"/>
      <c r="M4" s="16"/>
      <c r="N4" s="14"/>
      <c r="O4" s="14"/>
      <c r="P4" s="14"/>
      <c r="Q4" s="14"/>
      <c r="R4" s="14"/>
      <c r="S4" s="14"/>
      <c r="T4" s="14"/>
      <c r="U4" s="14"/>
      <c r="V4" s="14"/>
      <c r="W4" s="14"/>
      <c r="X4" s="14"/>
      <c r="Y4" s="17"/>
      <c r="Z4" s="739" t="s">
        <v>4</v>
      </c>
      <c r="AA4" s="733"/>
      <c r="AC4" s="130" t="s">
        <v>2</v>
      </c>
      <c r="AD4" s="24"/>
    </row>
    <row r="5" spans="1:30" ht="12.75">
      <c r="A5" s="18"/>
      <c r="B5" s="19"/>
      <c r="C5" s="10"/>
      <c r="D5" s="20" t="s">
        <v>343</v>
      </c>
      <c r="E5" s="21"/>
      <c r="F5" s="738" t="s">
        <v>344</v>
      </c>
      <c r="G5" s="735"/>
      <c r="H5" s="738" t="s">
        <v>4</v>
      </c>
      <c r="I5" s="735"/>
      <c r="J5" s="744" t="s">
        <v>11</v>
      </c>
      <c r="K5" s="756"/>
      <c r="L5" s="756"/>
      <c r="M5" s="745"/>
      <c r="N5" s="738" t="s">
        <v>365</v>
      </c>
      <c r="O5" s="735"/>
      <c r="P5" s="22" t="s">
        <v>7</v>
      </c>
      <c r="Q5" s="21"/>
      <c r="R5" s="22" t="s">
        <v>347</v>
      </c>
      <c r="S5" s="21"/>
      <c r="T5" s="22" t="s">
        <v>9</v>
      </c>
      <c r="U5" s="21"/>
      <c r="V5" s="738" t="s">
        <v>10</v>
      </c>
      <c r="W5" s="735"/>
      <c r="X5" s="22" t="s">
        <v>12</v>
      </c>
      <c r="Y5" s="21"/>
      <c r="Z5" s="23"/>
      <c r="AA5" s="24"/>
      <c r="AC5" s="751" t="s">
        <v>5</v>
      </c>
      <c r="AD5" s="752"/>
    </row>
    <row r="6" spans="1:30" ht="12.75">
      <c r="A6" s="18"/>
      <c r="B6" s="25"/>
      <c r="C6" s="25"/>
      <c r="D6" s="20"/>
      <c r="E6" s="21"/>
      <c r="F6" s="739" t="s">
        <v>350</v>
      </c>
      <c r="G6" s="729"/>
      <c r="H6" s="26"/>
      <c r="I6" s="27"/>
      <c r="J6" s="746" t="s">
        <v>18</v>
      </c>
      <c r="K6" s="755"/>
      <c r="L6" s="755"/>
      <c r="M6" s="747"/>
      <c r="N6" s="739" t="s">
        <v>357</v>
      </c>
      <c r="O6" s="729"/>
      <c r="P6" s="22" t="s">
        <v>15</v>
      </c>
      <c r="Q6" s="21"/>
      <c r="R6" s="22" t="s">
        <v>389</v>
      </c>
      <c r="S6" s="21"/>
      <c r="T6" s="22" t="s">
        <v>17</v>
      </c>
      <c r="U6" s="28"/>
      <c r="V6" s="26"/>
      <c r="W6" s="27"/>
      <c r="X6" s="22"/>
      <c r="Y6" s="21"/>
      <c r="Z6" s="22"/>
      <c r="AA6" s="24"/>
      <c r="AC6" s="751" t="s">
        <v>13</v>
      </c>
      <c r="AD6" s="752"/>
    </row>
    <row r="7" spans="1:30" ht="12.75">
      <c r="A7" s="728" t="s">
        <v>327</v>
      </c>
      <c r="B7" s="757"/>
      <c r="C7" s="733"/>
      <c r="D7" s="20"/>
      <c r="E7" s="21"/>
      <c r="F7" s="739" t="s">
        <v>356</v>
      </c>
      <c r="G7" s="729"/>
      <c r="H7" s="739"/>
      <c r="I7" s="729"/>
      <c r="J7" s="758" t="s">
        <v>25</v>
      </c>
      <c r="K7" s="759"/>
      <c r="L7" s="759"/>
      <c r="M7" s="760"/>
      <c r="N7" s="739" t="s">
        <v>368</v>
      </c>
      <c r="O7" s="757"/>
      <c r="P7" s="22" t="s">
        <v>22</v>
      </c>
      <c r="Q7" s="21"/>
      <c r="R7" s="22" t="s">
        <v>139</v>
      </c>
      <c r="S7" s="21"/>
      <c r="T7" s="739" t="s">
        <v>395</v>
      </c>
      <c r="U7" s="757"/>
      <c r="V7" s="739"/>
      <c r="W7" s="729"/>
      <c r="X7" s="29"/>
      <c r="Y7" s="10"/>
      <c r="Z7" s="739"/>
      <c r="AA7" s="733"/>
      <c r="AC7" s="751" t="s">
        <v>19</v>
      </c>
      <c r="AD7" s="752"/>
    </row>
    <row r="8" spans="1:30" ht="12.75">
      <c r="A8" s="18"/>
      <c r="B8" s="25"/>
      <c r="C8" s="25"/>
      <c r="D8" s="20"/>
      <c r="E8" s="21"/>
      <c r="F8" s="22"/>
      <c r="G8" s="28"/>
      <c r="H8" s="739"/>
      <c r="I8" s="729"/>
      <c r="J8" s="746" t="s">
        <v>31</v>
      </c>
      <c r="K8" s="747"/>
      <c r="L8" s="746" t="s">
        <v>32</v>
      </c>
      <c r="M8" s="747"/>
      <c r="N8" s="29"/>
      <c r="O8" s="10"/>
      <c r="P8" s="22" t="s">
        <v>28</v>
      </c>
      <c r="Q8" s="21"/>
      <c r="R8" s="739" t="s">
        <v>358</v>
      </c>
      <c r="S8" s="729"/>
      <c r="T8" s="739" t="s">
        <v>396</v>
      </c>
      <c r="U8" s="757"/>
      <c r="V8" s="739"/>
      <c r="W8" s="729"/>
      <c r="X8" s="29"/>
      <c r="Y8" s="10"/>
      <c r="Z8" s="739"/>
      <c r="AA8" s="733"/>
      <c r="AC8" s="751" t="s">
        <v>26</v>
      </c>
      <c r="AD8" s="752"/>
    </row>
    <row r="9" spans="1:30" ht="12.75">
      <c r="A9" s="18"/>
      <c r="B9" s="25"/>
      <c r="C9" s="25"/>
      <c r="D9" s="20"/>
      <c r="E9" s="21"/>
      <c r="F9" s="22"/>
      <c r="G9" s="28"/>
      <c r="H9" s="26"/>
      <c r="I9" s="25"/>
      <c r="J9" s="746" t="s">
        <v>38</v>
      </c>
      <c r="K9" s="747"/>
      <c r="L9" s="746" t="s">
        <v>39</v>
      </c>
      <c r="M9" s="747"/>
      <c r="N9" s="29"/>
      <c r="O9" s="10"/>
      <c r="P9" s="22" t="s">
        <v>35</v>
      </c>
      <c r="Q9" s="21"/>
      <c r="R9" s="23"/>
      <c r="S9" s="21"/>
      <c r="T9" s="739" t="s">
        <v>397</v>
      </c>
      <c r="U9" s="757"/>
      <c r="V9" s="26"/>
      <c r="W9" s="25"/>
      <c r="X9" s="29"/>
      <c r="Y9" s="10"/>
      <c r="Z9" s="739"/>
      <c r="AA9" s="733"/>
      <c r="AC9" s="751" t="s">
        <v>392</v>
      </c>
      <c r="AD9" s="752"/>
    </row>
    <row r="10" spans="1:30" ht="13.5" thickBot="1">
      <c r="A10" s="30"/>
      <c r="B10" s="31"/>
      <c r="C10" s="31"/>
      <c r="D10" s="32" t="s">
        <v>41</v>
      </c>
      <c r="E10" s="33"/>
      <c r="F10" s="651"/>
      <c r="G10" s="146"/>
      <c r="H10" s="740" t="s">
        <v>41</v>
      </c>
      <c r="I10" s="736"/>
      <c r="J10" s="35" t="s">
        <v>41</v>
      </c>
      <c r="K10" s="33"/>
      <c r="L10" s="35" t="s">
        <v>41</v>
      </c>
      <c r="M10" s="33"/>
      <c r="N10" s="34" t="s">
        <v>41</v>
      </c>
      <c r="O10" s="33"/>
      <c r="P10" s="34" t="s">
        <v>41</v>
      </c>
      <c r="Q10" s="33"/>
      <c r="R10" s="34" t="s">
        <v>41</v>
      </c>
      <c r="S10" s="33"/>
      <c r="T10" s="34" t="s">
        <v>41</v>
      </c>
      <c r="U10" s="33"/>
      <c r="V10" s="34" t="s">
        <v>41</v>
      </c>
      <c r="W10" s="33"/>
      <c r="X10" s="34" t="s">
        <v>41</v>
      </c>
      <c r="Y10" s="33"/>
      <c r="Z10" s="34" t="s">
        <v>41</v>
      </c>
      <c r="AA10" s="36"/>
      <c r="AC10" s="37" t="s">
        <v>41</v>
      </c>
      <c r="AD10" s="36"/>
    </row>
    <row r="11" spans="1:30" s="657" customFormat="1" ht="12.75">
      <c r="A11" s="634" t="s">
        <v>42</v>
      </c>
      <c r="B11" s="635"/>
      <c r="C11" s="635"/>
      <c r="D11" s="687">
        <v>5559072</v>
      </c>
      <c r="E11" s="635"/>
      <c r="F11" s="724">
        <v>0.6028566125487007</v>
      </c>
      <c r="G11" s="635"/>
      <c r="H11" s="636"/>
      <c r="I11" s="635"/>
      <c r="J11" s="636">
        <v>252720</v>
      </c>
      <c r="K11" s="635"/>
      <c r="L11" s="636">
        <v>52638</v>
      </c>
      <c r="M11" s="635"/>
      <c r="N11" s="636">
        <v>12600</v>
      </c>
      <c r="O11" s="639"/>
      <c r="P11" s="636">
        <v>105108.81034435854</v>
      </c>
      <c r="Q11" s="639"/>
      <c r="R11" s="636">
        <v>81136</v>
      </c>
      <c r="S11" s="639"/>
      <c r="T11" s="636">
        <v>0</v>
      </c>
      <c r="U11" s="639"/>
      <c r="V11" s="636">
        <v>7344</v>
      </c>
      <c r="W11" s="639"/>
      <c r="X11" s="636">
        <f>SUM(X12:X32)</f>
        <v>511546.81034435856</v>
      </c>
      <c r="Y11" s="639"/>
      <c r="Z11" s="636">
        <f>SUM(Z12:Z32)</f>
        <v>6070618.810344359</v>
      </c>
      <c r="AA11" s="640"/>
      <c r="AC11" s="687">
        <v>104188</v>
      </c>
      <c r="AD11" s="652"/>
    </row>
    <row r="12" spans="1:31" ht="12.75">
      <c r="A12" s="9"/>
      <c r="B12" s="10" t="s">
        <v>43</v>
      </c>
      <c r="C12" s="10"/>
      <c r="D12" s="46">
        <v>421567</v>
      </c>
      <c r="E12" s="47"/>
      <c r="F12" s="688">
        <v>0.6028567512166116</v>
      </c>
      <c r="G12" s="116"/>
      <c r="H12" s="29"/>
      <c r="I12" s="10"/>
      <c r="J12" s="48">
        <v>18500</v>
      </c>
      <c r="K12" s="10"/>
      <c r="L12" s="48">
        <v>1473</v>
      </c>
      <c r="M12" s="10"/>
      <c r="N12" s="48"/>
      <c r="O12" s="49"/>
      <c r="P12" s="48">
        <v>8276</v>
      </c>
      <c r="Q12" s="49"/>
      <c r="R12" s="48">
        <v>15000</v>
      </c>
      <c r="S12" s="49"/>
      <c r="T12" s="50"/>
      <c r="U12" s="51"/>
      <c r="V12" s="48">
        <v>2400</v>
      </c>
      <c r="W12" s="51" t="s">
        <v>78</v>
      </c>
      <c r="X12" s="52">
        <f aca="true" t="shared" si="0" ref="X12:X32">SUM(J12:W12)</f>
        <v>45649</v>
      </c>
      <c r="Y12" s="49"/>
      <c r="Z12" s="48">
        <f aca="true" t="shared" si="1" ref="Z12:Z32">D12+X12</f>
        <v>467216</v>
      </c>
      <c r="AA12" s="53"/>
      <c r="AC12" s="46">
        <v>7627</v>
      </c>
      <c r="AD12" s="54"/>
      <c r="AE12" s="55"/>
    </row>
    <row r="13" spans="1:31" ht="12.75">
      <c r="A13" s="9"/>
      <c r="B13" s="10" t="s">
        <v>44</v>
      </c>
      <c r="C13" s="10"/>
      <c r="D13" s="46">
        <v>163286</v>
      </c>
      <c r="E13" s="56" t="s">
        <v>108</v>
      </c>
      <c r="F13" s="688">
        <v>0.6028567512166116</v>
      </c>
      <c r="G13" s="116"/>
      <c r="H13" s="29"/>
      <c r="I13" s="10"/>
      <c r="J13" s="48">
        <v>14514</v>
      </c>
      <c r="K13" s="10"/>
      <c r="L13" s="48">
        <v>1133</v>
      </c>
      <c r="M13" s="10"/>
      <c r="N13" s="48"/>
      <c r="O13" s="49"/>
      <c r="P13" s="48">
        <v>0</v>
      </c>
      <c r="Q13" s="49"/>
      <c r="R13" s="48">
        <v>3000</v>
      </c>
      <c r="S13" s="49"/>
      <c r="T13" s="48"/>
      <c r="U13" s="49"/>
      <c r="V13" s="48"/>
      <c r="W13" s="49"/>
      <c r="X13" s="52">
        <f t="shared" si="0"/>
        <v>18647</v>
      </c>
      <c r="Y13" s="49"/>
      <c r="Z13" s="48">
        <f t="shared" si="1"/>
        <v>181933</v>
      </c>
      <c r="AA13" s="53"/>
      <c r="AC13" s="46">
        <v>5984</v>
      </c>
      <c r="AD13" s="54"/>
      <c r="AE13" s="55"/>
    </row>
    <row r="14" spans="1:31" ht="12.75">
      <c r="A14" s="9"/>
      <c r="B14" s="10" t="s">
        <v>97</v>
      </c>
      <c r="C14" s="10"/>
      <c r="D14" s="46">
        <v>85227</v>
      </c>
      <c r="E14" s="56" t="s">
        <v>108</v>
      </c>
      <c r="F14" s="688">
        <v>0.6028567512166116</v>
      </c>
      <c r="G14" s="114"/>
      <c r="H14" s="29"/>
      <c r="I14" s="10"/>
      <c r="J14" s="48">
        <v>7354</v>
      </c>
      <c r="K14" s="10"/>
      <c r="L14" s="48">
        <v>377</v>
      </c>
      <c r="M14" s="10"/>
      <c r="N14" s="48"/>
      <c r="O14" s="49"/>
      <c r="P14" s="48">
        <v>1891</v>
      </c>
      <c r="Q14" s="49"/>
      <c r="R14" s="48">
        <v>2500</v>
      </c>
      <c r="S14" s="49"/>
      <c r="T14" s="48"/>
      <c r="U14" s="49"/>
      <c r="V14" s="48"/>
      <c r="W14" s="49"/>
      <c r="X14" s="52">
        <f t="shared" si="0"/>
        <v>12122</v>
      </c>
      <c r="Y14" s="49"/>
      <c r="Z14" s="48">
        <f t="shared" si="1"/>
        <v>97349</v>
      </c>
      <c r="AA14" s="53"/>
      <c r="AC14" s="46">
        <v>3032</v>
      </c>
      <c r="AD14" s="54"/>
      <c r="AE14" s="55"/>
    </row>
    <row r="15" spans="1:31" ht="12.75">
      <c r="A15" s="9"/>
      <c r="B15" s="10" t="s">
        <v>98</v>
      </c>
      <c r="C15" s="10"/>
      <c r="D15" s="46">
        <v>320583</v>
      </c>
      <c r="E15" s="56" t="s">
        <v>404</v>
      </c>
      <c r="F15" s="688">
        <v>0.6028567512166116</v>
      </c>
      <c r="G15" s="116"/>
      <c r="H15" s="48"/>
      <c r="I15" s="10"/>
      <c r="J15" s="48">
        <v>14442</v>
      </c>
      <c r="K15" s="10"/>
      <c r="L15" s="48">
        <v>6405</v>
      </c>
      <c r="M15" s="10"/>
      <c r="N15" s="48"/>
      <c r="O15" s="49"/>
      <c r="P15" s="48">
        <v>3852</v>
      </c>
      <c r="Q15" s="49"/>
      <c r="R15" s="48">
        <v>3900</v>
      </c>
      <c r="S15" s="49"/>
      <c r="T15" s="50"/>
      <c r="U15" s="49"/>
      <c r="V15" s="48"/>
      <c r="W15" s="49"/>
      <c r="X15" s="52">
        <f t="shared" si="0"/>
        <v>28599</v>
      </c>
      <c r="Y15" s="49"/>
      <c r="Z15" s="48">
        <f t="shared" si="1"/>
        <v>349182</v>
      </c>
      <c r="AA15" s="53"/>
      <c r="AC15" s="46">
        <v>5954</v>
      </c>
      <c r="AD15" s="54"/>
      <c r="AE15" s="55"/>
    </row>
    <row r="16" spans="1:31" ht="12.75">
      <c r="A16" s="9"/>
      <c r="B16" s="10" t="s">
        <v>47</v>
      </c>
      <c r="C16" s="10"/>
      <c r="D16" s="46">
        <v>164337</v>
      </c>
      <c r="E16" s="56"/>
      <c r="F16" s="688">
        <v>0.6028567512166116</v>
      </c>
      <c r="G16" s="114"/>
      <c r="H16" s="29"/>
      <c r="I16" s="10"/>
      <c r="J16" s="48">
        <v>9140</v>
      </c>
      <c r="K16" s="10"/>
      <c r="L16" s="48">
        <v>0</v>
      </c>
      <c r="M16" s="10"/>
      <c r="N16" s="48"/>
      <c r="O16" s="49"/>
      <c r="P16" s="48">
        <v>3080</v>
      </c>
      <c r="Q16" s="49"/>
      <c r="R16" s="48">
        <v>0</v>
      </c>
      <c r="S16" s="49"/>
      <c r="T16" s="48"/>
      <c r="U16" s="49"/>
      <c r="V16" s="48"/>
      <c r="W16" s="49"/>
      <c r="X16" s="52">
        <f t="shared" si="0"/>
        <v>12220</v>
      </c>
      <c r="Y16" s="49"/>
      <c r="Z16" s="48">
        <f t="shared" si="1"/>
        <v>176557</v>
      </c>
      <c r="AA16" s="53"/>
      <c r="AC16" s="46">
        <v>3768</v>
      </c>
      <c r="AD16" s="54"/>
      <c r="AE16" s="55"/>
    </row>
    <row r="17" spans="1:31" ht="12.75">
      <c r="A17" s="9"/>
      <c r="B17" s="10" t="s">
        <v>48</v>
      </c>
      <c r="C17" s="10"/>
      <c r="D17" s="46">
        <v>457969</v>
      </c>
      <c r="E17" s="56"/>
      <c r="F17" s="688">
        <v>0.6028567512166116</v>
      </c>
      <c r="G17" s="116"/>
      <c r="H17" s="48"/>
      <c r="I17" s="10"/>
      <c r="J17" s="48">
        <v>19125</v>
      </c>
      <c r="K17" s="10"/>
      <c r="L17" s="48">
        <v>1453</v>
      </c>
      <c r="M17" s="10"/>
      <c r="N17" s="48"/>
      <c r="O17" s="49"/>
      <c r="P17" s="48">
        <v>10450</v>
      </c>
      <c r="Q17" s="49"/>
      <c r="R17" s="48">
        <v>6300</v>
      </c>
      <c r="S17" s="49"/>
      <c r="T17" s="50"/>
      <c r="U17" s="51"/>
      <c r="V17" s="48">
        <v>2400</v>
      </c>
      <c r="W17" s="51" t="s">
        <v>78</v>
      </c>
      <c r="X17" s="52">
        <f t="shared" si="0"/>
        <v>39728</v>
      </c>
      <c r="Y17" s="49"/>
      <c r="Z17" s="48">
        <f t="shared" si="1"/>
        <v>497697</v>
      </c>
      <c r="AA17" s="53"/>
      <c r="AC17" s="46">
        <v>7884</v>
      </c>
      <c r="AD17" s="54"/>
      <c r="AE17" s="55"/>
    </row>
    <row r="18" spans="1:31" ht="12.75">
      <c r="A18" s="9"/>
      <c r="B18" s="10" t="s">
        <v>49</v>
      </c>
      <c r="C18" s="10"/>
      <c r="D18" s="46">
        <v>122306</v>
      </c>
      <c r="E18" s="56" t="s">
        <v>404</v>
      </c>
      <c r="F18" s="688">
        <v>0.6028567512166116</v>
      </c>
      <c r="G18" s="114"/>
      <c r="H18" s="48"/>
      <c r="I18" s="10"/>
      <c r="J18" s="48">
        <v>15125</v>
      </c>
      <c r="K18" s="10"/>
      <c r="L18" s="48">
        <v>4612</v>
      </c>
      <c r="M18" s="10"/>
      <c r="N18" s="48"/>
      <c r="O18" s="49"/>
      <c r="P18" s="48">
        <v>5840</v>
      </c>
      <c r="Q18" s="49"/>
      <c r="R18" s="48">
        <v>0</v>
      </c>
      <c r="S18" s="49"/>
      <c r="T18" s="50"/>
      <c r="U18" s="49"/>
      <c r="V18" s="48"/>
      <c r="W18" s="49"/>
      <c r="X18" s="52">
        <f t="shared" si="0"/>
        <v>25577</v>
      </c>
      <c r="Y18" s="49"/>
      <c r="Z18" s="48">
        <f t="shared" si="1"/>
        <v>147883</v>
      </c>
      <c r="AA18" s="53"/>
      <c r="AC18" s="46">
        <v>6235</v>
      </c>
      <c r="AD18" s="54"/>
      <c r="AE18" s="55"/>
    </row>
    <row r="19" spans="1:31" ht="12.75">
      <c r="A19" s="9"/>
      <c r="B19" s="10" t="s">
        <v>50</v>
      </c>
      <c r="C19" s="10"/>
      <c r="D19" s="46">
        <v>108402</v>
      </c>
      <c r="E19" s="56"/>
      <c r="F19" s="688">
        <v>0.6028567512166116</v>
      </c>
      <c r="G19" s="114"/>
      <c r="H19" s="48"/>
      <c r="I19" s="10"/>
      <c r="J19" s="48">
        <v>9715</v>
      </c>
      <c r="K19" s="10"/>
      <c r="L19" s="48">
        <v>1623</v>
      </c>
      <c r="M19" s="10"/>
      <c r="N19" s="48"/>
      <c r="O19" s="49"/>
      <c r="P19" s="48">
        <v>610</v>
      </c>
      <c r="Q19" s="49"/>
      <c r="R19" s="48">
        <v>587</v>
      </c>
      <c r="S19" s="49"/>
      <c r="T19" s="50"/>
      <c r="U19" s="49"/>
      <c r="V19" s="48"/>
      <c r="W19" s="49"/>
      <c r="X19" s="52">
        <f t="shared" si="0"/>
        <v>12535</v>
      </c>
      <c r="Y19" s="49"/>
      <c r="Z19" s="48">
        <f t="shared" si="1"/>
        <v>120937</v>
      </c>
      <c r="AA19" s="53"/>
      <c r="AC19" s="46">
        <v>4005</v>
      </c>
      <c r="AD19" s="54"/>
      <c r="AE19" s="55"/>
    </row>
    <row r="20" spans="1:31" ht="12.75">
      <c r="A20" s="9"/>
      <c r="B20" s="10" t="s">
        <v>73</v>
      </c>
      <c r="C20" s="10"/>
      <c r="D20" s="46">
        <v>161173</v>
      </c>
      <c r="E20" s="56"/>
      <c r="F20" s="688">
        <v>0.6028567512166116</v>
      </c>
      <c r="G20" s="116"/>
      <c r="H20" s="48"/>
      <c r="I20" s="10"/>
      <c r="J20" s="48">
        <v>7645</v>
      </c>
      <c r="K20" s="10"/>
      <c r="L20" s="48">
        <v>7296</v>
      </c>
      <c r="M20" s="10"/>
      <c r="N20" s="48"/>
      <c r="O20" s="49"/>
      <c r="P20" s="48">
        <v>3806</v>
      </c>
      <c r="Q20" s="49"/>
      <c r="R20" s="48">
        <v>1980</v>
      </c>
      <c r="S20" s="49"/>
      <c r="T20" s="50"/>
      <c r="U20" s="49"/>
      <c r="V20" s="48"/>
      <c r="W20" s="49"/>
      <c r="X20" s="52">
        <f t="shared" si="0"/>
        <v>20727</v>
      </c>
      <c r="Y20" s="49"/>
      <c r="Z20" s="48">
        <f t="shared" si="1"/>
        <v>181900</v>
      </c>
      <c r="AA20" s="53"/>
      <c r="AC20" s="46">
        <v>3152</v>
      </c>
      <c r="AD20" s="54"/>
      <c r="AE20" s="55"/>
    </row>
    <row r="21" spans="1:31" ht="12.75">
      <c r="A21" s="9"/>
      <c r="B21" s="10" t="s">
        <v>330</v>
      </c>
      <c r="C21" s="10"/>
      <c r="D21" s="46">
        <v>292447</v>
      </c>
      <c r="E21" s="47"/>
      <c r="F21" s="688">
        <v>0.6028567512166116</v>
      </c>
      <c r="G21" s="116"/>
      <c r="H21" s="48"/>
      <c r="I21" s="10"/>
      <c r="J21" s="48">
        <v>11187</v>
      </c>
      <c r="K21" s="10"/>
      <c r="L21" s="48">
        <v>6948</v>
      </c>
      <c r="M21" s="10"/>
      <c r="N21" s="48"/>
      <c r="O21" s="49"/>
      <c r="P21" s="48">
        <v>4562</v>
      </c>
      <c r="Q21" s="49"/>
      <c r="R21" s="48">
        <v>2140</v>
      </c>
      <c r="S21" s="49"/>
      <c r="T21" s="50"/>
      <c r="U21" s="49"/>
      <c r="V21" s="48"/>
      <c r="W21" s="49"/>
      <c r="X21" s="52">
        <f t="shared" si="0"/>
        <v>24837</v>
      </c>
      <c r="Y21" s="49"/>
      <c r="Z21" s="48">
        <f t="shared" si="1"/>
        <v>317284</v>
      </c>
      <c r="AA21" s="53"/>
      <c r="AC21" s="46">
        <v>4612</v>
      </c>
      <c r="AD21" s="54"/>
      <c r="AE21" s="55"/>
    </row>
    <row r="22" spans="1:31" ht="12.75">
      <c r="A22" s="9"/>
      <c r="B22" s="10" t="s">
        <v>74</v>
      </c>
      <c r="C22" s="10"/>
      <c r="D22" s="46">
        <v>746640</v>
      </c>
      <c r="E22" s="47"/>
      <c r="F22" s="688">
        <v>0.6028567512166116</v>
      </c>
      <c r="G22" s="116"/>
      <c r="H22" s="48"/>
      <c r="I22" s="10"/>
      <c r="J22" s="48">
        <v>18141</v>
      </c>
      <c r="K22" s="10"/>
      <c r="L22" s="48">
        <v>2430</v>
      </c>
      <c r="M22" s="10"/>
      <c r="N22" s="48">
        <v>12600</v>
      </c>
      <c r="O22" s="51" t="s">
        <v>114</v>
      </c>
      <c r="P22" s="48">
        <v>4260</v>
      </c>
      <c r="Q22" s="49"/>
      <c r="R22" s="48">
        <v>7260</v>
      </c>
      <c r="S22" s="49"/>
      <c r="T22" s="50"/>
      <c r="U22" s="49"/>
      <c r="V22" s="48"/>
      <c r="W22" s="51"/>
      <c r="X22" s="52">
        <f t="shared" si="0"/>
        <v>44691</v>
      </c>
      <c r="Y22" s="49"/>
      <c r="Z22" s="48">
        <f t="shared" si="1"/>
        <v>791331</v>
      </c>
      <c r="AA22" s="53"/>
      <c r="AC22" s="46">
        <v>7479</v>
      </c>
      <c r="AD22" s="54"/>
      <c r="AE22" s="55"/>
    </row>
    <row r="23" spans="1:31" ht="12.75">
      <c r="A23" s="9"/>
      <c r="B23" s="10" t="s">
        <v>103</v>
      </c>
      <c r="C23" s="10"/>
      <c r="D23" s="46">
        <v>283430</v>
      </c>
      <c r="E23" s="56"/>
      <c r="F23" s="688">
        <v>0.6028567512166116</v>
      </c>
      <c r="G23" s="116"/>
      <c r="H23" s="29"/>
      <c r="I23" s="10"/>
      <c r="J23" s="48">
        <v>6858</v>
      </c>
      <c r="K23" s="10"/>
      <c r="L23" s="48">
        <v>207</v>
      </c>
      <c r="M23" s="10"/>
      <c r="N23" s="48"/>
      <c r="O23" s="49"/>
      <c r="P23" s="48">
        <v>5360</v>
      </c>
      <c r="Q23" s="49"/>
      <c r="R23" s="48">
        <v>1980</v>
      </c>
      <c r="S23" s="49"/>
      <c r="T23" s="48"/>
      <c r="U23" s="49"/>
      <c r="V23" s="48"/>
      <c r="W23" s="49"/>
      <c r="X23" s="52">
        <f t="shared" si="0"/>
        <v>14405</v>
      </c>
      <c r="Y23" s="49"/>
      <c r="Z23" s="48">
        <f t="shared" si="1"/>
        <v>297835</v>
      </c>
      <c r="AA23" s="53"/>
      <c r="AC23" s="46">
        <v>2827</v>
      </c>
      <c r="AD23" s="54"/>
      <c r="AE23" s="55"/>
    </row>
    <row r="24" spans="1:31" ht="12.75">
      <c r="A24" s="9"/>
      <c r="B24" s="10" t="s">
        <v>104</v>
      </c>
      <c r="C24" s="10"/>
      <c r="D24" s="46">
        <v>123749</v>
      </c>
      <c r="E24" s="56"/>
      <c r="F24" s="688">
        <v>0.6028567512166116</v>
      </c>
      <c r="G24" s="116"/>
      <c r="H24" s="29"/>
      <c r="I24" s="10"/>
      <c r="J24" s="48">
        <v>4625</v>
      </c>
      <c r="K24" s="10"/>
      <c r="L24" s="48">
        <v>1533</v>
      </c>
      <c r="M24" s="10"/>
      <c r="N24" s="48"/>
      <c r="O24" s="49"/>
      <c r="P24" s="48">
        <v>1150</v>
      </c>
      <c r="Q24" s="49"/>
      <c r="R24" s="48">
        <v>2535</v>
      </c>
      <c r="S24" s="49"/>
      <c r="T24" s="48"/>
      <c r="U24" s="49"/>
      <c r="V24" s="48"/>
      <c r="W24" s="49"/>
      <c r="X24" s="52">
        <f t="shared" si="0"/>
        <v>9843</v>
      </c>
      <c r="Y24" s="49"/>
      <c r="Z24" s="48">
        <f t="shared" si="1"/>
        <v>133592</v>
      </c>
      <c r="AA24" s="53"/>
      <c r="AC24" s="46">
        <v>1907</v>
      </c>
      <c r="AD24" s="54"/>
      <c r="AE24" s="55"/>
    </row>
    <row r="25" spans="1:31" ht="12.75">
      <c r="A25" s="9"/>
      <c r="B25" s="10" t="s">
        <v>105</v>
      </c>
      <c r="C25" s="10"/>
      <c r="D25" s="46">
        <v>444130</v>
      </c>
      <c r="E25" s="47"/>
      <c r="F25" s="688">
        <v>0.6028567512166116</v>
      </c>
      <c r="G25" s="116"/>
      <c r="H25" s="29"/>
      <c r="I25" s="10"/>
      <c r="J25" s="48">
        <v>3928</v>
      </c>
      <c r="K25" s="10"/>
      <c r="L25" s="48">
        <v>135</v>
      </c>
      <c r="M25" s="10"/>
      <c r="N25" s="48"/>
      <c r="O25" s="49"/>
      <c r="P25" s="48">
        <v>7739</v>
      </c>
      <c r="Q25" s="49"/>
      <c r="R25" s="48">
        <v>8800</v>
      </c>
      <c r="S25" s="49"/>
      <c r="T25" s="50"/>
      <c r="U25" s="51"/>
      <c r="V25" s="48">
        <v>2400</v>
      </c>
      <c r="W25" s="51" t="s">
        <v>78</v>
      </c>
      <c r="X25" s="52">
        <f t="shared" si="0"/>
        <v>23002</v>
      </c>
      <c r="Y25" s="49"/>
      <c r="Z25" s="48">
        <f t="shared" si="1"/>
        <v>467132</v>
      </c>
      <c r="AA25" s="53"/>
      <c r="AC25" s="46">
        <v>1620</v>
      </c>
      <c r="AD25" s="54"/>
      <c r="AE25" s="55"/>
    </row>
    <row r="26" spans="1:31" ht="12.75">
      <c r="A26" s="9"/>
      <c r="B26" s="10" t="s">
        <v>57</v>
      </c>
      <c r="C26" s="10"/>
      <c r="D26" s="46">
        <v>84222</v>
      </c>
      <c r="E26" s="56" t="s">
        <v>108</v>
      </c>
      <c r="F26" s="688">
        <v>0.6028567512166116</v>
      </c>
      <c r="G26" s="114"/>
      <c r="H26" s="29"/>
      <c r="I26" s="10"/>
      <c r="J26" s="48">
        <v>8807</v>
      </c>
      <c r="K26" s="10"/>
      <c r="L26" s="48">
        <v>2291</v>
      </c>
      <c r="M26" s="10"/>
      <c r="N26" s="48"/>
      <c r="O26" s="49"/>
      <c r="P26" s="48">
        <v>1866</v>
      </c>
      <c r="Q26" s="49"/>
      <c r="R26" s="48">
        <v>3100</v>
      </c>
      <c r="S26" s="49"/>
      <c r="T26" s="48"/>
      <c r="U26" s="49"/>
      <c r="V26" s="48"/>
      <c r="W26" s="49"/>
      <c r="X26" s="52">
        <f t="shared" si="0"/>
        <v>16064</v>
      </c>
      <c r="Y26" s="49"/>
      <c r="Z26" s="48">
        <f t="shared" si="1"/>
        <v>100286</v>
      </c>
      <c r="AA26" s="53"/>
      <c r="AC26" s="46">
        <v>3631</v>
      </c>
      <c r="AD26" s="54"/>
      <c r="AE26" s="55"/>
    </row>
    <row r="27" spans="1:33" ht="12" customHeight="1">
      <c r="A27" s="9"/>
      <c r="B27" s="10" t="s">
        <v>332</v>
      </c>
      <c r="C27" s="10"/>
      <c r="D27" s="46">
        <v>566260</v>
      </c>
      <c r="E27" s="47"/>
      <c r="F27" s="688">
        <v>0.6028567512166116</v>
      </c>
      <c r="G27" s="116"/>
      <c r="H27" s="48"/>
      <c r="I27" s="10"/>
      <c r="J27" s="48">
        <v>18112</v>
      </c>
      <c r="K27" s="10"/>
      <c r="L27" s="48">
        <v>2262</v>
      </c>
      <c r="M27" s="10"/>
      <c r="N27" s="48"/>
      <c r="O27" s="49"/>
      <c r="P27" s="48">
        <v>3120</v>
      </c>
      <c r="Q27" s="49"/>
      <c r="R27" s="48">
        <v>3900</v>
      </c>
      <c r="S27" s="49"/>
      <c r="T27" s="48"/>
      <c r="U27" s="49"/>
      <c r="V27" s="48"/>
      <c r="W27" s="49"/>
      <c r="X27" s="52">
        <f t="shared" si="0"/>
        <v>27394</v>
      </c>
      <c r="Y27" s="49"/>
      <c r="Z27" s="48">
        <f t="shared" si="1"/>
        <v>593654</v>
      </c>
      <c r="AA27" s="53"/>
      <c r="AC27" s="46">
        <v>7467</v>
      </c>
      <c r="AD27" s="54"/>
      <c r="AE27" s="55"/>
      <c r="AG27" s="730"/>
    </row>
    <row r="28" spans="1:33" ht="12.75">
      <c r="A28" s="9"/>
      <c r="B28" s="10" t="s">
        <v>59</v>
      </c>
      <c r="C28" s="10"/>
      <c r="D28" s="46">
        <v>88750</v>
      </c>
      <c r="E28" s="56" t="s">
        <v>108</v>
      </c>
      <c r="F28" s="688">
        <v>0.6028567512166116</v>
      </c>
      <c r="G28" s="114"/>
      <c r="H28" s="48"/>
      <c r="I28" s="10"/>
      <c r="J28" s="48">
        <v>13839</v>
      </c>
      <c r="K28" s="10"/>
      <c r="L28" s="48">
        <v>1672</v>
      </c>
      <c r="M28" s="10"/>
      <c r="N28" s="48"/>
      <c r="O28" s="49"/>
      <c r="P28" s="48">
        <v>4200</v>
      </c>
      <c r="Q28" s="49"/>
      <c r="R28" s="48">
        <v>4</v>
      </c>
      <c r="S28" s="49"/>
      <c r="T28" s="48"/>
      <c r="U28" s="49"/>
      <c r="V28" s="48"/>
      <c r="W28" s="49"/>
      <c r="X28" s="52">
        <f t="shared" si="0"/>
        <v>19715</v>
      </c>
      <c r="Y28" s="49"/>
      <c r="Z28" s="48">
        <f t="shared" si="1"/>
        <v>108465</v>
      </c>
      <c r="AA28" s="53"/>
      <c r="AC28" s="46">
        <v>5705</v>
      </c>
      <c r="AD28" s="54"/>
      <c r="AE28" s="55"/>
      <c r="AG28" s="730"/>
    </row>
    <row r="29" spans="1:33" ht="12.75">
      <c r="A29" s="9"/>
      <c r="B29" s="10" t="s">
        <v>60</v>
      </c>
      <c r="C29" s="10"/>
      <c r="D29" s="46">
        <v>192159</v>
      </c>
      <c r="E29" s="56" t="s">
        <v>108</v>
      </c>
      <c r="F29" s="688">
        <v>0.6028567512166116</v>
      </c>
      <c r="G29" s="116"/>
      <c r="H29" s="48"/>
      <c r="I29" s="10"/>
      <c r="J29" s="48">
        <v>5270</v>
      </c>
      <c r="K29" s="10"/>
      <c r="L29" s="48">
        <v>817</v>
      </c>
      <c r="M29" s="10"/>
      <c r="N29" s="48"/>
      <c r="O29" s="49"/>
      <c r="P29" s="48">
        <v>19366.810344358542</v>
      </c>
      <c r="Q29" s="49"/>
      <c r="R29" s="48">
        <v>1030</v>
      </c>
      <c r="S29" s="49"/>
      <c r="T29" s="48"/>
      <c r="U29" s="49"/>
      <c r="V29" s="48"/>
      <c r="W29" s="49"/>
      <c r="X29" s="52">
        <f t="shared" si="0"/>
        <v>26483.810344358542</v>
      </c>
      <c r="Y29" s="49"/>
      <c r="Z29" s="48">
        <f t="shared" si="1"/>
        <v>218642.81034435856</v>
      </c>
      <c r="AA29" s="53"/>
      <c r="AC29" s="46">
        <v>2173</v>
      </c>
      <c r="AD29" s="54"/>
      <c r="AE29" s="55"/>
      <c r="AG29" s="730"/>
    </row>
    <row r="30" spans="1:33" ht="12.75">
      <c r="A30" s="9"/>
      <c r="B30" s="10" t="s">
        <v>110</v>
      </c>
      <c r="C30" s="10"/>
      <c r="D30" s="46">
        <v>185223</v>
      </c>
      <c r="E30" s="56"/>
      <c r="F30" s="688">
        <v>0.6028567512166116</v>
      </c>
      <c r="G30" s="114"/>
      <c r="H30" s="48"/>
      <c r="I30" s="10"/>
      <c r="J30" s="48">
        <v>14643</v>
      </c>
      <c r="K30" s="10"/>
      <c r="L30" s="48">
        <v>2941</v>
      </c>
      <c r="M30" s="10"/>
      <c r="N30" s="48"/>
      <c r="O30" s="49"/>
      <c r="P30" s="48">
        <v>480</v>
      </c>
      <c r="Q30" s="49"/>
      <c r="R30" s="48">
        <v>5000</v>
      </c>
      <c r="S30" s="49"/>
      <c r="T30" s="48"/>
      <c r="U30" s="49"/>
      <c r="V30" s="48">
        <v>144</v>
      </c>
      <c r="W30" s="51" t="s">
        <v>78</v>
      </c>
      <c r="X30" s="52">
        <f t="shared" si="0"/>
        <v>23208</v>
      </c>
      <c r="Y30" s="49"/>
      <c r="Z30" s="48">
        <f t="shared" si="1"/>
        <v>208431</v>
      </c>
      <c r="AA30" s="53"/>
      <c r="AC30" s="46">
        <v>6037</v>
      </c>
      <c r="AD30" s="54"/>
      <c r="AE30" s="55"/>
      <c r="AG30" s="730"/>
    </row>
    <row r="31" spans="1:31" ht="12.75">
      <c r="A31" s="9"/>
      <c r="B31" s="10" t="s">
        <v>62</v>
      </c>
      <c r="C31" s="10"/>
      <c r="D31" s="46">
        <v>441853</v>
      </c>
      <c r="E31" s="56"/>
      <c r="F31" s="688">
        <v>0.6028567512166116</v>
      </c>
      <c r="G31" s="116"/>
      <c r="H31" s="48"/>
      <c r="I31" s="10"/>
      <c r="J31" s="48">
        <v>20930</v>
      </c>
      <c r="K31" s="10"/>
      <c r="L31" s="48">
        <v>3376</v>
      </c>
      <c r="M31" s="10"/>
      <c r="N31" s="48"/>
      <c r="O31" s="49"/>
      <c r="P31" s="48">
        <v>10000</v>
      </c>
      <c r="Q31" s="49"/>
      <c r="R31" s="48">
        <v>12000</v>
      </c>
      <c r="S31" s="49"/>
      <c r="T31" s="48"/>
      <c r="U31" s="49"/>
      <c r="V31" s="48"/>
      <c r="W31" s="49"/>
      <c r="X31" s="52">
        <f t="shared" si="0"/>
        <v>46306</v>
      </c>
      <c r="Y31" s="49"/>
      <c r="Z31" s="48">
        <f t="shared" si="1"/>
        <v>488159</v>
      </c>
      <c r="AA31" s="53"/>
      <c r="AB31" s="57"/>
      <c r="AC31" s="46">
        <v>8628</v>
      </c>
      <c r="AD31" s="54"/>
      <c r="AE31" s="55"/>
    </row>
    <row r="32" spans="1:31" ht="12.75">
      <c r="A32" s="58"/>
      <c r="B32" s="14" t="s">
        <v>63</v>
      </c>
      <c r="C32" s="10"/>
      <c r="D32" s="46">
        <v>105359</v>
      </c>
      <c r="E32" s="56" t="s">
        <v>108</v>
      </c>
      <c r="F32" s="690">
        <v>0.6028567512166116</v>
      </c>
      <c r="G32" s="118"/>
      <c r="H32" s="59"/>
      <c r="I32" s="14"/>
      <c r="J32" s="59">
        <v>10820</v>
      </c>
      <c r="K32" s="14"/>
      <c r="L32" s="59">
        <v>3654</v>
      </c>
      <c r="M32" s="14"/>
      <c r="N32" s="59"/>
      <c r="O32" s="60"/>
      <c r="P32" s="59">
        <v>5200</v>
      </c>
      <c r="Q32" s="60"/>
      <c r="R32" s="59">
        <v>120</v>
      </c>
      <c r="S32" s="60"/>
      <c r="T32" s="48"/>
      <c r="U32" s="60"/>
      <c r="V32" s="59"/>
      <c r="W32" s="60"/>
      <c r="X32" s="52">
        <f t="shared" si="0"/>
        <v>19794</v>
      </c>
      <c r="Y32" s="60"/>
      <c r="Z32" s="48">
        <f t="shared" si="1"/>
        <v>125153</v>
      </c>
      <c r="AA32" s="53"/>
      <c r="AC32" s="61">
        <v>4461</v>
      </c>
      <c r="AD32" s="62"/>
      <c r="AE32" s="55"/>
    </row>
    <row r="33" spans="1:31" s="657" customFormat="1" ht="12.75">
      <c r="A33" s="696" t="s">
        <v>64</v>
      </c>
      <c r="B33" s="702"/>
      <c r="C33" s="702"/>
      <c r="D33" s="698">
        <v>2259277</v>
      </c>
      <c r="E33" s="699"/>
      <c r="F33" s="724">
        <v>0.6028570327047555</v>
      </c>
      <c r="G33" s="717"/>
      <c r="H33" s="41"/>
      <c r="I33" s="702"/>
      <c r="J33" s="701">
        <v>220280</v>
      </c>
      <c r="K33" s="702"/>
      <c r="L33" s="701">
        <v>7362</v>
      </c>
      <c r="M33" s="702"/>
      <c r="N33" s="701">
        <v>0</v>
      </c>
      <c r="O33" s="704"/>
      <c r="P33" s="701">
        <v>54691.27238250195</v>
      </c>
      <c r="Q33" s="704"/>
      <c r="R33" s="701">
        <v>22380</v>
      </c>
      <c r="S33" s="704"/>
      <c r="T33" s="701">
        <v>0</v>
      </c>
      <c r="U33" s="704"/>
      <c r="V33" s="701">
        <v>0</v>
      </c>
      <c r="W33" s="704"/>
      <c r="X33" s="701">
        <f>SUM(X34:X47)</f>
        <v>304713.272382502</v>
      </c>
      <c r="Y33" s="704"/>
      <c r="Z33" s="701">
        <f>SUM(Z34:Z47)</f>
        <v>2563990.272382502</v>
      </c>
      <c r="AA33" s="705"/>
      <c r="AC33" s="698">
        <v>90812</v>
      </c>
      <c r="AD33" s="697"/>
      <c r="AE33" s="55"/>
    </row>
    <row r="34" spans="1:31" ht="12.75">
      <c r="A34" s="9"/>
      <c r="B34" s="10" t="s">
        <v>65</v>
      </c>
      <c r="C34" s="10"/>
      <c r="D34" s="46">
        <v>68169</v>
      </c>
      <c r="E34" s="56" t="s">
        <v>108</v>
      </c>
      <c r="F34" s="688">
        <v>0.6028567512166116</v>
      </c>
      <c r="G34" s="116"/>
      <c r="H34" s="48"/>
      <c r="I34" s="10"/>
      <c r="J34" s="48">
        <v>7547</v>
      </c>
      <c r="K34" s="10"/>
      <c r="L34" s="48">
        <v>0</v>
      </c>
      <c r="M34" s="10"/>
      <c r="N34" s="48"/>
      <c r="O34" s="49"/>
      <c r="P34" s="48">
        <v>2733</v>
      </c>
      <c r="Q34" s="49"/>
      <c r="R34" s="48">
        <v>230</v>
      </c>
      <c r="S34" s="49"/>
      <c r="T34" s="48"/>
      <c r="U34" s="49"/>
      <c r="V34" s="48"/>
      <c r="W34" s="49"/>
      <c r="X34" s="52">
        <f aca="true" t="shared" si="2" ref="X34:X49">SUM(J34:W34)</f>
        <v>10510</v>
      </c>
      <c r="Y34" s="49"/>
      <c r="Z34" s="48">
        <f aca="true" t="shared" si="3" ref="Z34:Z48">D34+X34</f>
        <v>78679</v>
      </c>
      <c r="AA34" s="53"/>
      <c r="AC34" s="46">
        <v>3111</v>
      </c>
      <c r="AD34" s="54"/>
      <c r="AE34" s="55"/>
    </row>
    <row r="35" spans="1:31" ht="12.75">
      <c r="A35" s="9"/>
      <c r="B35" s="10" t="s">
        <v>66</v>
      </c>
      <c r="C35" s="10"/>
      <c r="D35" s="46">
        <v>169935</v>
      </c>
      <c r="E35" s="56"/>
      <c r="F35" s="688">
        <v>0.6028567512166116</v>
      </c>
      <c r="G35" s="116"/>
      <c r="H35" s="48"/>
      <c r="I35" s="10"/>
      <c r="J35" s="48">
        <v>10556</v>
      </c>
      <c r="K35" s="10"/>
      <c r="L35" s="48">
        <v>583</v>
      </c>
      <c r="M35" s="10"/>
      <c r="N35" s="48"/>
      <c r="O35" s="49"/>
      <c r="P35" s="48">
        <v>9554</v>
      </c>
      <c r="Q35" s="49"/>
      <c r="R35" s="48">
        <v>4000</v>
      </c>
      <c r="S35" s="49"/>
      <c r="T35" s="48"/>
      <c r="U35" s="49"/>
      <c r="V35" s="48"/>
      <c r="W35" s="49"/>
      <c r="X35" s="52">
        <f t="shared" si="2"/>
        <v>24693</v>
      </c>
      <c r="Y35" s="49"/>
      <c r="Z35" s="48">
        <f t="shared" si="3"/>
        <v>194628</v>
      </c>
      <c r="AA35" s="53"/>
      <c r="AC35" s="46">
        <v>4352</v>
      </c>
      <c r="AD35" s="54"/>
      <c r="AE35" s="55"/>
    </row>
    <row r="36" spans="1:31" ht="12.75">
      <c r="A36" s="9"/>
      <c r="B36" s="10" t="s">
        <v>405</v>
      </c>
      <c r="C36" s="10"/>
      <c r="D36" s="46">
        <v>279433</v>
      </c>
      <c r="E36" s="47"/>
      <c r="F36" s="688">
        <v>0.6028567512166116</v>
      </c>
      <c r="G36" s="116"/>
      <c r="H36" s="48"/>
      <c r="I36" s="10"/>
      <c r="J36" s="48">
        <v>30484</v>
      </c>
      <c r="K36" s="10"/>
      <c r="L36" s="48">
        <v>482</v>
      </c>
      <c r="M36" s="10"/>
      <c r="N36" s="48"/>
      <c r="O36" s="49"/>
      <c r="P36" s="48">
        <v>5032</v>
      </c>
      <c r="Q36" s="49"/>
      <c r="R36" s="48">
        <v>5600</v>
      </c>
      <c r="S36" s="49"/>
      <c r="T36" s="48"/>
      <c r="U36" s="49"/>
      <c r="V36" s="48"/>
      <c r="W36" s="49"/>
      <c r="X36" s="52">
        <f t="shared" si="2"/>
        <v>41598</v>
      </c>
      <c r="Y36" s="49"/>
      <c r="Z36" s="48">
        <f t="shared" si="3"/>
        <v>321031</v>
      </c>
      <c r="AA36" s="53"/>
      <c r="AC36" s="46">
        <v>12568</v>
      </c>
      <c r="AD36" s="54"/>
      <c r="AE36" s="55"/>
    </row>
    <row r="37" spans="1:31" ht="12.75">
      <c r="A37" s="9"/>
      <c r="B37" s="10" t="s">
        <v>68</v>
      </c>
      <c r="C37" s="10"/>
      <c r="D37" s="46">
        <v>98810</v>
      </c>
      <c r="E37" s="56"/>
      <c r="F37" s="688">
        <v>0.6028567512166116</v>
      </c>
      <c r="G37" s="116"/>
      <c r="H37" s="48"/>
      <c r="I37" s="10"/>
      <c r="J37" s="48">
        <v>7515</v>
      </c>
      <c r="K37" s="10"/>
      <c r="L37" s="48">
        <v>648</v>
      </c>
      <c r="M37" s="10"/>
      <c r="N37" s="48"/>
      <c r="O37" s="49"/>
      <c r="P37" s="48">
        <v>2740</v>
      </c>
      <c r="Q37" s="49"/>
      <c r="R37" s="48">
        <v>94</v>
      </c>
      <c r="S37" s="49"/>
      <c r="T37" s="48"/>
      <c r="U37" s="49"/>
      <c r="V37" s="48"/>
      <c r="W37" s="49"/>
      <c r="X37" s="52">
        <f t="shared" si="2"/>
        <v>10997</v>
      </c>
      <c r="Y37" s="49"/>
      <c r="Z37" s="48">
        <f t="shared" si="3"/>
        <v>109807</v>
      </c>
      <c r="AA37" s="53"/>
      <c r="AC37" s="46">
        <v>3098</v>
      </c>
      <c r="AD37" s="54"/>
      <c r="AE37" s="55"/>
    </row>
    <row r="38" spans="1:31" ht="12.75">
      <c r="A38" s="9"/>
      <c r="B38" s="10" t="s">
        <v>98</v>
      </c>
      <c r="C38" s="10"/>
      <c r="D38" s="46">
        <v>113824</v>
      </c>
      <c r="E38" s="47"/>
      <c r="F38" s="688">
        <v>0.6028567512166116</v>
      </c>
      <c r="G38" s="116"/>
      <c r="H38" s="48"/>
      <c r="I38" s="10"/>
      <c r="J38" s="48">
        <v>10377</v>
      </c>
      <c r="K38" s="10"/>
      <c r="L38" s="48">
        <v>382</v>
      </c>
      <c r="M38" s="10"/>
      <c r="N38" s="48"/>
      <c r="O38" s="49"/>
      <c r="P38" s="48">
        <v>3430</v>
      </c>
      <c r="Q38" s="49"/>
      <c r="R38" s="48">
        <v>1390</v>
      </c>
      <c r="S38" s="49"/>
      <c r="T38" s="48"/>
      <c r="U38" s="49"/>
      <c r="V38" s="48"/>
      <c r="W38" s="49"/>
      <c r="X38" s="52">
        <f t="shared" si="2"/>
        <v>15579</v>
      </c>
      <c r="Y38" s="49"/>
      <c r="Z38" s="48">
        <f t="shared" si="3"/>
        <v>129403</v>
      </c>
      <c r="AA38" s="53"/>
      <c r="AC38" s="46">
        <v>4278</v>
      </c>
      <c r="AD38" s="54"/>
      <c r="AE38" s="55"/>
    </row>
    <row r="39" spans="1:31" ht="12.75">
      <c r="A39" s="9"/>
      <c r="B39" s="10" t="s">
        <v>70</v>
      </c>
      <c r="C39" s="10"/>
      <c r="D39" s="46">
        <v>88111</v>
      </c>
      <c r="E39" s="47"/>
      <c r="F39" s="688">
        <v>0.6028567512166116</v>
      </c>
      <c r="G39" s="116"/>
      <c r="H39" s="48"/>
      <c r="I39" s="10"/>
      <c r="J39" s="48">
        <v>11498</v>
      </c>
      <c r="K39" s="10"/>
      <c r="L39" s="48">
        <v>0</v>
      </c>
      <c r="M39" s="10"/>
      <c r="N39" s="48"/>
      <c r="O39" s="49"/>
      <c r="P39" s="48">
        <v>840</v>
      </c>
      <c r="Q39" s="49"/>
      <c r="R39" s="48">
        <v>0</v>
      </c>
      <c r="S39" s="49"/>
      <c r="T39" s="48"/>
      <c r="U39" s="49"/>
      <c r="V39" s="48"/>
      <c r="W39" s="49"/>
      <c r="X39" s="52">
        <f t="shared" si="2"/>
        <v>12338</v>
      </c>
      <c r="Y39" s="49"/>
      <c r="Z39" s="48">
        <f t="shared" si="3"/>
        <v>100449</v>
      </c>
      <c r="AA39" s="53"/>
      <c r="AC39" s="46">
        <v>4740</v>
      </c>
      <c r="AD39" s="54"/>
      <c r="AE39" s="55"/>
    </row>
    <row r="40" spans="1:31" ht="12.75">
      <c r="A40" s="9"/>
      <c r="B40" s="10" t="s">
        <v>50</v>
      </c>
      <c r="C40" s="10"/>
      <c r="D40" s="46">
        <v>76076</v>
      </c>
      <c r="E40" s="56" t="s">
        <v>108</v>
      </c>
      <c r="F40" s="688">
        <v>0.6028567512166116</v>
      </c>
      <c r="G40" s="114"/>
      <c r="H40" s="48"/>
      <c r="I40" s="10"/>
      <c r="J40" s="48">
        <v>7313</v>
      </c>
      <c r="K40" s="10"/>
      <c r="L40" s="48">
        <v>48</v>
      </c>
      <c r="M40" s="10"/>
      <c r="N40" s="48"/>
      <c r="O40" s="49"/>
      <c r="P40" s="48">
        <v>1860</v>
      </c>
      <c r="Q40" s="49"/>
      <c r="R40" s="48">
        <v>0</v>
      </c>
      <c r="S40" s="49"/>
      <c r="T40" s="48"/>
      <c r="U40" s="49"/>
      <c r="V40" s="48"/>
      <c r="W40" s="49"/>
      <c r="X40" s="52">
        <f t="shared" si="2"/>
        <v>9221</v>
      </c>
      <c r="Y40" s="49"/>
      <c r="Z40" s="48">
        <f t="shared" si="3"/>
        <v>85297</v>
      </c>
      <c r="AA40" s="53"/>
      <c r="AC40" s="46">
        <v>3015</v>
      </c>
      <c r="AD40" s="54"/>
      <c r="AE40" s="55"/>
    </row>
    <row r="41" spans="1:31" ht="12.75">
      <c r="A41" s="9"/>
      <c r="B41" s="10" t="s">
        <v>71</v>
      </c>
      <c r="C41" s="10"/>
      <c r="D41" s="46">
        <v>147575</v>
      </c>
      <c r="E41" s="56"/>
      <c r="F41" s="688">
        <v>0.6028567512166116</v>
      </c>
      <c r="G41" s="114"/>
      <c r="H41" s="48"/>
      <c r="I41" s="10"/>
      <c r="J41" s="48">
        <v>15634</v>
      </c>
      <c r="K41" s="10"/>
      <c r="L41" s="48">
        <v>484</v>
      </c>
      <c r="M41" s="10"/>
      <c r="N41" s="48"/>
      <c r="O41" s="49"/>
      <c r="P41" s="48">
        <v>0</v>
      </c>
      <c r="Q41" s="49"/>
      <c r="R41" s="48">
        <v>0</v>
      </c>
      <c r="S41" s="49"/>
      <c r="T41" s="48"/>
      <c r="U41" s="49"/>
      <c r="V41" s="48"/>
      <c r="W41" s="49"/>
      <c r="X41" s="52">
        <f t="shared" si="2"/>
        <v>16118</v>
      </c>
      <c r="Y41" s="49"/>
      <c r="Z41" s="48">
        <f t="shared" si="3"/>
        <v>163693</v>
      </c>
      <c r="AA41" s="53"/>
      <c r="AC41" s="46">
        <v>6445</v>
      </c>
      <c r="AD41" s="54"/>
      <c r="AE41" s="55"/>
    </row>
    <row r="42" spans="1:31" ht="12.75">
      <c r="A42" s="9"/>
      <c r="B42" s="10" t="s">
        <v>72</v>
      </c>
      <c r="C42" s="10"/>
      <c r="D42" s="46">
        <v>142304</v>
      </c>
      <c r="E42" s="56"/>
      <c r="F42" s="688">
        <v>0.6028567512166116</v>
      </c>
      <c r="G42" s="114"/>
      <c r="H42" s="48"/>
      <c r="I42" s="10"/>
      <c r="J42" s="48">
        <v>14445</v>
      </c>
      <c r="K42" s="10"/>
      <c r="L42" s="48">
        <v>1253</v>
      </c>
      <c r="M42" s="10"/>
      <c r="N42" s="48"/>
      <c r="O42" s="49"/>
      <c r="P42" s="48">
        <v>1978.2723825019466</v>
      </c>
      <c r="Q42" s="49"/>
      <c r="R42" s="48">
        <v>3000</v>
      </c>
      <c r="S42" s="49"/>
      <c r="T42" s="48"/>
      <c r="U42" s="49"/>
      <c r="V42" s="48"/>
      <c r="W42" s="49"/>
      <c r="X42" s="52">
        <f t="shared" si="2"/>
        <v>20676.272382501946</v>
      </c>
      <c r="Y42" s="49"/>
      <c r="Z42" s="48">
        <f t="shared" si="3"/>
        <v>162980.27238250195</v>
      </c>
      <c r="AA42" s="53"/>
      <c r="AC42" s="46">
        <v>5955</v>
      </c>
      <c r="AD42" s="54"/>
      <c r="AE42" s="55"/>
    </row>
    <row r="43" spans="1:31" ht="12.75">
      <c r="A43" s="9"/>
      <c r="B43" s="10" t="s">
        <v>73</v>
      </c>
      <c r="C43" s="10"/>
      <c r="D43" s="46">
        <v>125700</v>
      </c>
      <c r="E43" s="10"/>
      <c r="F43" s="688">
        <v>0.6028567512166116</v>
      </c>
      <c r="G43" s="116"/>
      <c r="H43" s="48"/>
      <c r="I43" s="10"/>
      <c r="J43" s="48">
        <v>13421</v>
      </c>
      <c r="K43" s="10"/>
      <c r="L43" s="48">
        <v>815</v>
      </c>
      <c r="M43" s="10"/>
      <c r="N43" s="48"/>
      <c r="O43" s="49"/>
      <c r="P43" s="48">
        <v>2735</v>
      </c>
      <c r="Q43" s="49"/>
      <c r="R43" s="48">
        <v>1550</v>
      </c>
      <c r="S43" s="49"/>
      <c r="T43" s="48"/>
      <c r="U43" s="49"/>
      <c r="V43" s="48"/>
      <c r="W43" s="49"/>
      <c r="X43" s="52">
        <f t="shared" si="2"/>
        <v>18521</v>
      </c>
      <c r="Y43" s="49"/>
      <c r="Z43" s="48">
        <f t="shared" si="3"/>
        <v>144221</v>
      </c>
      <c r="AA43" s="53"/>
      <c r="AC43" s="46">
        <v>5533</v>
      </c>
      <c r="AD43" s="54"/>
      <c r="AE43" s="55"/>
    </row>
    <row r="44" spans="1:31" ht="12.75">
      <c r="A44" s="9"/>
      <c r="B44" s="10" t="s">
        <v>74</v>
      </c>
      <c r="C44" s="10"/>
      <c r="D44" s="46">
        <v>404154</v>
      </c>
      <c r="E44" s="56" t="s">
        <v>108</v>
      </c>
      <c r="F44" s="688">
        <v>0.6028567512166116</v>
      </c>
      <c r="G44" s="116"/>
      <c r="H44" s="29"/>
      <c r="I44" s="10"/>
      <c r="J44" s="48">
        <v>39274</v>
      </c>
      <c r="K44" s="10"/>
      <c r="L44" s="48">
        <v>2022</v>
      </c>
      <c r="M44" s="10"/>
      <c r="N44" s="48"/>
      <c r="O44" s="49"/>
      <c r="P44" s="48">
        <v>8137</v>
      </c>
      <c r="Q44" s="49"/>
      <c r="R44" s="48">
        <v>2200</v>
      </c>
      <c r="S44" s="49"/>
      <c r="T44" s="48"/>
      <c r="U44" s="49"/>
      <c r="V44" s="48"/>
      <c r="W44" s="49"/>
      <c r="X44" s="52">
        <f t="shared" si="2"/>
        <v>51633</v>
      </c>
      <c r="Y44" s="49"/>
      <c r="Z44" s="48">
        <f t="shared" si="3"/>
        <v>455787</v>
      </c>
      <c r="AA44" s="53"/>
      <c r="AC44" s="46">
        <v>16191</v>
      </c>
      <c r="AD44" s="54"/>
      <c r="AE44" s="55"/>
    </row>
    <row r="45" spans="1:31" ht="12.75">
      <c r="A45" s="9"/>
      <c r="B45" s="10" t="s">
        <v>75</v>
      </c>
      <c r="C45" s="10"/>
      <c r="D45" s="46">
        <v>193513</v>
      </c>
      <c r="E45" s="56"/>
      <c r="F45" s="688">
        <v>0.6028567512166116</v>
      </c>
      <c r="G45" s="114"/>
      <c r="H45" s="29"/>
      <c r="I45" s="10"/>
      <c r="J45" s="48">
        <v>4852</v>
      </c>
      <c r="K45" s="10"/>
      <c r="L45" s="48">
        <v>606</v>
      </c>
      <c r="M45" s="10"/>
      <c r="N45" s="48"/>
      <c r="O45" s="49"/>
      <c r="P45" s="48">
        <v>3990</v>
      </c>
      <c r="Q45" s="49"/>
      <c r="R45" s="48">
        <v>536</v>
      </c>
      <c r="S45" s="49"/>
      <c r="T45" s="48"/>
      <c r="U45" s="49"/>
      <c r="V45" s="48"/>
      <c r="W45" s="49"/>
      <c r="X45" s="52">
        <f t="shared" si="2"/>
        <v>9984</v>
      </c>
      <c r="Y45" s="49"/>
      <c r="Z45" s="48">
        <f t="shared" si="3"/>
        <v>203497</v>
      </c>
      <c r="AA45" s="53"/>
      <c r="AC45" s="46">
        <v>2000</v>
      </c>
      <c r="AD45" s="54"/>
      <c r="AE45" s="55"/>
    </row>
    <row r="46" spans="1:31" ht="12.75">
      <c r="A46" s="9"/>
      <c r="B46" s="10" t="s">
        <v>76</v>
      </c>
      <c r="C46" s="10"/>
      <c r="D46" s="46">
        <v>180786</v>
      </c>
      <c r="E46" s="10"/>
      <c r="F46" s="688">
        <v>0.6028567512166116</v>
      </c>
      <c r="G46" s="116"/>
      <c r="H46" s="29"/>
      <c r="I46" s="10"/>
      <c r="J46" s="48">
        <v>26302</v>
      </c>
      <c r="K46" s="10"/>
      <c r="L46" s="48">
        <v>0</v>
      </c>
      <c r="M46" s="10"/>
      <c r="N46" s="48"/>
      <c r="O46" s="49"/>
      <c r="P46" s="48">
        <v>3357</v>
      </c>
      <c r="Q46" s="49"/>
      <c r="R46" s="48">
        <v>80</v>
      </c>
      <c r="S46" s="49"/>
      <c r="T46" s="48"/>
      <c r="U46" s="49"/>
      <c r="V46" s="48"/>
      <c r="W46" s="49"/>
      <c r="X46" s="52">
        <f t="shared" si="2"/>
        <v>29739</v>
      </c>
      <c r="Y46" s="49"/>
      <c r="Z46" s="48">
        <f t="shared" si="3"/>
        <v>210525</v>
      </c>
      <c r="AA46" s="53"/>
      <c r="AC46" s="46">
        <v>10843</v>
      </c>
      <c r="AD46" s="54"/>
      <c r="AE46" s="55"/>
    </row>
    <row r="47" spans="1:31" ht="12.75">
      <c r="A47" s="58"/>
      <c r="B47" s="14" t="s">
        <v>62</v>
      </c>
      <c r="C47" s="10"/>
      <c r="D47" s="46">
        <v>170887</v>
      </c>
      <c r="E47" s="14"/>
      <c r="F47" s="688">
        <v>0.6028567512166116</v>
      </c>
      <c r="G47" s="118"/>
      <c r="H47" s="13"/>
      <c r="I47" s="14"/>
      <c r="J47" s="59">
        <v>21062</v>
      </c>
      <c r="K47" s="14"/>
      <c r="L47" s="59">
        <v>39</v>
      </c>
      <c r="M47" s="14"/>
      <c r="N47" s="59"/>
      <c r="O47" s="60"/>
      <c r="P47" s="59">
        <v>8305</v>
      </c>
      <c r="Q47" s="60"/>
      <c r="R47" s="59">
        <v>3700</v>
      </c>
      <c r="S47" s="60"/>
      <c r="T47" s="59"/>
      <c r="U47" s="60"/>
      <c r="V47" s="59"/>
      <c r="W47" s="60"/>
      <c r="X47" s="71">
        <f t="shared" si="2"/>
        <v>33106</v>
      </c>
      <c r="Y47" s="60"/>
      <c r="Z47" s="48">
        <f t="shared" si="3"/>
        <v>203993</v>
      </c>
      <c r="AA47" s="72"/>
      <c r="AC47" s="61">
        <v>8683</v>
      </c>
      <c r="AD47" s="62"/>
      <c r="AE47" s="55"/>
    </row>
    <row r="48" spans="1:31" s="44" customFormat="1" ht="13.5" thickBot="1">
      <c r="A48" s="73" t="s">
        <v>77</v>
      </c>
      <c r="B48" s="74"/>
      <c r="C48" s="74"/>
      <c r="D48" s="75"/>
      <c r="E48" s="74"/>
      <c r="F48" s="706"/>
      <c r="G48" s="707"/>
      <c r="H48" s="77"/>
      <c r="I48" s="74"/>
      <c r="J48" s="78">
        <v>12000</v>
      </c>
      <c r="K48" s="81" t="s">
        <v>241</v>
      </c>
      <c r="L48" s="78"/>
      <c r="M48" s="74"/>
      <c r="N48" s="78"/>
      <c r="O48" s="79"/>
      <c r="P48" s="78"/>
      <c r="Q48" s="79"/>
      <c r="R48" s="78"/>
      <c r="S48" s="79"/>
      <c r="T48" s="78"/>
      <c r="U48" s="79"/>
      <c r="V48" s="78">
        <v>65000</v>
      </c>
      <c r="W48" s="80" t="s">
        <v>241</v>
      </c>
      <c r="X48" s="78">
        <f t="shared" si="2"/>
        <v>77000</v>
      </c>
      <c r="Y48" s="79"/>
      <c r="Z48" s="78">
        <f t="shared" si="3"/>
        <v>77000</v>
      </c>
      <c r="AA48" s="82"/>
      <c r="AC48" s="75">
        <v>14000</v>
      </c>
      <c r="AD48" s="83" t="s">
        <v>241</v>
      </c>
      <c r="AE48" s="55"/>
    </row>
    <row r="49" spans="1:31" ht="13.5" thickBot="1">
      <c r="A49" s="721" t="s">
        <v>79</v>
      </c>
      <c r="B49" s="85"/>
      <c r="C49" s="31"/>
      <c r="D49" s="86">
        <v>7818349.215698846</v>
      </c>
      <c r="E49" s="31"/>
      <c r="F49" s="722">
        <v>0.6028567512166116</v>
      </c>
      <c r="G49" s="723"/>
      <c r="H49" s="87"/>
      <c r="I49" s="31"/>
      <c r="J49" s="87">
        <v>485000</v>
      </c>
      <c r="K49" s="90"/>
      <c r="L49" s="87">
        <v>60000</v>
      </c>
      <c r="M49" s="31"/>
      <c r="N49" s="87">
        <v>12600</v>
      </c>
      <c r="O49" s="88"/>
      <c r="P49" s="87">
        <v>159800.08272686048</v>
      </c>
      <c r="Q49" s="88"/>
      <c r="R49" s="87">
        <v>103516</v>
      </c>
      <c r="S49" s="88"/>
      <c r="T49" s="87">
        <v>214142.70157429346</v>
      </c>
      <c r="U49" s="89" t="s">
        <v>113</v>
      </c>
      <c r="V49" s="87">
        <v>72344</v>
      </c>
      <c r="W49" s="88"/>
      <c r="X49" s="87">
        <f t="shared" si="2"/>
        <v>1107402.7843011538</v>
      </c>
      <c r="Y49" s="88"/>
      <c r="Z49" s="87">
        <v>8925752</v>
      </c>
      <c r="AA49" s="91"/>
      <c r="AC49" s="86">
        <v>209000</v>
      </c>
      <c r="AD49" s="92"/>
      <c r="AE49" s="55"/>
    </row>
    <row r="50" spans="1:3" ht="15">
      <c r="A50" s="93" t="s">
        <v>406</v>
      </c>
      <c r="B50" s="93"/>
      <c r="C50" s="93"/>
    </row>
    <row r="51" spans="1:30" s="93" customFormat="1" ht="15">
      <c r="A51" s="93" t="s">
        <v>407</v>
      </c>
      <c r="J51" s="94"/>
      <c r="L51" s="94"/>
      <c r="AC51" s="3"/>
      <c r="AD51"/>
    </row>
    <row r="52" spans="1:29" s="93" customFormat="1" ht="15">
      <c r="A52" s="93" t="s">
        <v>408</v>
      </c>
      <c r="J52" s="94"/>
      <c r="L52" s="94"/>
      <c r="AC52" s="94"/>
    </row>
    <row r="53" spans="1:29" s="93" customFormat="1" ht="15">
      <c r="A53" s="93" t="s">
        <v>409</v>
      </c>
      <c r="J53" s="94"/>
      <c r="L53" s="94"/>
      <c r="AC53" s="94"/>
    </row>
    <row r="54" spans="1:12" s="93" customFormat="1" ht="15">
      <c r="A54" s="93" t="s">
        <v>410</v>
      </c>
      <c r="J54" s="94"/>
      <c r="L54" s="94"/>
    </row>
    <row r="55" spans="1:7" s="93" customFormat="1" ht="15">
      <c r="A55" s="93" t="s">
        <v>411</v>
      </c>
      <c r="G55" s="94"/>
    </row>
    <row r="56" spans="1:30" s="93" customFormat="1" ht="15">
      <c r="A56" s="93" t="s">
        <v>412</v>
      </c>
      <c r="G56" s="94"/>
      <c r="AC56" s="3"/>
      <c r="AD56"/>
    </row>
    <row r="57" spans="1:30" s="93" customFormat="1" ht="15">
      <c r="A57" s="93" t="s">
        <v>413</v>
      </c>
      <c r="G57" s="94"/>
      <c r="AC57" s="3"/>
      <c r="AD57"/>
    </row>
    <row r="58" spans="1:7" s="93" customFormat="1" ht="15">
      <c r="A58" s="93" t="s">
        <v>414</v>
      </c>
      <c r="G58" s="94"/>
    </row>
    <row r="59" spans="1:7" s="93" customFormat="1" ht="15">
      <c r="A59" s="93" t="s">
        <v>415</v>
      </c>
      <c r="G59" s="94"/>
    </row>
    <row r="60" spans="1:29" s="93" customFormat="1" ht="15">
      <c r="A60" s="93" t="s">
        <v>416</v>
      </c>
      <c r="J60" s="94"/>
      <c r="L60" s="94"/>
      <c r="AC60" s="94"/>
    </row>
    <row r="61" spans="10:29" s="93" customFormat="1" ht="15">
      <c r="J61" s="94"/>
      <c r="L61" s="94"/>
      <c r="AC61" s="94"/>
    </row>
    <row r="63" spans="10:30" s="93" customFormat="1" ht="15">
      <c r="J63" s="94"/>
      <c r="L63" s="94"/>
      <c r="AC63" s="3"/>
      <c r="AD63"/>
    </row>
    <row r="64" spans="10:30" s="93" customFormat="1" ht="15">
      <c r="J64" s="94"/>
      <c r="L64" s="94"/>
      <c r="AC64" s="3"/>
      <c r="AD64"/>
    </row>
  </sheetData>
  <sheetProtection/>
  <mergeCells count="37">
    <mergeCell ref="Z9:AA9"/>
    <mergeCell ref="AC9:AD9"/>
    <mergeCell ref="H8:I8"/>
    <mergeCell ref="V7:W7"/>
    <mergeCell ref="Z7:AA7"/>
    <mergeCell ref="AC7:AD7"/>
    <mergeCell ref="H10:I10"/>
    <mergeCell ref="AG27:AG30"/>
    <mergeCell ref="Z8:AA8"/>
    <mergeCell ref="AC8:AD8"/>
    <mergeCell ref="J9:K9"/>
    <mergeCell ref="L9:M9"/>
    <mergeCell ref="T9:U9"/>
    <mergeCell ref="N7:O7"/>
    <mergeCell ref="J8:K8"/>
    <mergeCell ref="L8:M8"/>
    <mergeCell ref="R8:S8"/>
    <mergeCell ref="T8:U8"/>
    <mergeCell ref="T7:U7"/>
    <mergeCell ref="A7:C7"/>
    <mergeCell ref="F7:G7"/>
    <mergeCell ref="H7:I7"/>
    <mergeCell ref="J7:M7"/>
    <mergeCell ref="V8:W8"/>
    <mergeCell ref="AC5:AD5"/>
    <mergeCell ref="F6:G6"/>
    <mergeCell ref="J6:M6"/>
    <mergeCell ref="N6:O6"/>
    <mergeCell ref="AC6:AD6"/>
    <mergeCell ref="D3:G3"/>
    <mergeCell ref="J3:Y3"/>
    <mergeCell ref="Z4:AA4"/>
    <mergeCell ref="F5:G5"/>
    <mergeCell ref="H5:I5"/>
    <mergeCell ref="J5:M5"/>
    <mergeCell ref="N5:O5"/>
    <mergeCell ref="V5:W5"/>
  </mergeCells>
  <printOptions/>
  <pageMargins left="0.5" right="0.2" top="0.5" bottom="0.2" header="0.5" footer="0.28"/>
  <pageSetup fitToHeight="1" fitToWidth="1" horizontalDpi="300" verticalDpi="3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Cilliers, Rian</dc:creator>
  <cp:keywords/>
  <dc:description/>
  <cp:lastModifiedBy>User</cp:lastModifiedBy>
  <cp:lastPrinted>2014-07-07T10:50:31Z</cp:lastPrinted>
  <dcterms:created xsi:type="dcterms:W3CDTF">2014-07-07T10:39:00Z</dcterms:created>
  <dcterms:modified xsi:type="dcterms:W3CDTF">2014-08-06T11:43:50Z</dcterms:modified>
  <cp:category/>
  <cp:version/>
  <cp:contentType/>
  <cp:contentStatus/>
</cp:coreProperties>
</file>