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3" activeTab="2"/>
  </bookViews>
  <sheets>
    <sheet name="Instruction" sheetId="1" r:id="rId1"/>
    <sheet name="Schedule for Allocation" sheetId="2" r:id="rId2"/>
    <sheet name="DPW SPECIAL" sheetId="3" r:id="rId3"/>
  </sheets>
  <definedNames>
    <definedName name="_xlnm.Print_Area" localSheetId="1">'Schedule for Allocation'!$A$1:$M$427</definedName>
    <definedName name="_xlnm.Print_Titles" localSheetId="1">'Schedule for Allocation'!$1:$7</definedName>
    <definedName name="_xlnm.Print_Area_2">'Schedule for Allocation'!$A$1:$M$427</definedName>
    <definedName name="_xlnm.Print_Titles_2">'Schedule for Allocation'!$1:$7</definedName>
    <definedName name="TotalCost">#N/A</definedName>
  </definedNames>
  <calcPr fullCalcOnLoad="1"/>
</workbook>
</file>

<file path=xl/sharedStrings.xml><?xml version="1.0" encoding="utf-8"?>
<sst xmlns="http://schemas.openxmlformats.org/spreadsheetml/2006/main" count="1819" uniqueCount="640">
  <si>
    <t>Please complete only the yellow highlighted cells for allocations</t>
  </si>
  <si>
    <t>APPENDIX W</t>
  </si>
  <si>
    <t>SPECIFIC PURPOSE RECURRENT OR INFRUSTRACTURE GRANT ALLOCATIONS TO MUNICIPALITIES (SCHEDULE 4, 6, 7, 8 AND 9)</t>
  </si>
  <si>
    <t>EPWP Integrated grant to Municipalities for the Infrastructure and Environmental &amp; Culture sectors ( Schedule 6)</t>
  </si>
  <si>
    <t>National Financial Year</t>
  </si>
  <si>
    <t>Municipal Financial Year</t>
  </si>
  <si>
    <t>Category</t>
  </si>
  <si>
    <t>Municipality</t>
  </si>
  <si>
    <t>2012/13 (R'000)</t>
  </si>
  <si>
    <t>2013/14 (R'000)</t>
  </si>
  <si>
    <t>2014/15 (R'000)</t>
  </si>
  <si>
    <t>EASTERN CAPE</t>
  </si>
  <si>
    <t>A</t>
  </si>
  <si>
    <t>BUF</t>
  </si>
  <si>
    <t xml:space="preserve">Buffalo City </t>
  </si>
  <si>
    <t>NMA</t>
  </si>
  <si>
    <t>Nelson Mandela Bay</t>
  </si>
  <si>
    <t>B</t>
  </si>
  <si>
    <t>EC101</t>
  </si>
  <si>
    <t>Camdeboo</t>
  </si>
  <si>
    <t>EC102</t>
  </si>
  <si>
    <t>Blue Crane Route</t>
  </si>
  <si>
    <t>EC103</t>
  </si>
  <si>
    <t>Ikwezi</t>
  </si>
  <si>
    <t>EC104</t>
  </si>
  <si>
    <t>Makana</t>
  </si>
  <si>
    <t>EC105</t>
  </si>
  <si>
    <t>Ndlambe</t>
  </si>
  <si>
    <t>EC106</t>
  </si>
  <si>
    <t>Sundays River Valley</t>
  </si>
  <si>
    <t>EC107</t>
  </si>
  <si>
    <t>Baviaans</t>
  </si>
  <si>
    <t>EC108</t>
  </si>
  <si>
    <t>Kouga</t>
  </si>
  <si>
    <t>EC109</t>
  </si>
  <si>
    <t>Kou-Kamma</t>
  </si>
  <si>
    <t>C</t>
  </si>
  <si>
    <t>DC10</t>
  </si>
  <si>
    <t>Cacadu District Municipality</t>
  </si>
  <si>
    <t>Total: Cacadu Municipalities</t>
  </si>
  <si>
    <t>EC121</t>
  </si>
  <si>
    <t>Mbhashe</t>
  </si>
  <si>
    <t>EC122</t>
  </si>
  <si>
    <t>Mnquma</t>
  </si>
  <si>
    <t>EC123</t>
  </si>
  <si>
    <t>Great Kei</t>
  </si>
  <si>
    <t>EC124</t>
  </si>
  <si>
    <t>Amahlathi</t>
  </si>
  <si>
    <t>EC126</t>
  </si>
  <si>
    <t>Ngqushwa</t>
  </si>
  <si>
    <t>EC127</t>
  </si>
  <si>
    <t>Nkonkobe</t>
  </si>
  <si>
    <t>EC128</t>
  </si>
  <si>
    <t>Nxuba</t>
  </si>
  <si>
    <t>DC12</t>
  </si>
  <si>
    <t>Amathole District Municipality</t>
  </si>
  <si>
    <t>Total: Amathole Municipalities</t>
  </si>
  <si>
    <t>EC131</t>
  </si>
  <si>
    <t>Inxuba Yethemba</t>
  </si>
  <si>
    <t>EC132</t>
  </si>
  <si>
    <t>Tsolwana</t>
  </si>
  <si>
    <t>EC133</t>
  </si>
  <si>
    <t>Inkwanca</t>
  </si>
  <si>
    <t>EC134</t>
  </si>
  <si>
    <t>Lukanji</t>
  </si>
  <si>
    <t>EC135</t>
  </si>
  <si>
    <t>Intsika Yethu</t>
  </si>
  <si>
    <t>EC136</t>
  </si>
  <si>
    <t>Emalahleni</t>
  </si>
  <si>
    <t>EC137</t>
  </si>
  <si>
    <t>Engcobo</t>
  </si>
  <si>
    <t>EC138</t>
  </si>
  <si>
    <t>Sakhisizwe</t>
  </si>
  <si>
    <t>DC13</t>
  </si>
  <si>
    <t>Chris Hani District Municipality</t>
  </si>
  <si>
    <t>Total: Chris Hani Municipalities</t>
  </si>
  <si>
    <t>EC141</t>
  </si>
  <si>
    <t>Elundini</t>
  </si>
  <si>
    <t>EC142</t>
  </si>
  <si>
    <t>Senqu</t>
  </si>
  <si>
    <t>EC143</t>
  </si>
  <si>
    <t>Maletswai</t>
  </si>
  <si>
    <t>EC144</t>
  </si>
  <si>
    <t>Gariep</t>
  </si>
  <si>
    <t>DC14</t>
  </si>
  <si>
    <t>Joe Gqabi District Municipality</t>
  </si>
  <si>
    <t>Total: Joe Gqabi Municipalities</t>
  </si>
  <si>
    <t>EC153</t>
  </si>
  <si>
    <t>Ngquza Hill</t>
  </si>
  <si>
    <t>EC154</t>
  </si>
  <si>
    <t>Port St Johns</t>
  </si>
  <si>
    <t>EC155</t>
  </si>
  <si>
    <t>Nyandeni</t>
  </si>
  <si>
    <t>EC156</t>
  </si>
  <si>
    <t>Mhlontlo</t>
  </si>
  <si>
    <t>EC157</t>
  </si>
  <si>
    <t>King Sabata Dalindyebo</t>
  </si>
  <si>
    <t>DC15</t>
  </si>
  <si>
    <t>O.R.Tambo District Municipality</t>
  </si>
  <si>
    <t>Total: O.R.Tambo Municipalities</t>
  </si>
  <si>
    <t>EC441</t>
  </si>
  <si>
    <t>Matatiele</t>
  </si>
  <si>
    <t>EC442</t>
  </si>
  <si>
    <t>Umzimvubu</t>
  </si>
  <si>
    <t>EC443</t>
  </si>
  <si>
    <t>Mbizana</t>
  </si>
  <si>
    <t>EC152</t>
  </si>
  <si>
    <t>Ntabankulu</t>
  </si>
  <si>
    <t>DC44</t>
  </si>
  <si>
    <t>Alfred Nzo District Municipality</t>
  </si>
  <si>
    <t>Total: Alfred Nzo Municipalities</t>
  </si>
  <si>
    <t>Total: Eastern Cape Municipalities</t>
  </si>
  <si>
    <t>FREE STATE</t>
  </si>
  <si>
    <t>MAN</t>
  </si>
  <si>
    <t>Mangaung</t>
  </si>
  <si>
    <t>FS161</t>
  </si>
  <si>
    <t>Letsemeng</t>
  </si>
  <si>
    <t>FS162</t>
  </si>
  <si>
    <t>Kopanong</t>
  </si>
  <si>
    <t>FS163</t>
  </si>
  <si>
    <t>Mohokare</t>
  </si>
  <si>
    <t>FS171</t>
  </si>
  <si>
    <t>Naledi</t>
  </si>
  <si>
    <t>DC16</t>
  </si>
  <si>
    <t>Xhariep District Municipality</t>
  </si>
  <si>
    <t>Total: Xhariep Municipalities</t>
  </si>
  <si>
    <t>FS181</t>
  </si>
  <si>
    <t>Masilonyana</t>
  </si>
  <si>
    <t>FS182</t>
  </si>
  <si>
    <t>Tokologo</t>
  </si>
  <si>
    <t>FS183</t>
  </si>
  <si>
    <t>Tswelopele</t>
  </si>
  <si>
    <t>FS184</t>
  </si>
  <si>
    <t>Matjhabeng</t>
  </si>
  <si>
    <t>FS185</t>
  </si>
  <si>
    <t>Nala</t>
  </si>
  <si>
    <t>DC18</t>
  </si>
  <si>
    <t>Lejweleputswa District Municipality</t>
  </si>
  <si>
    <t>Total: Lejweleputswa Municipalities</t>
  </si>
  <si>
    <t>FS191</t>
  </si>
  <si>
    <t>Setsoto</t>
  </si>
  <si>
    <t>FS192</t>
  </si>
  <si>
    <t>Dihlabeng</t>
  </si>
  <si>
    <t>FS193</t>
  </si>
  <si>
    <t>Nketoana</t>
  </si>
  <si>
    <t>FS194</t>
  </si>
  <si>
    <t>Maluti a Phofung</t>
  </si>
  <si>
    <t>FS195</t>
  </si>
  <si>
    <t>Phumelela</t>
  </si>
  <si>
    <t>FS196</t>
  </si>
  <si>
    <t>Mantsopa</t>
  </si>
  <si>
    <t>DC19</t>
  </si>
  <si>
    <t>Thabo Mofutsanyana District Municipality</t>
  </si>
  <si>
    <t>Total: Thabo Mofutsanyana Municipalities</t>
  </si>
  <si>
    <t>FS201</t>
  </si>
  <si>
    <t>Moqhaka</t>
  </si>
  <si>
    <t>FS203</t>
  </si>
  <si>
    <t>Ngwathe</t>
  </si>
  <si>
    <t>FS204</t>
  </si>
  <si>
    <t>Metsimaholo</t>
  </si>
  <si>
    <t>FS205</t>
  </si>
  <si>
    <t>Mafube</t>
  </si>
  <si>
    <t>DC20</t>
  </si>
  <si>
    <t>Fezile Dabi District Municipality</t>
  </si>
  <si>
    <t>Total: Fezile Dabi Municipalities</t>
  </si>
  <si>
    <t>Total: Free State Municipalities</t>
  </si>
  <si>
    <t>GAUTENG</t>
  </si>
  <si>
    <t>EKU</t>
  </si>
  <si>
    <t>Ekurhuleni</t>
  </si>
  <si>
    <t>JHB</t>
  </si>
  <si>
    <t>City of Johannesburg</t>
  </si>
  <si>
    <t>TSH</t>
  </si>
  <si>
    <t>City of Tshwane</t>
  </si>
  <si>
    <t>GT421</t>
  </si>
  <si>
    <t>Emfuleni</t>
  </si>
  <si>
    <t>GT422</t>
  </si>
  <si>
    <t>Midvaal</t>
  </si>
  <si>
    <t>GT423</t>
  </si>
  <si>
    <t>Lesedi</t>
  </si>
  <si>
    <t>DC42</t>
  </si>
  <si>
    <t>Sedibeng District Municipality</t>
  </si>
  <si>
    <t>Total: Sedibeng Municipalities</t>
  </si>
  <si>
    <t>GT481</t>
  </si>
  <si>
    <t>Mogale City</t>
  </si>
  <si>
    <t>GT482</t>
  </si>
  <si>
    <t>Randfontein</t>
  </si>
  <si>
    <t>GT483</t>
  </si>
  <si>
    <t>Westonaria</t>
  </si>
  <si>
    <t>GT484</t>
  </si>
  <si>
    <t>Merafong City</t>
  </si>
  <si>
    <t>DC48</t>
  </si>
  <si>
    <t>West Rand District Municipality</t>
  </si>
  <si>
    <t>Total: West Rand Municipalities</t>
  </si>
  <si>
    <t>Total: Gauteng Municipalities</t>
  </si>
  <si>
    <t>KWAZULU-NATAL</t>
  </si>
  <si>
    <t>ETH</t>
  </si>
  <si>
    <t>Ethekwini</t>
  </si>
  <si>
    <t>KZN211</t>
  </si>
  <si>
    <t>Vulamehlo</t>
  </si>
  <si>
    <t>KZN212</t>
  </si>
  <si>
    <t>Umdoni</t>
  </si>
  <si>
    <t>KZN213</t>
  </si>
  <si>
    <t>Umzumbe</t>
  </si>
  <si>
    <t>KZN214</t>
  </si>
  <si>
    <t>UMuziwabantu</t>
  </si>
  <si>
    <t>KZN215</t>
  </si>
  <si>
    <t>Ezingoleni</t>
  </si>
  <si>
    <t>KZN216</t>
  </si>
  <si>
    <t>Hibiscus Coast</t>
  </si>
  <si>
    <t>DC21</t>
  </si>
  <si>
    <t>Ugu District Municipality</t>
  </si>
  <si>
    <t>Total: Ugu Municipalities</t>
  </si>
  <si>
    <t>KZN221</t>
  </si>
  <si>
    <t>uMshwathi</t>
  </si>
  <si>
    <t>KZN222</t>
  </si>
  <si>
    <t>uMngeni</t>
  </si>
  <si>
    <t>KZN223</t>
  </si>
  <si>
    <t>Mpofana</t>
  </si>
  <si>
    <t>KZN224</t>
  </si>
  <si>
    <t>Impendle</t>
  </si>
  <si>
    <t>KZN225</t>
  </si>
  <si>
    <t>Msunduzi</t>
  </si>
  <si>
    <t>KZN226</t>
  </si>
  <si>
    <t>Mkhambathini</t>
  </si>
  <si>
    <t>KZN227</t>
  </si>
  <si>
    <t>Richmond</t>
  </si>
  <si>
    <t>DC22</t>
  </si>
  <si>
    <t>Umgungundlovu District Municipality</t>
  </si>
  <si>
    <t>Total: Umgungundlovu Municipalities</t>
  </si>
  <si>
    <t>KZN232</t>
  </si>
  <si>
    <t>Emnambithi/Ladysmith</t>
  </si>
  <si>
    <t>KZN233</t>
  </si>
  <si>
    <t>Indaka</t>
  </si>
  <si>
    <t>KZN234</t>
  </si>
  <si>
    <t>Umtshezi</t>
  </si>
  <si>
    <t>KZN235</t>
  </si>
  <si>
    <t>Okhahlamba</t>
  </si>
  <si>
    <t>KZN236</t>
  </si>
  <si>
    <t>Imbabazane</t>
  </si>
  <si>
    <t>DC23</t>
  </si>
  <si>
    <t>Uthukela District Municipality</t>
  </si>
  <si>
    <t>Total:Uthukela Municipalities</t>
  </si>
  <si>
    <t>KZN241</t>
  </si>
  <si>
    <t>Endumeni</t>
  </si>
  <si>
    <t>KZN242</t>
  </si>
  <si>
    <t>Nquthu</t>
  </si>
  <si>
    <t>KZN244</t>
  </si>
  <si>
    <t>Msinga</t>
  </si>
  <si>
    <t>KZN245</t>
  </si>
  <si>
    <t>Umvoti</t>
  </si>
  <si>
    <t>DC24</t>
  </si>
  <si>
    <t>Umzinyathi District Municipality</t>
  </si>
  <si>
    <t>Total: Umzinyathi Municipalities</t>
  </si>
  <si>
    <t>KZN252</t>
  </si>
  <si>
    <t>Newcastle</t>
  </si>
  <si>
    <t>KZN253</t>
  </si>
  <si>
    <t>Emadlangeni</t>
  </si>
  <si>
    <t>KZN254</t>
  </si>
  <si>
    <t>Dannhauser</t>
  </si>
  <si>
    <t>DC25</t>
  </si>
  <si>
    <t>Amajuba District Municipality</t>
  </si>
  <si>
    <t>Total: Amajuba Municipalities</t>
  </si>
  <si>
    <t>KZN261</t>
  </si>
  <si>
    <t>eDumbe</t>
  </si>
  <si>
    <t>KZN262</t>
  </si>
  <si>
    <t>UPhongolo</t>
  </si>
  <si>
    <t>KZN263</t>
  </si>
  <si>
    <t>Abaqulusi</t>
  </si>
  <si>
    <t>KZN265</t>
  </si>
  <si>
    <t>Nongoma</t>
  </si>
  <si>
    <t>KZN266</t>
  </si>
  <si>
    <t>Ulundi</t>
  </si>
  <si>
    <t>DC26</t>
  </si>
  <si>
    <t>Zululand District Municipality</t>
  </si>
  <si>
    <t>Total: Zululand Municipalities</t>
  </si>
  <si>
    <t>KZN271</t>
  </si>
  <si>
    <t>Umhlabuyalingana</t>
  </si>
  <si>
    <t>KZN272</t>
  </si>
  <si>
    <t>Jozini</t>
  </si>
  <si>
    <t>KZN273</t>
  </si>
  <si>
    <t>The Big 5 False Bay</t>
  </si>
  <si>
    <t>KZN274</t>
  </si>
  <si>
    <t>Hlabisa</t>
  </si>
  <si>
    <t>KZN275</t>
  </si>
  <si>
    <t>Mtubatuba</t>
  </si>
  <si>
    <t>DC27</t>
  </si>
  <si>
    <t>Umkhanyakude District Municipality</t>
  </si>
  <si>
    <t>Total: Umkhanyakude Municipalities</t>
  </si>
  <si>
    <t>KZN281</t>
  </si>
  <si>
    <t>Mfolozi</t>
  </si>
  <si>
    <t>KZN282</t>
  </si>
  <si>
    <t>uMhlathuze</t>
  </si>
  <si>
    <t>KZN283</t>
  </si>
  <si>
    <t>Ntambanana</t>
  </si>
  <si>
    <t>KZN284</t>
  </si>
  <si>
    <t>uMlalazi</t>
  </si>
  <si>
    <t>KZN285</t>
  </si>
  <si>
    <t>Mthonjaneni</t>
  </si>
  <si>
    <t>KZN286</t>
  </si>
  <si>
    <t>Nkandla</t>
  </si>
  <si>
    <t>DC28</t>
  </si>
  <si>
    <t>Uthungulu District Municipality</t>
  </si>
  <si>
    <t>Total: Uthungulu Municipalities</t>
  </si>
  <si>
    <t>KZN291</t>
  </si>
  <si>
    <t>Mandeni</t>
  </si>
  <si>
    <t>KZN292</t>
  </si>
  <si>
    <t>KwaDukuza</t>
  </si>
  <si>
    <t>KZN293</t>
  </si>
  <si>
    <t>Ndwedwe</t>
  </si>
  <si>
    <t>KZN294</t>
  </si>
  <si>
    <t>Maphumulo</t>
  </si>
  <si>
    <t>DC29</t>
  </si>
  <si>
    <t>iLembe District Municipality</t>
  </si>
  <si>
    <t>Total: iLembe Municipalities</t>
  </si>
  <si>
    <t>KZN431</t>
  </si>
  <si>
    <t>Ingwe</t>
  </si>
  <si>
    <t>KZN432</t>
  </si>
  <si>
    <t>Kwa Sani</t>
  </si>
  <si>
    <t>KZN433</t>
  </si>
  <si>
    <t>Greater Kokstad</t>
  </si>
  <si>
    <t>KZN434</t>
  </si>
  <si>
    <t>Ubuhlebezwe</t>
  </si>
  <si>
    <t>KZN435</t>
  </si>
  <si>
    <t>Umzimkhulu</t>
  </si>
  <si>
    <t>DC43</t>
  </si>
  <si>
    <t>Sisonke District Municipality</t>
  </si>
  <si>
    <t>Total: Sisonke Municipalities</t>
  </si>
  <si>
    <t>Total: KwaZulu-Natal  Municipalities</t>
  </si>
  <si>
    <t>LIMPOPO</t>
  </si>
  <si>
    <t>LIM331</t>
  </si>
  <si>
    <t>Greater Giyani</t>
  </si>
  <si>
    <t>LIM332</t>
  </si>
  <si>
    <t>Greater Letaba</t>
  </si>
  <si>
    <t>LIM333</t>
  </si>
  <si>
    <t>Greater Tzaneen</t>
  </si>
  <si>
    <t>LIM334</t>
  </si>
  <si>
    <t>Ba-Phalaborwa</t>
  </si>
  <si>
    <t>LIM335</t>
  </si>
  <si>
    <t>Maruleng</t>
  </si>
  <si>
    <t>DC33</t>
  </si>
  <si>
    <t>Mopani District Municipality</t>
  </si>
  <si>
    <t>Total: Mopani Municipalities</t>
  </si>
  <si>
    <t>LIM341</t>
  </si>
  <si>
    <t>Musina</t>
  </si>
  <si>
    <t>LIM342</t>
  </si>
  <si>
    <t>Mutale</t>
  </si>
  <si>
    <t>LIM343</t>
  </si>
  <si>
    <t>Thulamela</t>
  </si>
  <si>
    <t>LIM344</t>
  </si>
  <si>
    <t>Makhado</t>
  </si>
  <si>
    <t>DC34</t>
  </si>
  <si>
    <t>Vhembe District Municipality</t>
  </si>
  <si>
    <t>Total: Vhembe Municipalities</t>
  </si>
  <si>
    <t>LIM351</t>
  </si>
  <si>
    <t>Blouberg</t>
  </si>
  <si>
    <t>LIM352</t>
  </si>
  <si>
    <t>Aganang</t>
  </si>
  <si>
    <t>LIM353</t>
  </si>
  <si>
    <t>Molemole</t>
  </si>
  <si>
    <t>LIM354</t>
  </si>
  <si>
    <t>Polokwane</t>
  </si>
  <si>
    <t>LIM355</t>
  </si>
  <si>
    <t>Lepele-Nkumpi</t>
  </si>
  <si>
    <t>DC35</t>
  </si>
  <si>
    <t>Capricorn District Municipality</t>
  </si>
  <si>
    <t>Total: Capricorn Municipalities</t>
  </si>
  <si>
    <t>LIM361</t>
  </si>
  <si>
    <t>Thabazimbi</t>
  </si>
  <si>
    <t>LIM362</t>
  </si>
  <si>
    <t>Lephalale</t>
  </si>
  <si>
    <t>LIM364</t>
  </si>
  <si>
    <t>Mookgopong</t>
  </si>
  <si>
    <t>LIM365</t>
  </si>
  <si>
    <t>Modimolle</t>
  </si>
  <si>
    <t>LIM366</t>
  </si>
  <si>
    <t>Bela-Bela</t>
  </si>
  <si>
    <t>LIM367</t>
  </si>
  <si>
    <t>Mogalakwena</t>
  </si>
  <si>
    <t>DC36</t>
  </si>
  <si>
    <t>Waterberg District Municipality</t>
  </si>
  <si>
    <t>Total: Waterberg Municipalities</t>
  </si>
  <si>
    <t>LIM471</t>
  </si>
  <si>
    <t>Ephraim Mogale</t>
  </si>
  <si>
    <t>LIM472</t>
  </si>
  <si>
    <t>Elias Motsoaledi</t>
  </si>
  <si>
    <t>LIM473</t>
  </si>
  <si>
    <t>Makhuduthamaga</t>
  </si>
  <si>
    <t>LIM474</t>
  </si>
  <si>
    <t>Fetakgomo</t>
  </si>
  <si>
    <t>LIM475</t>
  </si>
  <si>
    <t>Greater Tubatse</t>
  </si>
  <si>
    <t>DC47</t>
  </si>
  <si>
    <t>Sekhukhune District Municipality</t>
  </si>
  <si>
    <t>Total: Sekhukhune Municipalities</t>
  </si>
  <si>
    <t>Total: Limpopo Municipalities</t>
  </si>
  <si>
    <t>MPUMALANGA</t>
  </si>
  <si>
    <t>MP301</t>
  </si>
  <si>
    <t>Albert Luthuli</t>
  </si>
  <si>
    <t>MP302</t>
  </si>
  <si>
    <t>Msukaligwa</t>
  </si>
  <si>
    <t>MP303</t>
  </si>
  <si>
    <t>Mkhondo</t>
  </si>
  <si>
    <t>MP304</t>
  </si>
  <si>
    <t>Pixley Ka Seme</t>
  </si>
  <si>
    <t>MP305</t>
  </si>
  <si>
    <t>Lekwa</t>
  </si>
  <si>
    <t>MP306</t>
  </si>
  <si>
    <t>Dipaleseng</t>
  </si>
  <si>
    <t>MP307</t>
  </si>
  <si>
    <t>Govan Mbeki</t>
  </si>
  <si>
    <t>DC30</t>
  </si>
  <si>
    <t>Gert Sibande District Municipality</t>
  </si>
  <si>
    <t>Total: Gert Sibande Municipalities</t>
  </si>
  <si>
    <t>MP311</t>
  </si>
  <si>
    <t>Victor Khanye</t>
  </si>
  <si>
    <t>MP312</t>
  </si>
  <si>
    <t>MP313</t>
  </si>
  <si>
    <t>Steve Tshwete</t>
  </si>
  <si>
    <t>MP314</t>
  </si>
  <si>
    <t>Emakhazeni</t>
  </si>
  <si>
    <t>MP315</t>
  </si>
  <si>
    <t>Thembisile</t>
  </si>
  <si>
    <t>MP316</t>
  </si>
  <si>
    <t>Dr JS Moroka</t>
  </si>
  <si>
    <t>DC31</t>
  </si>
  <si>
    <t>Nkangala District Municipality</t>
  </si>
  <si>
    <t>Total: Nkangala Municipalities</t>
  </si>
  <si>
    <t>MP321</t>
  </si>
  <si>
    <t>Thaba Chweu</t>
  </si>
  <si>
    <t>MP322</t>
  </si>
  <si>
    <t>Mbombela</t>
  </si>
  <si>
    <t>MP323</t>
  </si>
  <si>
    <t>Umjindi</t>
  </si>
  <si>
    <t>MP324</t>
  </si>
  <si>
    <t>Nkomazi</t>
  </si>
  <si>
    <t>MP325</t>
  </si>
  <si>
    <t>Bushbuckridge</t>
  </si>
  <si>
    <t>DC32</t>
  </si>
  <si>
    <t>Ehlanzeni District Municipality</t>
  </si>
  <si>
    <t>Total: Ehlanzeni Municipalities</t>
  </si>
  <si>
    <t>Total: Mpumalanga Municipalities</t>
  </si>
  <si>
    <t>NORTHERN CAPE</t>
  </si>
  <si>
    <t>NC061</t>
  </si>
  <si>
    <t>Richtersveld</t>
  </si>
  <si>
    <t>NC062</t>
  </si>
  <si>
    <t>Nama Khoi</t>
  </si>
  <si>
    <t>NC064</t>
  </si>
  <si>
    <t>Kamiesberg</t>
  </si>
  <si>
    <t>NC065</t>
  </si>
  <si>
    <t>Hantam</t>
  </si>
  <si>
    <t>NC066</t>
  </si>
  <si>
    <t>Karoo Hoogland</t>
  </si>
  <si>
    <t>NC067</t>
  </si>
  <si>
    <t>Khai-Ma</t>
  </si>
  <si>
    <t>DC6</t>
  </si>
  <si>
    <t>Namakwa District Municipality</t>
  </si>
  <si>
    <t>Total: Namakwa Municipalities</t>
  </si>
  <si>
    <t>NC071</t>
  </si>
  <si>
    <t>Ubuntu</t>
  </si>
  <si>
    <t>NC072</t>
  </si>
  <si>
    <t>Umsobomvu</t>
  </si>
  <si>
    <t>NC073</t>
  </si>
  <si>
    <t>Emthanjeni</t>
  </si>
  <si>
    <t>NC074</t>
  </si>
  <si>
    <t>Kareeberg</t>
  </si>
  <si>
    <t>NC075</t>
  </si>
  <si>
    <t>Renosterberg</t>
  </si>
  <si>
    <t>NC076</t>
  </si>
  <si>
    <t>Thembelihle</t>
  </si>
  <si>
    <t>NC077</t>
  </si>
  <si>
    <t>Siyathemba</t>
  </si>
  <si>
    <t>NC078</t>
  </si>
  <si>
    <t>Siyancuma</t>
  </si>
  <si>
    <t>DC7</t>
  </si>
  <si>
    <t>Pixley Ka Seme District Municipality</t>
  </si>
  <si>
    <t>Total: Pixley Ka Seme Municipalities</t>
  </si>
  <si>
    <t>NC081</t>
  </si>
  <si>
    <t>Mier</t>
  </si>
  <si>
    <t>NC082</t>
  </si>
  <si>
    <t>Kai !Garib</t>
  </si>
  <si>
    <t>NC083</t>
  </si>
  <si>
    <t>//Khara Hais</t>
  </si>
  <si>
    <t>NC084</t>
  </si>
  <si>
    <t>!Kheis</t>
  </si>
  <si>
    <t>NC085</t>
  </si>
  <si>
    <t>Tsantsabane</t>
  </si>
  <si>
    <t>NC086</t>
  </si>
  <si>
    <t>Kgatelopele</t>
  </si>
  <si>
    <t>DC8</t>
  </si>
  <si>
    <t>Siyanda District Municipality</t>
  </si>
  <si>
    <t>Total: Siyanda Municipalities</t>
  </si>
  <si>
    <t>NC091</t>
  </si>
  <si>
    <t>Sol Plaatje</t>
  </si>
  <si>
    <t>NC092</t>
  </si>
  <si>
    <t>Dikgatlong</t>
  </si>
  <si>
    <t>NC093</t>
  </si>
  <si>
    <t>Magareng</t>
  </si>
  <si>
    <t>NC094</t>
  </si>
  <si>
    <t>Phokwane</t>
  </si>
  <si>
    <t>DC9</t>
  </si>
  <si>
    <t>Frances Baard District Municipality</t>
  </si>
  <si>
    <t>Total: Frances Baard Municipalities</t>
  </si>
  <si>
    <t>NC451</t>
  </si>
  <si>
    <t>Moshaweng</t>
  </si>
  <si>
    <t>NC452</t>
  </si>
  <si>
    <t>Ga-Segonyana</t>
  </si>
  <si>
    <t>NC453</t>
  </si>
  <si>
    <t>Gamagara</t>
  </si>
  <si>
    <t>DC45</t>
  </si>
  <si>
    <t>John Taolo Gaetsewe District Municipality</t>
  </si>
  <si>
    <t>Total: John Taolo Gaetsewe Municipalities</t>
  </si>
  <si>
    <t>Total: Northern Cape Municipalities</t>
  </si>
  <si>
    <t>NORTH WEST</t>
  </si>
  <si>
    <t>NW371</t>
  </si>
  <si>
    <t>Moretele</t>
  </si>
  <si>
    <t>NW372</t>
  </si>
  <si>
    <t>Madibeng</t>
  </si>
  <si>
    <t>NW373</t>
  </si>
  <si>
    <t>Rustenburg</t>
  </si>
  <si>
    <t>NW374</t>
  </si>
  <si>
    <t>Kgetlengrivier</t>
  </si>
  <si>
    <t>NW375</t>
  </si>
  <si>
    <t>Moses Kotane</t>
  </si>
  <si>
    <t>DC37</t>
  </si>
  <si>
    <t>Bojanala Platinum District Municipality</t>
  </si>
  <si>
    <t>Total: Bojanala Platinum Municipalities</t>
  </si>
  <si>
    <t>NW381</t>
  </si>
  <si>
    <t>Ratlou</t>
  </si>
  <si>
    <t>NW382</t>
  </si>
  <si>
    <t>Tswaing</t>
  </si>
  <si>
    <t>NW383</t>
  </si>
  <si>
    <t>Mafikeng</t>
  </si>
  <si>
    <t>NW384</t>
  </si>
  <si>
    <t>Ditsobotla</t>
  </si>
  <si>
    <t>NW385</t>
  </si>
  <si>
    <t>Ramotshere Moiloa</t>
  </si>
  <si>
    <t>DC38</t>
  </si>
  <si>
    <t>Ngaka Modiri Molema District Municipality</t>
  </si>
  <si>
    <t>Total: Ngaka Modiri Molema Municipalities</t>
  </si>
  <si>
    <t>NW392</t>
  </si>
  <si>
    <t>NW393</t>
  </si>
  <si>
    <t>Mamusa</t>
  </si>
  <si>
    <t>NW394</t>
  </si>
  <si>
    <t>Greater Taung</t>
  </si>
  <si>
    <t>NW396</t>
  </si>
  <si>
    <t>Lekwa-Teemane</t>
  </si>
  <si>
    <t>NW397</t>
  </si>
  <si>
    <t>NW398</t>
  </si>
  <si>
    <t>DC39</t>
  </si>
  <si>
    <t>Dr Ruth Segomotsi Mompati District Municipality</t>
  </si>
  <si>
    <t>Total: Dr Ruth Segomotsi Mompati Municipalities</t>
  </si>
  <si>
    <t>NW401</t>
  </si>
  <si>
    <t>Ventersdorp</t>
  </si>
  <si>
    <t>NW402</t>
  </si>
  <si>
    <t>Tlokwe</t>
  </si>
  <si>
    <t>NW403</t>
  </si>
  <si>
    <t>City of Matlosana</t>
  </si>
  <si>
    <t>NW404</t>
  </si>
  <si>
    <t>Maquassi Hills</t>
  </si>
  <si>
    <t>DC40</t>
  </si>
  <si>
    <t>Dr Kenneth Kaunda District Municipality</t>
  </si>
  <si>
    <t>Total: Dr Kenneth Kaunda Municipalities</t>
  </si>
  <si>
    <t>Total: North West Municipalities</t>
  </si>
  <si>
    <t>WESTERN CAPE</t>
  </si>
  <si>
    <t>CPT</t>
  </si>
  <si>
    <t>City of Cape Town</t>
  </si>
  <si>
    <t>WC011</t>
  </si>
  <si>
    <t>Matzikama</t>
  </si>
  <si>
    <t>WC012</t>
  </si>
  <si>
    <t>Cederberg</t>
  </si>
  <si>
    <t>WC013</t>
  </si>
  <si>
    <t>Bergrivier</t>
  </si>
  <si>
    <t>WC014</t>
  </si>
  <si>
    <t>Saldanha Bay</t>
  </si>
  <si>
    <t>WC015</t>
  </si>
  <si>
    <t>Swartland</t>
  </si>
  <si>
    <t>DC1</t>
  </si>
  <si>
    <t>West Coast District Municipality</t>
  </si>
  <si>
    <t>Total: West Coast Municipalities</t>
  </si>
  <si>
    <t>WC022</t>
  </si>
  <si>
    <t>Witzenberg</t>
  </si>
  <si>
    <t>WC023</t>
  </si>
  <si>
    <t>Drakenstein</t>
  </si>
  <si>
    <t>WC024</t>
  </si>
  <si>
    <t>Stellenbosch</t>
  </si>
  <si>
    <t>WC025</t>
  </si>
  <si>
    <t>Breede Valley</t>
  </si>
  <si>
    <t>WC026</t>
  </si>
  <si>
    <t>Langeberg</t>
  </si>
  <si>
    <t>DC2</t>
  </si>
  <si>
    <t>Cape Winelands District Municipality</t>
  </si>
  <si>
    <t>Total: Cape Winelands Municipalities</t>
  </si>
  <si>
    <t>WC031</t>
  </si>
  <si>
    <t>Theewaterskloof</t>
  </si>
  <si>
    <t>WC032</t>
  </si>
  <si>
    <t>Overstrand</t>
  </si>
  <si>
    <t>WC033</t>
  </si>
  <si>
    <t>Cape Agulhas</t>
  </si>
  <si>
    <t>WC034</t>
  </si>
  <si>
    <t>Swellendam</t>
  </si>
  <si>
    <t>DC3</t>
  </si>
  <si>
    <t>Overberg District Municipality</t>
  </si>
  <si>
    <t>Total: Overberg Municipalities</t>
  </si>
  <si>
    <t>WC041</t>
  </si>
  <si>
    <t>Kannaland</t>
  </si>
  <si>
    <t>WC042</t>
  </si>
  <si>
    <t>Hessequa</t>
  </si>
  <si>
    <t>WC043</t>
  </si>
  <si>
    <t>Mossel Bay</t>
  </si>
  <si>
    <t>WC044</t>
  </si>
  <si>
    <t>George</t>
  </si>
  <si>
    <t>WC045</t>
  </si>
  <si>
    <t>Oudtshoorn</t>
  </si>
  <si>
    <t>WC047</t>
  </si>
  <si>
    <t>Bitou</t>
  </si>
  <si>
    <t>WC048</t>
  </si>
  <si>
    <t>Knysna</t>
  </si>
  <si>
    <t>DC4</t>
  </si>
  <si>
    <t>Eden District Municipality</t>
  </si>
  <si>
    <t>Total: Eden Municipalities</t>
  </si>
  <si>
    <t>WC051</t>
  </si>
  <si>
    <t>Laingsburg</t>
  </si>
  <si>
    <t>WC052</t>
  </si>
  <si>
    <t>Prince Albert</t>
  </si>
  <si>
    <t>WC053</t>
  </si>
  <si>
    <t>Beaufort West</t>
  </si>
  <si>
    <t>DC5</t>
  </si>
  <si>
    <t>Central Karoo District Municipality</t>
  </si>
  <si>
    <t>Total: Central Karoo  Municipalities</t>
  </si>
  <si>
    <t>Total: Western Cape Municipalities</t>
  </si>
  <si>
    <t>National Total</t>
  </si>
  <si>
    <t>Check:</t>
  </si>
  <si>
    <t>Schedules</t>
  </si>
  <si>
    <t>Budget Framework</t>
  </si>
  <si>
    <t xml:space="preserve">INCENTIVES TO MUNICIPALITIES TO MEET TARGETS 
WITH REGARDS TO PRIORITY GOVERNMENT PROGRAMMES </t>
  </si>
  <si>
    <t>FTE 
Performance 
Target</t>
  </si>
  <si>
    <t>Greater Sekhukhune District Municipality</t>
  </si>
  <si>
    <t>Total: Greater Sekhukhune Municipalities</t>
  </si>
  <si>
    <t>Khâi-Ma</t>
  </si>
  <si>
    <t xml:space="preserve">Unallocated: 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</si>
</sst>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GENERAL"/>
    <numFmt numFmtId="166" formatCode="_(* #,##0.00_);_(* \(#,##0.00\);_(* \-??_);_(@_)"/>
    <numFmt numFmtId="167" formatCode="_ &quot;R &quot;* #,##0.00_ ;_ &quot;R &quot;* \-#,##0.00_ ;_ &quot;R &quot;* \-??_ ;_ @_ "/>
    <numFmt numFmtId="168" formatCode="0%"/>
    <numFmt numFmtId="169" formatCode="#\ ###\ ###,"/>
    <numFmt numFmtId="170" formatCode="#\ ###\ ###,"/>
    <numFmt numFmtId="171" formatCode="#\ ###,"/>
    <numFmt numFmtId="172" formatCode="#,##0,"/>
    <numFmt numFmtId="173" formatCode="#\ ###\ ###"/>
    <numFmt numFmtId="174" formatCode="0"/>
    <numFmt numFmtId="175" formatCode="#\ ###"/>
    <numFmt numFmtId="176" formatCode="_ * #,##0_ ;_ * \-#,##0_ ;_ * \-_ ;_ @_ "/>
    <numFmt numFmtId="177" formatCode="#\ ###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8" fontId="0" fillId="0" borderId="0">
      <alignment/>
      <protection/>
    </xf>
  </cellStyleXfs>
  <cellXfs count="238">
    <xf numFmtId="164" fontId="0" fillId="0" borderId="0" xfId="0" applyAlignment="1">
      <alignment/>
    </xf>
    <xf numFmtId="164" fontId="0" fillId="0" borderId="0" xfId="20">
      <alignment/>
      <protection/>
    </xf>
    <xf numFmtId="164" fontId="0" fillId="2" borderId="0" xfId="20" applyFont="1" applyFill="1" applyBorder="1" applyAlignment="1">
      <alignment horizontal="center" vertical="center" wrapText="1"/>
      <protection/>
    </xf>
    <xf numFmtId="164" fontId="2" fillId="0" borderId="0" xfId="20" applyFont="1" applyFill="1" applyProtection="1">
      <alignment/>
      <protection/>
    </xf>
    <xf numFmtId="164" fontId="2" fillId="3" borderId="0" xfId="20" applyFont="1" applyFill="1" applyProtection="1">
      <alignment/>
      <protection/>
    </xf>
    <xf numFmtId="164" fontId="3" fillId="0" borderId="1" xfId="20" applyFont="1" applyFill="1" applyBorder="1" applyAlignment="1" applyProtection="1">
      <alignment horizontal="center" vertical="center"/>
      <protection/>
    </xf>
    <xf numFmtId="164" fontId="4" fillId="0" borderId="0" xfId="20" applyFont="1" applyFill="1" applyProtection="1">
      <alignment/>
      <protection/>
    </xf>
    <xf numFmtId="164" fontId="3" fillId="0" borderId="1" xfId="20" applyFont="1" applyFill="1" applyBorder="1" applyProtection="1">
      <alignment/>
      <protection/>
    </xf>
    <xf numFmtId="164" fontId="3" fillId="0" borderId="0" xfId="20" applyFont="1" applyFill="1" applyBorder="1" applyProtection="1">
      <alignment/>
      <protection/>
    </xf>
    <xf numFmtId="164" fontId="3" fillId="0" borderId="2" xfId="20" applyFont="1" applyFill="1" applyBorder="1" applyProtection="1">
      <alignment/>
      <protection/>
    </xf>
    <xf numFmtId="164" fontId="4" fillId="0" borderId="0" xfId="20" applyFont="1" applyFill="1" applyBorder="1" applyProtection="1">
      <alignment/>
      <protection/>
    </xf>
    <xf numFmtId="164" fontId="5" fillId="0" borderId="1" xfId="20" applyFont="1" applyFill="1" applyBorder="1" applyAlignment="1" applyProtection="1">
      <alignment horizontal="center"/>
      <protection/>
    </xf>
    <xf numFmtId="164" fontId="5" fillId="0" borderId="0" xfId="20" applyFont="1" applyFill="1" applyBorder="1" applyAlignment="1" applyProtection="1">
      <alignment horizontal="center"/>
      <protection/>
    </xf>
    <xf numFmtId="164" fontId="5" fillId="2" borderId="3" xfId="20" applyFont="1" applyFill="1" applyBorder="1" applyAlignment="1" applyProtection="1">
      <alignment horizontal="center" vertical="center"/>
      <protection locked="0"/>
    </xf>
    <xf numFmtId="164" fontId="5" fillId="0" borderId="1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0" borderId="4" xfId="20" applyFont="1" applyFill="1" applyBorder="1" applyAlignment="1" applyProtection="1">
      <alignment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2" xfId="20" applyFont="1" applyFill="1" applyBorder="1" applyAlignment="1" applyProtection="1">
      <alignment horizontal="left"/>
      <protection/>
    </xf>
    <xf numFmtId="169" fontId="5" fillId="0" borderId="5" xfId="20" applyNumberFormat="1" applyFont="1" applyFill="1" applyBorder="1" applyAlignment="1" applyProtection="1">
      <alignment horizontal="center" vertical="center"/>
      <protection/>
    </xf>
    <xf numFmtId="169" fontId="5" fillId="0" borderId="5" xfId="20" applyNumberFormat="1" applyFont="1" applyFill="1" applyBorder="1" applyAlignment="1" applyProtection="1">
      <alignment horizontal="left" vertical="center"/>
      <protection/>
    </xf>
    <xf numFmtId="169" fontId="5" fillId="0" borderId="6" xfId="20" applyNumberFormat="1" applyFont="1" applyFill="1" applyBorder="1" applyAlignment="1" applyProtection="1">
      <alignment horizontal="center" vertical="center"/>
      <protection/>
    </xf>
    <xf numFmtId="169" fontId="5" fillId="0" borderId="1" xfId="20" applyNumberFormat="1" applyFont="1" applyFill="1" applyBorder="1" applyAlignment="1" applyProtection="1">
      <alignment horizontal="center" vertical="center"/>
      <protection/>
    </xf>
    <xf numFmtId="169" fontId="5" fillId="0" borderId="0" xfId="20" applyNumberFormat="1" applyFont="1" applyFill="1" applyBorder="1" applyAlignment="1" applyProtection="1">
      <alignment horizontal="center" vertical="center"/>
      <protection/>
    </xf>
    <xf numFmtId="164" fontId="5" fillId="0" borderId="5" xfId="20" applyFont="1" applyFill="1" applyBorder="1" applyAlignment="1" applyProtection="1">
      <alignment horizontal="center" vertical="center" wrapText="1"/>
      <protection/>
    </xf>
    <xf numFmtId="164" fontId="5" fillId="0" borderId="7" xfId="20" applyFont="1" applyFill="1" applyBorder="1" applyAlignment="1" applyProtection="1">
      <alignment horizontal="center" vertical="center" wrapText="1"/>
      <protection/>
    </xf>
    <xf numFmtId="167" fontId="6" fillId="0" borderId="8" xfId="22" applyFont="1" applyFill="1" applyBorder="1" applyAlignment="1" applyProtection="1">
      <alignment horizontal="center" vertical="center" wrapText="1"/>
      <protection/>
    </xf>
    <xf numFmtId="167" fontId="6" fillId="0" borderId="9" xfId="22" applyFont="1" applyFill="1" applyBorder="1" applyAlignment="1" applyProtection="1">
      <alignment horizontal="center" vertical="center" wrapText="1"/>
      <protection/>
    </xf>
    <xf numFmtId="167" fontId="6" fillId="0" borderId="10" xfId="22" applyFont="1" applyFill="1" applyBorder="1" applyAlignment="1" applyProtection="1">
      <alignment horizontal="center" vertical="center" wrapText="1"/>
      <protection/>
    </xf>
    <xf numFmtId="167" fontId="6" fillId="3" borderId="1" xfId="22" applyFont="1" applyFill="1" applyBorder="1" applyAlignment="1" applyProtection="1">
      <alignment horizontal="center" vertical="center" wrapText="1"/>
      <protection/>
    </xf>
    <xf numFmtId="167" fontId="6" fillId="3" borderId="0" xfId="22" applyFont="1" applyFill="1" applyBorder="1" applyAlignment="1" applyProtection="1">
      <alignment horizontal="center" vertical="center" wrapText="1"/>
      <protection/>
    </xf>
    <xf numFmtId="164" fontId="5" fillId="0" borderId="1" xfId="20" applyFont="1" applyFill="1" applyBorder="1" applyAlignment="1" applyProtection="1">
      <alignment/>
      <protection/>
    </xf>
    <xf numFmtId="164" fontId="2" fillId="0" borderId="0" xfId="20" applyFont="1" applyFill="1" applyBorder="1" applyAlignment="1" applyProtection="1">
      <alignment horizontal="center"/>
      <protection/>
    </xf>
    <xf numFmtId="164" fontId="2" fillId="0" borderId="0" xfId="20" applyFont="1" applyFill="1" applyBorder="1" applyAlignment="1" applyProtection="1">
      <alignment horizontal="left"/>
      <protection/>
    </xf>
    <xf numFmtId="169" fontId="2" fillId="0" borderId="11" xfId="22" applyNumberFormat="1" applyFont="1" applyFill="1" applyBorder="1" applyAlignment="1" applyProtection="1">
      <alignment/>
      <protection/>
    </xf>
    <xf numFmtId="169" fontId="2" fillId="0" borderId="12" xfId="22" applyNumberFormat="1" applyFont="1" applyFill="1" applyBorder="1" applyAlignment="1" applyProtection="1">
      <alignment/>
      <protection/>
    </xf>
    <xf numFmtId="169" fontId="2" fillId="0" borderId="13" xfId="22" applyNumberFormat="1" applyFont="1" applyFill="1" applyBorder="1" applyAlignment="1" applyProtection="1">
      <alignment/>
      <protection/>
    </xf>
    <xf numFmtId="169" fontId="2" fillId="3" borderId="0" xfId="22" applyNumberFormat="1" applyFont="1" applyFill="1" applyBorder="1" applyAlignment="1" applyProtection="1">
      <alignment/>
      <protection/>
    </xf>
    <xf numFmtId="164" fontId="5" fillId="0" borderId="1" xfId="20" applyFont="1" applyFill="1" applyBorder="1" applyAlignment="1" applyProtection="1">
      <alignment horizontal="left"/>
      <protection/>
    </xf>
    <xf numFmtId="169" fontId="2" fillId="0" borderId="14" xfId="22" applyNumberFormat="1" applyFont="1" applyFill="1" applyBorder="1" applyAlignment="1" applyProtection="1">
      <alignment/>
      <protection/>
    </xf>
    <xf numFmtId="169" fontId="2" fillId="0" borderId="15" xfId="22" applyNumberFormat="1" applyFont="1" applyFill="1" applyBorder="1" applyAlignment="1" applyProtection="1">
      <alignment/>
      <protection/>
    </xf>
    <xf numFmtId="169" fontId="2" fillId="0" borderId="16" xfId="22" applyNumberFormat="1" applyFont="1" applyFill="1" applyBorder="1" applyAlignment="1" applyProtection="1">
      <alignment/>
      <protection/>
    </xf>
    <xf numFmtId="164" fontId="2" fillId="0" borderId="1" xfId="20" applyFont="1" applyFill="1" applyBorder="1" applyAlignment="1" applyProtection="1">
      <alignment/>
      <protection/>
    </xf>
    <xf numFmtId="169" fontId="2" fillId="2" borderId="14" xfId="22" applyNumberFormat="1" applyFont="1" applyFill="1" applyBorder="1" applyAlignment="1" applyProtection="1">
      <alignment/>
      <protection locked="0"/>
    </xf>
    <xf numFmtId="169" fontId="2" fillId="2" borderId="15" xfId="22" applyNumberFormat="1" applyFont="1" applyFill="1" applyBorder="1" applyAlignment="1" applyProtection="1">
      <alignment/>
      <protection locked="0"/>
    </xf>
    <xf numFmtId="169" fontId="2" fillId="2" borderId="16" xfId="22" applyNumberFormat="1" applyFont="1" applyFill="1" applyBorder="1" applyAlignment="1" applyProtection="1">
      <alignment/>
      <protection locked="0"/>
    </xf>
    <xf numFmtId="164" fontId="2" fillId="0" borderId="4" xfId="20" applyFont="1" applyFill="1" applyBorder="1" applyAlignment="1" applyProtection="1">
      <alignment/>
      <protection/>
    </xf>
    <xf numFmtId="164" fontId="2" fillId="0" borderId="2" xfId="20" applyFont="1" applyFill="1" applyBorder="1" applyAlignment="1" applyProtection="1">
      <alignment horizontal="center"/>
      <protection/>
    </xf>
    <xf numFmtId="164" fontId="2" fillId="0" borderId="2" xfId="20" applyFont="1" applyFill="1" applyBorder="1" applyAlignment="1" applyProtection="1">
      <alignment horizontal="left"/>
      <protection/>
    </xf>
    <xf numFmtId="169" fontId="2" fillId="2" borderId="17" xfId="22" applyNumberFormat="1" applyFont="1" applyFill="1" applyBorder="1" applyAlignment="1" applyProtection="1">
      <alignment/>
      <protection locked="0"/>
    </xf>
    <xf numFmtId="169" fontId="2" fillId="2" borderId="18" xfId="22" applyNumberFormat="1" applyFont="1" applyFill="1" applyBorder="1" applyAlignment="1" applyProtection="1">
      <alignment/>
      <protection locked="0"/>
    </xf>
    <xf numFmtId="169" fontId="2" fillId="2" borderId="19" xfId="22" applyNumberFormat="1" applyFont="1" applyFill="1" applyBorder="1" applyAlignment="1" applyProtection="1">
      <alignment/>
      <protection locked="0"/>
    </xf>
    <xf numFmtId="169" fontId="2" fillId="0" borderId="14" xfId="22" applyNumberFormat="1" applyFont="1" applyFill="1" applyBorder="1" applyAlignment="1" applyProtection="1">
      <alignment/>
      <protection locked="0"/>
    </xf>
    <xf numFmtId="169" fontId="2" fillId="0" borderId="15" xfId="22" applyNumberFormat="1" applyFont="1" applyFill="1" applyBorder="1" applyAlignment="1" applyProtection="1">
      <alignment/>
      <protection locked="0"/>
    </xf>
    <xf numFmtId="169" fontId="2" fillId="0" borderId="16" xfId="22" applyNumberFormat="1" applyFont="1" applyFill="1" applyBorder="1" applyAlignment="1" applyProtection="1">
      <alignment/>
      <protection locked="0"/>
    </xf>
    <xf numFmtId="164" fontId="5" fillId="0" borderId="5" xfId="20" applyFont="1" applyFill="1" applyBorder="1" applyAlignment="1" applyProtection="1">
      <alignment/>
      <protection/>
    </xf>
    <xf numFmtId="164" fontId="5" fillId="0" borderId="6" xfId="20" applyFont="1" applyFill="1" applyBorder="1" applyAlignment="1" applyProtection="1">
      <alignment horizontal="center"/>
      <protection/>
    </xf>
    <xf numFmtId="164" fontId="5" fillId="0" borderId="6" xfId="20" applyFont="1" applyFill="1" applyBorder="1" applyAlignment="1" applyProtection="1">
      <alignment horizontal="left"/>
      <protection/>
    </xf>
    <xf numFmtId="169" fontId="2" fillId="0" borderId="3" xfId="22" applyNumberFormat="1" applyFont="1" applyFill="1" applyBorder="1" applyAlignment="1" applyProtection="1">
      <alignment/>
      <protection/>
    </xf>
    <xf numFmtId="169" fontId="2" fillId="0" borderId="8" xfId="22" applyNumberFormat="1" applyFont="1" applyFill="1" applyBorder="1" applyAlignment="1" applyProtection="1">
      <alignment/>
      <protection/>
    </xf>
    <xf numFmtId="169" fontId="2" fillId="0" borderId="9" xfId="22" applyNumberFormat="1" applyFont="1" applyFill="1" applyBorder="1" applyAlignment="1" applyProtection="1">
      <alignment/>
      <protection/>
    </xf>
    <xf numFmtId="169" fontId="2" fillId="0" borderId="10" xfId="22" applyNumberFormat="1" applyFont="1" applyFill="1" applyBorder="1" applyAlignment="1" applyProtection="1">
      <alignment/>
      <protection/>
    </xf>
    <xf numFmtId="169" fontId="5" fillId="3" borderId="0" xfId="22" applyNumberFormat="1" applyFont="1" applyFill="1" applyBorder="1" applyAlignment="1" applyProtection="1">
      <alignment/>
      <protection/>
    </xf>
    <xf numFmtId="164" fontId="5" fillId="0" borderId="20" xfId="20" applyFont="1" applyFill="1" applyBorder="1" applyAlignment="1" applyProtection="1">
      <alignment/>
      <protection/>
    </xf>
    <xf numFmtId="164" fontId="5" fillId="0" borderId="21" xfId="20" applyFont="1" applyFill="1" applyBorder="1" applyAlignment="1" applyProtection="1">
      <alignment horizontal="center"/>
      <protection/>
    </xf>
    <xf numFmtId="164" fontId="5" fillId="0" borderId="21" xfId="20" applyFont="1" applyFill="1" applyBorder="1" applyAlignment="1" applyProtection="1">
      <alignment horizontal="left"/>
      <protection/>
    </xf>
    <xf numFmtId="169" fontId="5" fillId="0" borderId="11" xfId="22" applyNumberFormat="1" applyFont="1" applyFill="1" applyBorder="1" applyAlignment="1" applyProtection="1">
      <alignment/>
      <protection/>
    </xf>
    <xf numFmtId="169" fontId="5" fillId="0" borderId="12" xfId="22" applyNumberFormat="1" applyFont="1" applyFill="1" applyBorder="1" applyAlignment="1" applyProtection="1">
      <alignment/>
      <protection/>
    </xf>
    <xf numFmtId="169" fontId="5" fillId="0" borderId="13" xfId="22" applyNumberFormat="1" applyFont="1" applyFill="1" applyBorder="1" applyAlignment="1" applyProtection="1">
      <alignment/>
      <protection/>
    </xf>
    <xf numFmtId="164" fontId="2" fillId="0" borderId="1" xfId="20" applyFont="1" applyFill="1" applyBorder="1" applyProtection="1">
      <alignment/>
      <protection/>
    </xf>
    <xf numFmtId="164" fontId="2" fillId="0" borderId="0" xfId="20" applyFont="1" applyFill="1" applyBorder="1" applyProtection="1">
      <alignment/>
      <protection/>
    </xf>
    <xf numFmtId="168" fontId="2" fillId="0" borderId="0" xfId="25" applyFont="1" applyFill="1" applyBorder="1" applyAlignment="1" applyProtection="1">
      <alignment horizontal="center"/>
      <protection/>
    </xf>
    <xf numFmtId="164" fontId="2" fillId="0" borderId="21" xfId="20" applyFont="1" applyFill="1" applyBorder="1" applyAlignment="1" applyProtection="1">
      <alignment horizontal="left"/>
      <protection/>
    </xf>
    <xf numFmtId="169" fontId="7" fillId="3" borderId="0" xfId="22" applyNumberFormat="1" applyFont="1" applyFill="1" applyBorder="1" applyAlignment="1" applyProtection="1">
      <alignment/>
      <protection/>
    </xf>
    <xf numFmtId="169" fontId="7" fillId="0" borderId="14" xfId="22" applyNumberFormat="1" applyFont="1" applyFill="1" applyBorder="1" applyAlignment="1" applyProtection="1">
      <alignment/>
      <protection/>
    </xf>
    <xf numFmtId="169" fontId="7" fillId="0" borderId="15" xfId="22" applyNumberFormat="1" applyFont="1" applyFill="1" applyBorder="1" applyAlignment="1" applyProtection="1">
      <alignment/>
      <protection/>
    </xf>
    <xf numFmtId="169" fontId="7" fillId="0" borderId="16" xfId="22" applyNumberFormat="1" applyFont="1" applyFill="1" applyBorder="1" applyAlignment="1" applyProtection="1">
      <alignment/>
      <protection/>
    </xf>
    <xf numFmtId="164" fontId="8" fillId="0" borderId="0" xfId="20" applyFont="1" applyFill="1" applyBorder="1" applyProtection="1">
      <alignment/>
      <protection/>
    </xf>
    <xf numFmtId="164" fontId="2" fillId="0" borderId="20" xfId="20" applyFont="1" applyFill="1" applyBorder="1" applyAlignment="1" applyProtection="1">
      <alignment/>
      <protection/>
    </xf>
    <xf numFmtId="164" fontId="2" fillId="0" borderId="21" xfId="20" applyFont="1" applyFill="1" applyBorder="1" applyAlignment="1" applyProtection="1">
      <alignment horizontal="center"/>
      <protection/>
    </xf>
    <xf numFmtId="169" fontId="2" fillId="3" borderId="0" xfId="21" applyNumberFormat="1" applyFont="1" applyFill="1" applyBorder="1" applyAlignment="1" applyProtection="1">
      <alignment/>
      <protection/>
    </xf>
    <xf numFmtId="169" fontId="5" fillId="0" borderId="8" xfId="22" applyNumberFormat="1" applyFont="1" applyFill="1" applyBorder="1" applyAlignment="1" applyProtection="1">
      <alignment/>
      <protection/>
    </xf>
    <xf numFmtId="169" fontId="5" fillId="0" borderId="9" xfId="22" applyNumberFormat="1" applyFont="1" applyFill="1" applyBorder="1" applyAlignment="1" applyProtection="1">
      <alignment/>
      <protection/>
    </xf>
    <xf numFmtId="169" fontId="5" fillId="0" borderId="10" xfId="22" applyNumberFormat="1" applyFont="1" applyFill="1" applyBorder="1" applyAlignment="1" applyProtection="1">
      <alignment/>
      <protection/>
    </xf>
    <xf numFmtId="171" fontId="2" fillId="3" borderId="0" xfId="20" applyNumberFormat="1" applyFont="1" applyFill="1" applyBorder="1" applyProtection="1">
      <alignment/>
      <protection/>
    </xf>
    <xf numFmtId="171" fontId="2" fillId="2" borderId="15" xfId="20" applyNumberFormat="1" applyFont="1" applyFill="1" applyBorder="1" applyProtection="1">
      <alignment/>
      <protection locked="0"/>
    </xf>
    <xf numFmtId="171" fontId="2" fillId="2" borderId="16" xfId="20" applyNumberFormat="1" applyFont="1" applyFill="1" applyBorder="1" applyProtection="1">
      <alignment/>
      <protection locked="0"/>
    </xf>
    <xf numFmtId="172" fontId="2" fillId="0" borderId="0" xfId="20" applyNumberFormat="1" applyFont="1" applyFill="1" applyBorder="1" applyAlignment="1" applyProtection="1">
      <alignment horizontal="left"/>
      <protection/>
    </xf>
    <xf numFmtId="164" fontId="2" fillId="3" borderId="0" xfId="20" applyFont="1" applyFill="1" applyBorder="1" applyAlignment="1" applyProtection="1">
      <alignment horizontal="left"/>
      <protection/>
    </xf>
    <xf numFmtId="169" fontId="2" fillId="0" borderId="0" xfId="22" applyNumberFormat="1" applyFont="1" applyFill="1" applyBorder="1" applyAlignment="1" applyProtection="1">
      <alignment horizontal="center" vertical="center" wrapText="1"/>
      <protection/>
    </xf>
    <xf numFmtId="164" fontId="2" fillId="0" borderId="20" xfId="20" applyFont="1" applyFill="1" applyBorder="1" applyAlignment="1" applyProtection="1">
      <alignment vertical="top"/>
      <protection/>
    </xf>
    <xf numFmtId="164" fontId="2" fillId="0" borderId="21" xfId="20" applyFont="1" applyFill="1" applyBorder="1" applyAlignment="1" applyProtection="1">
      <alignment horizontal="center" vertical="top"/>
      <protection/>
    </xf>
    <xf numFmtId="164" fontId="2" fillId="0" borderId="21" xfId="20" applyFont="1" applyFill="1" applyBorder="1" applyAlignment="1" applyProtection="1">
      <alignment horizontal="left" vertical="top"/>
      <protection/>
    </xf>
    <xf numFmtId="167" fontId="2" fillId="0" borderId="11" xfId="22" applyFont="1" applyFill="1" applyBorder="1" applyAlignment="1" applyProtection="1">
      <alignment vertical="top"/>
      <protection/>
    </xf>
    <xf numFmtId="167" fontId="2" fillId="0" borderId="12" xfId="22" applyFont="1" applyFill="1" applyBorder="1" applyAlignment="1" applyProtection="1">
      <alignment vertical="top"/>
      <protection/>
    </xf>
    <xf numFmtId="167" fontId="2" fillId="0" borderId="13" xfId="22" applyFont="1" applyFill="1" applyBorder="1" applyAlignment="1" applyProtection="1">
      <alignment vertical="top"/>
      <protection/>
    </xf>
    <xf numFmtId="167" fontId="5" fillId="0" borderId="14" xfId="22" applyFont="1" applyFill="1" applyBorder="1" applyAlignment="1" applyProtection="1">
      <alignment/>
      <protection/>
    </xf>
    <xf numFmtId="167" fontId="5" fillId="0" borderId="15" xfId="22" applyFont="1" applyFill="1" applyBorder="1" applyAlignment="1" applyProtection="1">
      <alignment/>
      <protection/>
    </xf>
    <xf numFmtId="167" fontId="5" fillId="0" borderId="16" xfId="22" applyFont="1" applyFill="1" applyBorder="1" applyAlignment="1" applyProtection="1">
      <alignment/>
      <protection/>
    </xf>
    <xf numFmtId="167" fontId="2" fillId="0" borderId="14" xfId="22" applyFont="1" applyFill="1" applyBorder="1" applyAlignment="1" applyProtection="1">
      <alignment/>
      <protection/>
    </xf>
    <xf numFmtId="167" fontId="2" fillId="0" borderId="15" xfId="22" applyFont="1" applyFill="1" applyBorder="1" applyAlignment="1" applyProtection="1">
      <alignment/>
      <protection/>
    </xf>
    <xf numFmtId="167" fontId="2" fillId="0" borderId="16" xfId="22" applyFont="1" applyFill="1" applyBorder="1" applyAlignment="1" applyProtection="1">
      <alignment/>
      <protection/>
    </xf>
    <xf numFmtId="167" fontId="2" fillId="3" borderId="0" xfId="22" applyFont="1" applyFill="1" applyBorder="1" applyAlignment="1" applyProtection="1">
      <alignment vertical="top"/>
      <protection/>
    </xf>
    <xf numFmtId="167" fontId="5" fillId="3" borderId="0" xfId="22" applyFont="1" applyFill="1" applyBorder="1" applyAlignment="1" applyProtection="1">
      <alignment/>
      <protection/>
    </xf>
    <xf numFmtId="167" fontId="2" fillId="3" borderId="0" xfId="22" applyFont="1" applyFill="1" applyBorder="1" applyAlignment="1" applyProtection="1">
      <alignment/>
      <protection/>
    </xf>
    <xf numFmtId="164" fontId="2" fillId="0" borderId="20" xfId="20" applyFont="1" applyFill="1" applyBorder="1" applyProtection="1">
      <alignment/>
      <protection/>
    </xf>
    <xf numFmtId="169" fontId="5" fillId="0" borderId="14" xfId="22" applyNumberFormat="1" applyFont="1" applyFill="1" applyBorder="1" applyAlignment="1" applyProtection="1">
      <alignment/>
      <protection/>
    </xf>
    <xf numFmtId="169" fontId="5" fillId="0" borderId="15" xfId="22" applyNumberFormat="1" applyFont="1" applyFill="1" applyBorder="1" applyAlignment="1" applyProtection="1">
      <alignment/>
      <protection/>
    </xf>
    <xf numFmtId="169" fontId="5" fillId="0" borderId="16" xfId="22" applyNumberFormat="1" applyFont="1" applyFill="1" applyBorder="1" applyAlignment="1" applyProtection="1">
      <alignment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6" fillId="0" borderId="0" xfId="20" applyFont="1" applyFill="1" applyBorder="1" applyAlignment="1" applyProtection="1">
      <alignment/>
      <protection/>
    </xf>
    <xf numFmtId="171" fontId="2" fillId="0" borderId="0" xfId="20" applyNumberFormat="1" applyFont="1" applyFill="1" applyBorder="1" applyProtection="1">
      <alignment/>
      <protection/>
    </xf>
    <xf numFmtId="164" fontId="2" fillId="0" borderId="0" xfId="20" applyFont="1" applyFill="1" applyBorder="1" applyAlignment="1" applyProtection="1">
      <alignment/>
      <protection/>
    </xf>
    <xf numFmtId="164" fontId="9" fillId="0" borderId="0" xfId="20" applyFont="1" applyFill="1" applyBorder="1" applyAlignment="1" applyProtection="1">
      <alignment horizontal="right"/>
      <protection/>
    </xf>
    <xf numFmtId="164" fontId="10" fillId="0" borderId="0" xfId="20" applyFont="1" applyFill="1" applyBorder="1" applyAlignment="1" applyProtection="1">
      <alignment/>
      <protection/>
    </xf>
    <xf numFmtId="164" fontId="10" fillId="0" borderId="0" xfId="20" applyFont="1" applyFill="1" applyBorder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horizontal="right"/>
      <protection/>
    </xf>
    <xf numFmtId="173" fontId="11" fillId="0" borderId="0" xfId="22" applyNumberFormat="1" applyFont="1" applyFill="1" applyBorder="1" applyAlignment="1" applyProtection="1">
      <alignment/>
      <protection/>
    </xf>
    <xf numFmtId="171" fontId="10" fillId="0" borderId="0" xfId="20" applyNumberFormat="1" applyFont="1" applyFill="1" applyBorder="1" applyProtection="1">
      <alignment/>
      <protection/>
    </xf>
    <xf numFmtId="174" fontId="10" fillId="0" borderId="0" xfId="20" applyNumberFormat="1" applyFont="1" applyFill="1" applyBorder="1" applyProtection="1">
      <alignment/>
      <protection/>
    </xf>
    <xf numFmtId="169" fontId="2" fillId="0" borderId="0" xfId="20" applyNumberFormat="1" applyFont="1" applyFill="1" applyBorder="1" applyAlignment="1" applyProtection="1">
      <alignment horizontal="left"/>
      <protection/>
    </xf>
    <xf numFmtId="169" fontId="2" fillId="3" borderId="0" xfId="22" applyNumberFormat="1" applyFont="1" applyFill="1" applyBorder="1" applyAlignment="1" applyProtection="1">
      <alignment horizontal="center"/>
      <protection/>
    </xf>
    <xf numFmtId="164" fontId="10" fillId="0" borderId="0" xfId="20" applyFont="1" applyFill="1" applyBorder="1" applyProtection="1">
      <alignment/>
      <protection/>
    </xf>
    <xf numFmtId="175" fontId="11" fillId="0" borderId="0" xfId="20" applyNumberFormat="1" applyFont="1" applyFill="1" applyBorder="1" applyProtection="1">
      <alignment/>
      <protection/>
    </xf>
    <xf numFmtId="171" fontId="5" fillId="0" borderId="0" xfId="20" applyNumberFormat="1" applyFont="1" applyFill="1" applyBorder="1" applyProtection="1">
      <alignment/>
      <protection/>
    </xf>
    <xf numFmtId="176" fontId="9" fillId="0" borderId="0" xfId="20" applyNumberFormat="1" applyFont="1" applyFill="1" applyBorder="1" applyProtection="1">
      <alignment/>
      <protection/>
    </xf>
    <xf numFmtId="164" fontId="2" fillId="3" borderId="0" xfId="20" applyFont="1" applyFill="1">
      <alignment/>
      <protection/>
    </xf>
    <xf numFmtId="169" fontId="2" fillId="3" borderId="0" xfId="20" applyNumberFormat="1" applyFont="1" applyFill="1">
      <alignment/>
      <protection/>
    </xf>
    <xf numFmtId="164" fontId="3" fillId="3" borderId="0" xfId="20" applyFont="1" applyFill="1" applyBorder="1" applyAlignment="1">
      <alignment horizontal="center"/>
      <protection/>
    </xf>
    <xf numFmtId="164" fontId="3" fillId="3" borderId="0" xfId="20" applyFont="1" applyFill="1" applyAlignment="1">
      <alignment vertical="center"/>
      <protection/>
    </xf>
    <xf numFmtId="164" fontId="4" fillId="3" borderId="0" xfId="20" applyFont="1" applyFill="1">
      <alignment/>
      <protection/>
    </xf>
    <xf numFmtId="164" fontId="3" fillId="3" borderId="0" xfId="20" applyFont="1" applyFill="1" applyBorder="1" applyAlignment="1">
      <alignment horizontal="center" vertical="center" wrapText="1"/>
      <protection/>
    </xf>
    <xf numFmtId="164" fontId="3" fillId="3" borderId="0" xfId="20" applyFont="1" applyFill="1" applyAlignment="1">
      <alignment vertical="center" wrapText="1"/>
      <protection/>
    </xf>
    <xf numFmtId="164" fontId="3" fillId="3" borderId="0" xfId="20" applyFont="1" applyFill="1" applyBorder="1">
      <alignment/>
      <protection/>
    </xf>
    <xf numFmtId="164" fontId="3" fillId="3" borderId="2" xfId="20" applyFont="1" applyFill="1" applyBorder="1">
      <alignment/>
      <protection/>
    </xf>
    <xf numFmtId="169" fontId="3" fillId="3" borderId="2" xfId="20" applyNumberFormat="1" applyFont="1" applyFill="1" applyBorder="1">
      <alignment/>
      <protection/>
    </xf>
    <xf numFmtId="164" fontId="3" fillId="3" borderId="0" xfId="20" applyFont="1" applyFill="1" applyBorder="1" applyAlignment="1">
      <alignment vertical="center"/>
      <protection/>
    </xf>
    <xf numFmtId="164" fontId="5" fillId="3" borderId="5" xfId="20" applyFont="1" applyFill="1" applyBorder="1" applyAlignment="1">
      <alignment horizontal="center" vertical="center" wrapText="1"/>
      <protection/>
    </xf>
    <xf numFmtId="164" fontId="5" fillId="3" borderId="7" xfId="20" applyFont="1" applyFill="1" applyBorder="1" applyAlignment="1">
      <alignment horizontal="center" vertical="center" wrapText="1"/>
      <protection/>
    </xf>
    <xf numFmtId="164" fontId="5" fillId="3" borderId="7" xfId="20" applyFont="1" applyFill="1" applyBorder="1" applyAlignment="1">
      <alignment horizontal="center" vertical="center"/>
      <protection/>
    </xf>
    <xf numFmtId="164" fontId="5" fillId="3" borderId="0" xfId="20" applyFont="1" applyFill="1" applyBorder="1" applyAlignment="1">
      <alignment horizontal="center" vertical="center"/>
      <protection/>
    </xf>
    <xf numFmtId="175" fontId="5" fillId="3" borderId="10" xfId="20" applyNumberFormat="1" applyFont="1" applyFill="1" applyBorder="1" applyAlignment="1">
      <alignment horizontal="center" vertical="top" wrapText="1"/>
      <protection/>
    </xf>
    <xf numFmtId="169" fontId="5" fillId="3" borderId="3" xfId="20" applyNumberFormat="1" applyFont="1" applyFill="1" applyBorder="1" applyAlignment="1">
      <alignment horizontal="center" vertical="center"/>
      <protection/>
    </xf>
    <xf numFmtId="169" fontId="5" fillId="3" borderId="7" xfId="20" applyNumberFormat="1" applyFont="1" applyFill="1" applyBorder="1" applyAlignment="1">
      <alignment horizontal="center" vertical="center"/>
      <protection/>
    </xf>
    <xf numFmtId="169" fontId="5" fillId="3" borderId="0" xfId="20" applyNumberFormat="1" applyFont="1" applyFill="1" applyBorder="1" applyAlignment="1">
      <alignment horizontal="center" vertical="center"/>
      <protection/>
    </xf>
    <xf numFmtId="164" fontId="5" fillId="3" borderId="1" xfId="20" applyFont="1" applyFill="1" applyBorder="1" applyAlignment="1" applyProtection="1">
      <alignment/>
      <protection/>
    </xf>
    <xf numFmtId="164" fontId="2" fillId="3" borderId="0" xfId="20" applyFont="1" applyFill="1" applyBorder="1" applyAlignment="1" applyProtection="1">
      <alignment horizontal="center"/>
      <protection/>
    </xf>
    <xf numFmtId="174" fontId="2" fillId="3" borderId="16" xfId="20" applyNumberFormat="1" applyFont="1" applyFill="1" applyBorder="1" applyAlignment="1" applyProtection="1">
      <alignment horizontal="left"/>
      <protection/>
    </xf>
    <xf numFmtId="169" fontId="2" fillId="3" borderId="14" xfId="22" applyNumberFormat="1" applyFont="1" applyFill="1" applyBorder="1" applyAlignment="1" applyProtection="1">
      <alignment/>
      <protection/>
    </xf>
    <xf numFmtId="169" fontId="2" fillId="3" borderId="12" xfId="22" applyNumberFormat="1" applyFont="1" applyFill="1" applyBorder="1" applyAlignment="1" applyProtection="1">
      <alignment/>
      <protection/>
    </xf>
    <xf numFmtId="169" fontId="2" fillId="3" borderId="16" xfId="22" applyNumberFormat="1" applyFont="1" applyFill="1" applyBorder="1" applyAlignment="1" applyProtection="1">
      <alignment/>
      <protection/>
    </xf>
    <xf numFmtId="169" fontId="2" fillId="3" borderId="22" xfId="22" applyNumberFormat="1" applyFont="1" applyFill="1" applyBorder="1" applyAlignment="1" applyProtection="1">
      <alignment/>
      <protection/>
    </xf>
    <xf numFmtId="164" fontId="5" fillId="3" borderId="1" xfId="20" applyFont="1" applyFill="1" applyBorder="1" applyAlignment="1" applyProtection="1">
      <alignment horizontal="left"/>
      <protection/>
    </xf>
    <xf numFmtId="169" fontId="2" fillId="3" borderId="15" xfId="22" applyNumberFormat="1" applyFont="1" applyFill="1" applyBorder="1" applyAlignment="1" applyProtection="1">
      <alignment/>
      <protection/>
    </xf>
    <xf numFmtId="164" fontId="2" fillId="3" borderId="1" xfId="20" applyFont="1" applyFill="1" applyBorder="1" applyAlignment="1" applyProtection="1">
      <alignment/>
      <protection/>
    </xf>
    <xf numFmtId="174" fontId="2" fillId="3" borderId="16" xfId="22" applyNumberFormat="1" applyFont="1" applyFill="1" applyBorder="1" applyAlignment="1" applyProtection="1">
      <alignment/>
      <protection locked="0"/>
    </xf>
    <xf numFmtId="169" fontId="2" fillId="3" borderId="14" xfId="22" applyNumberFormat="1" applyFont="1" applyFill="1" applyBorder="1" applyAlignment="1" applyProtection="1">
      <alignment/>
      <protection locked="0"/>
    </xf>
    <xf numFmtId="169" fontId="2" fillId="3" borderId="15" xfId="22" applyNumberFormat="1" applyFont="1" applyFill="1" applyBorder="1" applyAlignment="1" applyProtection="1">
      <alignment/>
      <protection locked="0"/>
    </xf>
    <xf numFmtId="169" fontId="2" fillId="3" borderId="16" xfId="22" applyNumberFormat="1" applyFont="1" applyFill="1" applyBorder="1" applyAlignment="1" applyProtection="1">
      <alignment/>
      <protection locked="0"/>
    </xf>
    <xf numFmtId="169" fontId="2" fillId="0" borderId="0" xfId="22" applyNumberFormat="1" applyFont="1" applyFill="1" applyBorder="1" applyAlignment="1" applyProtection="1">
      <alignment/>
      <protection locked="0"/>
    </xf>
    <xf numFmtId="164" fontId="2" fillId="3" borderId="0" xfId="20" applyFont="1" applyFill="1" applyBorder="1">
      <alignment/>
      <protection/>
    </xf>
    <xf numFmtId="164" fontId="2" fillId="3" borderId="4" xfId="20" applyFont="1" applyFill="1" applyBorder="1" applyAlignment="1" applyProtection="1">
      <alignment/>
      <protection/>
    </xf>
    <xf numFmtId="164" fontId="2" fillId="3" borderId="2" xfId="20" applyFont="1" applyFill="1" applyBorder="1" applyAlignment="1" applyProtection="1">
      <alignment horizontal="center"/>
      <protection/>
    </xf>
    <xf numFmtId="164" fontId="2" fillId="3" borderId="2" xfId="20" applyFont="1" applyFill="1" applyBorder="1" applyAlignment="1" applyProtection="1">
      <alignment horizontal="left"/>
      <protection/>
    </xf>
    <xf numFmtId="174" fontId="2" fillId="3" borderId="19" xfId="22" applyNumberFormat="1" applyFont="1" applyFill="1" applyBorder="1" applyAlignment="1" applyProtection="1">
      <alignment/>
      <protection locked="0"/>
    </xf>
    <xf numFmtId="169" fontId="2" fillId="3" borderId="17" xfId="22" applyNumberFormat="1" applyFont="1" applyFill="1" applyBorder="1" applyAlignment="1" applyProtection="1">
      <alignment/>
      <protection locked="0"/>
    </xf>
    <xf numFmtId="169" fontId="2" fillId="3" borderId="18" xfId="22" applyNumberFormat="1" applyFont="1" applyFill="1" applyBorder="1" applyAlignment="1" applyProtection="1">
      <alignment/>
      <protection locked="0"/>
    </xf>
    <xf numFmtId="169" fontId="2" fillId="3" borderId="19" xfId="22" applyNumberFormat="1" applyFont="1" applyFill="1" applyBorder="1" applyAlignment="1" applyProtection="1">
      <alignment/>
      <protection locked="0"/>
    </xf>
    <xf numFmtId="164" fontId="5" fillId="3" borderId="5" xfId="20" applyFont="1" applyFill="1" applyBorder="1" applyAlignment="1" applyProtection="1">
      <alignment/>
      <protection/>
    </xf>
    <xf numFmtId="164" fontId="5" fillId="3" borderId="6" xfId="20" applyFont="1" applyFill="1" applyBorder="1" applyAlignment="1" applyProtection="1">
      <alignment horizontal="center"/>
      <protection/>
    </xf>
    <xf numFmtId="164" fontId="5" fillId="3" borderId="6" xfId="20" applyFont="1" applyFill="1" applyBorder="1" applyAlignment="1" applyProtection="1">
      <alignment horizontal="left"/>
      <protection/>
    </xf>
    <xf numFmtId="174" fontId="2" fillId="3" borderId="10" xfId="22" applyNumberFormat="1" applyFont="1" applyFill="1" applyBorder="1" applyAlignment="1" applyProtection="1">
      <alignment/>
      <protection/>
    </xf>
    <xf numFmtId="169" fontId="2" fillId="3" borderId="3" xfId="22" applyNumberFormat="1" applyFont="1" applyFill="1" applyBorder="1" applyAlignment="1" applyProtection="1">
      <alignment/>
      <protection/>
    </xf>
    <xf numFmtId="169" fontId="2" fillId="3" borderId="8" xfId="22" applyNumberFormat="1" applyFont="1" applyFill="1" applyBorder="1" applyAlignment="1" applyProtection="1">
      <alignment/>
      <protection/>
    </xf>
    <xf numFmtId="169" fontId="2" fillId="3" borderId="9" xfId="22" applyNumberFormat="1" applyFont="1" applyFill="1" applyBorder="1" applyAlignment="1" applyProtection="1">
      <alignment/>
      <protection/>
    </xf>
    <xf numFmtId="169" fontId="2" fillId="3" borderId="10" xfId="22" applyNumberFormat="1" applyFont="1" applyFill="1" applyBorder="1" applyAlignment="1" applyProtection="1">
      <alignment/>
      <protection/>
    </xf>
    <xf numFmtId="174" fontId="2" fillId="3" borderId="16" xfId="22" applyNumberFormat="1" applyFont="1" applyFill="1" applyBorder="1" applyAlignment="1" applyProtection="1">
      <alignment/>
      <protection/>
    </xf>
    <xf numFmtId="169" fontId="5" fillId="0" borderId="0" xfId="22" applyNumberFormat="1" applyFont="1" applyFill="1" applyBorder="1" applyAlignment="1" applyProtection="1">
      <alignment/>
      <protection/>
    </xf>
    <xf numFmtId="169" fontId="7" fillId="0" borderId="0" xfId="22" applyNumberFormat="1" applyFont="1" applyFill="1" applyBorder="1" applyAlignment="1" applyProtection="1">
      <alignment/>
      <protection locked="0"/>
    </xf>
    <xf numFmtId="164" fontId="5" fillId="3" borderId="20" xfId="20" applyFont="1" applyFill="1" applyBorder="1" applyAlignment="1" applyProtection="1">
      <alignment/>
      <protection/>
    </xf>
    <xf numFmtId="164" fontId="5" fillId="3" borderId="21" xfId="20" applyFont="1" applyFill="1" applyBorder="1" applyAlignment="1" applyProtection="1">
      <alignment horizontal="center"/>
      <protection/>
    </xf>
    <xf numFmtId="164" fontId="5" fillId="3" borderId="21" xfId="20" applyFont="1" applyFill="1" applyBorder="1" applyAlignment="1" applyProtection="1">
      <alignment horizontal="left"/>
      <protection/>
    </xf>
    <xf numFmtId="174" fontId="5" fillId="3" borderId="13" xfId="22" applyNumberFormat="1" applyFont="1" applyFill="1" applyBorder="1" applyAlignment="1" applyProtection="1">
      <alignment/>
      <protection/>
    </xf>
    <xf numFmtId="169" fontId="5" fillId="3" borderId="11" xfId="22" applyNumberFormat="1" applyFont="1" applyFill="1" applyBorder="1" applyAlignment="1" applyProtection="1">
      <alignment/>
      <protection/>
    </xf>
    <xf numFmtId="169" fontId="5" fillId="3" borderId="12" xfId="22" applyNumberFormat="1" applyFont="1" applyFill="1" applyBorder="1" applyAlignment="1" applyProtection="1">
      <alignment/>
      <protection/>
    </xf>
    <xf numFmtId="169" fontId="5" fillId="3" borderId="13" xfId="22" applyNumberFormat="1" applyFont="1" applyFill="1" applyBorder="1" applyAlignment="1" applyProtection="1">
      <alignment/>
      <protection/>
    </xf>
    <xf numFmtId="174" fontId="7" fillId="3" borderId="16" xfId="22" applyNumberFormat="1" applyFont="1" applyFill="1" applyBorder="1" applyAlignment="1" applyProtection="1">
      <alignment/>
      <protection locked="0"/>
    </xf>
    <xf numFmtId="164" fontId="2" fillId="3" borderId="1" xfId="20" applyFont="1" applyFill="1" applyBorder="1" applyProtection="1">
      <alignment/>
      <protection/>
    </xf>
    <xf numFmtId="164" fontId="2" fillId="3" borderId="0" xfId="20" applyFont="1" applyFill="1" applyBorder="1" applyProtection="1">
      <alignment/>
      <protection/>
    </xf>
    <xf numFmtId="169" fontId="2" fillId="0" borderId="0" xfId="22" applyNumberFormat="1" applyFont="1" applyFill="1" applyBorder="1" applyAlignment="1" applyProtection="1">
      <alignment/>
      <protection/>
    </xf>
    <xf numFmtId="168" fontId="2" fillId="3" borderId="0" xfId="25" applyFont="1" applyFill="1" applyBorder="1" applyAlignment="1" applyProtection="1">
      <alignment horizontal="center"/>
      <protection/>
    </xf>
    <xf numFmtId="164" fontId="2" fillId="3" borderId="21" xfId="20" applyFont="1" applyFill="1" applyBorder="1" applyAlignment="1" applyProtection="1">
      <alignment horizontal="left"/>
      <protection/>
    </xf>
    <xf numFmtId="174" fontId="2" fillId="3" borderId="13" xfId="22" applyNumberFormat="1" applyFont="1" applyFill="1" applyBorder="1" applyAlignment="1" applyProtection="1">
      <alignment/>
      <protection/>
    </xf>
    <xf numFmtId="169" fontId="2" fillId="3" borderId="11" xfId="22" applyNumberFormat="1" applyFont="1" applyFill="1" applyBorder="1" applyAlignment="1" applyProtection="1">
      <alignment/>
      <protection/>
    </xf>
    <xf numFmtId="169" fontId="2" fillId="3" borderId="13" xfId="22" applyNumberFormat="1" applyFont="1" applyFill="1" applyBorder="1" applyAlignment="1" applyProtection="1">
      <alignment/>
      <protection/>
    </xf>
    <xf numFmtId="164" fontId="5" fillId="3" borderId="0" xfId="20" applyFont="1" applyFill="1" applyBorder="1" applyAlignment="1" applyProtection="1">
      <alignment horizontal="center"/>
      <protection/>
    </xf>
    <xf numFmtId="174" fontId="7" fillId="3" borderId="16" xfId="22" applyNumberFormat="1" applyFont="1" applyFill="1" applyBorder="1" applyAlignment="1" applyProtection="1">
      <alignment/>
      <protection/>
    </xf>
    <xf numFmtId="169" fontId="7" fillId="3" borderId="14" xfId="22" applyNumberFormat="1" applyFont="1" applyFill="1" applyBorder="1" applyAlignment="1" applyProtection="1">
      <alignment/>
      <protection/>
    </xf>
    <xf numFmtId="169" fontId="7" fillId="3" borderId="15" xfId="22" applyNumberFormat="1" applyFont="1" applyFill="1" applyBorder="1" applyAlignment="1" applyProtection="1">
      <alignment/>
      <protection/>
    </xf>
    <xf numFmtId="169" fontId="7" fillId="3" borderId="16" xfId="22" applyNumberFormat="1" applyFont="1" applyFill="1" applyBorder="1" applyAlignment="1" applyProtection="1">
      <alignment/>
      <protection/>
    </xf>
    <xf numFmtId="164" fontId="2" fillId="3" borderId="20" xfId="20" applyFont="1" applyFill="1" applyBorder="1" applyAlignment="1" applyProtection="1">
      <alignment/>
      <protection/>
    </xf>
    <xf numFmtId="164" fontId="2" fillId="3" borderId="21" xfId="20" applyFont="1" applyFill="1" applyBorder="1" applyAlignment="1" applyProtection="1">
      <alignment horizontal="center"/>
      <protection/>
    </xf>
    <xf numFmtId="167" fontId="2" fillId="0" borderId="0" xfId="22" applyFont="1" applyFill="1" applyBorder="1" applyAlignment="1" applyProtection="1">
      <alignment vertical="top"/>
      <protection/>
    </xf>
    <xf numFmtId="167" fontId="5" fillId="0" borderId="0" xfId="22" applyFont="1" applyFill="1" applyBorder="1" applyAlignment="1" applyProtection="1">
      <alignment/>
      <protection/>
    </xf>
    <xf numFmtId="167" fontId="2" fillId="0" borderId="0" xfId="22" applyFont="1" applyFill="1" applyBorder="1" applyAlignment="1" applyProtection="1">
      <alignment/>
      <protection/>
    </xf>
    <xf numFmtId="169" fontId="5" fillId="0" borderId="0" xfId="22" applyNumberFormat="1" applyFont="1" applyFill="1" applyBorder="1" applyAlignment="1" applyProtection="1">
      <alignment/>
      <protection locked="0"/>
    </xf>
    <xf numFmtId="169" fontId="5" fillId="3" borderId="0" xfId="20" applyNumberFormat="1" applyFont="1" applyFill="1" applyBorder="1">
      <alignment/>
      <protection/>
    </xf>
    <xf numFmtId="171" fontId="2" fillId="3" borderId="0" xfId="20" applyNumberFormat="1" applyFont="1" applyFill="1" applyBorder="1">
      <alignment/>
      <protection/>
    </xf>
    <xf numFmtId="174" fontId="5" fillId="3" borderId="10" xfId="22" applyNumberFormat="1" applyFont="1" applyFill="1" applyBorder="1" applyAlignment="1" applyProtection="1">
      <alignment/>
      <protection/>
    </xf>
    <xf numFmtId="169" fontId="5" fillId="3" borderId="8" xfId="22" applyNumberFormat="1" applyFont="1" applyFill="1" applyBorder="1" applyAlignment="1" applyProtection="1">
      <alignment/>
      <protection/>
    </xf>
    <xf numFmtId="169" fontId="5" fillId="3" borderId="9" xfId="22" applyNumberFormat="1" applyFont="1" applyFill="1" applyBorder="1" applyAlignment="1" applyProtection="1">
      <alignment/>
      <protection/>
    </xf>
    <xf numFmtId="169" fontId="5" fillId="3" borderId="10" xfId="22" applyNumberFormat="1" applyFont="1" applyFill="1" applyBorder="1" applyAlignment="1" applyProtection="1">
      <alignment/>
      <protection/>
    </xf>
    <xf numFmtId="174" fontId="2" fillId="3" borderId="16" xfId="20" applyNumberFormat="1" applyFont="1" applyFill="1" applyBorder="1" applyProtection="1">
      <alignment/>
      <protection locked="0"/>
    </xf>
    <xf numFmtId="171" fontId="2" fillId="3" borderId="15" xfId="20" applyNumberFormat="1" applyFont="1" applyFill="1" applyBorder="1" applyProtection="1">
      <alignment/>
      <protection locked="0"/>
    </xf>
    <xf numFmtId="171" fontId="2" fillId="3" borderId="16" xfId="20" applyNumberFormat="1" applyFont="1" applyFill="1" applyBorder="1" applyProtection="1">
      <alignment/>
      <protection locked="0"/>
    </xf>
    <xf numFmtId="172" fontId="2" fillId="3" borderId="0" xfId="20" applyNumberFormat="1" applyFont="1" applyFill="1" applyBorder="1" applyAlignment="1" applyProtection="1">
      <alignment horizontal="left"/>
      <protection/>
    </xf>
    <xf numFmtId="164" fontId="2" fillId="3" borderId="20" xfId="20" applyFont="1" applyFill="1" applyBorder="1" applyAlignment="1" applyProtection="1">
      <alignment vertical="top"/>
      <protection/>
    </xf>
    <xf numFmtId="164" fontId="2" fillId="3" borderId="21" xfId="20" applyFont="1" applyFill="1" applyBorder="1" applyAlignment="1" applyProtection="1">
      <alignment horizontal="center" vertical="top"/>
      <protection/>
    </xf>
    <xf numFmtId="164" fontId="2" fillId="3" borderId="21" xfId="20" applyFont="1" applyFill="1" applyBorder="1" applyAlignment="1" applyProtection="1">
      <alignment horizontal="left" vertical="top"/>
      <protection/>
    </xf>
    <xf numFmtId="174" fontId="2" fillId="3" borderId="13" xfId="22" applyNumberFormat="1" applyFont="1" applyFill="1" applyBorder="1" applyAlignment="1" applyProtection="1">
      <alignment vertical="top"/>
      <protection/>
    </xf>
    <xf numFmtId="167" fontId="2" fillId="3" borderId="11" xfId="22" applyFont="1" applyFill="1" applyBorder="1" applyAlignment="1" applyProtection="1">
      <alignment vertical="top"/>
      <protection/>
    </xf>
    <xf numFmtId="167" fontId="2" fillId="3" borderId="12" xfId="22" applyFont="1" applyFill="1" applyBorder="1" applyAlignment="1" applyProtection="1">
      <alignment vertical="top"/>
      <protection/>
    </xf>
    <xf numFmtId="167" fontId="2" fillId="3" borderId="13" xfId="22" applyFont="1" applyFill="1" applyBorder="1" applyAlignment="1" applyProtection="1">
      <alignment vertical="top"/>
      <protection/>
    </xf>
    <xf numFmtId="174" fontId="5" fillId="3" borderId="16" xfId="22" applyNumberFormat="1" applyFont="1" applyFill="1" applyBorder="1" applyAlignment="1" applyProtection="1">
      <alignment/>
      <protection/>
    </xf>
    <xf numFmtId="167" fontId="5" fillId="3" borderId="14" xfId="22" applyFont="1" applyFill="1" applyBorder="1" applyAlignment="1" applyProtection="1">
      <alignment/>
      <protection/>
    </xf>
    <xf numFmtId="167" fontId="5" fillId="3" borderId="15" xfId="22" applyFont="1" applyFill="1" applyBorder="1" applyAlignment="1" applyProtection="1">
      <alignment/>
      <protection/>
    </xf>
    <xf numFmtId="167" fontId="5" fillId="3" borderId="16" xfId="22" applyFont="1" applyFill="1" applyBorder="1" applyAlignment="1" applyProtection="1">
      <alignment/>
      <protection/>
    </xf>
    <xf numFmtId="167" fontId="2" fillId="3" borderId="14" xfId="22" applyFont="1" applyFill="1" applyBorder="1" applyAlignment="1" applyProtection="1">
      <alignment/>
      <protection/>
    </xf>
    <xf numFmtId="167" fontId="2" fillId="3" borderId="15" xfId="22" applyFont="1" applyFill="1" applyBorder="1" applyAlignment="1" applyProtection="1">
      <alignment/>
      <protection/>
    </xf>
    <xf numFmtId="167" fontId="2" fillId="3" borderId="16" xfId="22" applyFont="1" applyFill="1" applyBorder="1" applyAlignment="1" applyProtection="1">
      <alignment/>
      <protection/>
    </xf>
    <xf numFmtId="169" fontId="5" fillId="3" borderId="3" xfId="22" applyNumberFormat="1" applyFont="1" applyFill="1" applyBorder="1" applyAlignment="1" applyProtection="1">
      <alignment/>
      <protection/>
    </xf>
    <xf numFmtId="164" fontId="2" fillId="3" borderId="20" xfId="20" applyFont="1" applyFill="1" applyBorder="1" applyProtection="1">
      <alignment/>
      <protection/>
    </xf>
    <xf numFmtId="169" fontId="5" fillId="3" borderId="14" xfId="22" applyNumberFormat="1" applyFont="1" applyFill="1" applyBorder="1" applyAlignment="1" applyProtection="1">
      <alignment/>
      <protection/>
    </xf>
    <xf numFmtId="169" fontId="5" fillId="3" borderId="15" xfId="22" applyNumberFormat="1" applyFont="1" applyFill="1" applyBorder="1" applyAlignment="1" applyProtection="1">
      <alignment/>
      <protection/>
    </xf>
    <xf numFmtId="169" fontId="5" fillId="3" borderId="16" xfId="22" applyNumberFormat="1" applyFont="1" applyFill="1" applyBorder="1" applyAlignment="1" applyProtection="1">
      <alignment/>
      <protection/>
    </xf>
    <xf numFmtId="164" fontId="5" fillId="3" borderId="0" xfId="20" applyFont="1" applyFill="1" applyBorder="1" applyAlignment="1" applyProtection="1">
      <alignment horizontal="left"/>
      <protection/>
    </xf>
    <xf numFmtId="164" fontId="5" fillId="3" borderId="4" xfId="20" applyFont="1" applyFill="1" applyBorder="1" applyAlignment="1" applyProtection="1">
      <alignment/>
      <protection/>
    </xf>
    <xf numFmtId="174" fontId="2" fillId="3" borderId="0" xfId="20" applyNumberFormat="1" applyFont="1" applyFill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Comma_Report_07_V5" xfId="21"/>
    <cellStyle name="Currency_NT FMG" xfId="22"/>
    <cellStyle name="Normal 2" xfId="23"/>
    <cellStyle name="Normal 3" xfId="24"/>
    <cellStyle name="Excel Built-in 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showGridLines="0" workbookViewId="0" topLeftCell="A1">
      <selection activeCell="E23" sqref="E23"/>
    </sheetView>
  </sheetViews>
  <sheetFormatPr defaultColWidth="9.140625" defaultRowHeight="12.75"/>
  <cols>
    <col min="1" max="1" width="8.7109375" style="1" customWidth="1"/>
    <col min="2" max="2" width="11.00390625" style="1" customWidth="1"/>
    <col min="3" max="16384" width="8.7109375" style="1" customWidth="1"/>
  </cols>
  <sheetData>
    <row r="1" spans="1:4" ht="12.75" customHeight="1">
      <c r="A1" s="2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2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</sheetData>
  <mergeCells count="1">
    <mergeCell ref="A1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2"/>
  <sheetViews>
    <sheetView showGridLines="0" zoomScale="80" zoomScaleNormal="80" zoomScaleSheetLayoutView="84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20" sqref="M20"/>
    </sheetView>
  </sheetViews>
  <sheetFormatPr defaultColWidth="9.140625" defaultRowHeight="12.75"/>
  <cols>
    <col min="1" max="1" width="6.57421875" style="3" customWidth="1"/>
    <col min="2" max="2" width="9.140625" style="3" customWidth="1"/>
    <col min="3" max="3" width="44.421875" style="3" customWidth="1"/>
    <col min="4" max="9" width="11.28125" style="3" customWidth="1"/>
    <col min="10" max="12" width="10.140625" style="4" customWidth="1"/>
    <col min="13" max="13" width="9.28125" style="4" customWidth="1"/>
    <col min="14" max="15" width="9.7109375" style="4" customWidth="1"/>
    <col min="16" max="16384" width="9.140625" style="3" customWidth="1"/>
  </cols>
  <sheetData>
    <row r="1" spans="1:15" s="6" customFormat="1" ht="15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6" customFormat="1" ht="1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5">
      <c r="A3" s="7"/>
      <c r="B3" s="8"/>
      <c r="C3" s="8"/>
      <c r="D3" s="9"/>
      <c r="E3" s="9"/>
      <c r="F3" s="9"/>
      <c r="G3" s="9"/>
      <c r="H3" s="9"/>
      <c r="I3" s="9"/>
      <c r="J3" s="10"/>
      <c r="K3" s="10"/>
      <c r="L3" s="10"/>
      <c r="M3" s="10"/>
      <c r="N3" s="10"/>
      <c r="O3" s="10"/>
    </row>
    <row r="4" spans="1:15" ht="12.75">
      <c r="A4" s="11"/>
      <c r="B4" s="12"/>
      <c r="C4" s="12"/>
      <c r="D4" s="13" t="s">
        <v>3</v>
      </c>
      <c r="E4" s="13"/>
      <c r="F4" s="13"/>
      <c r="G4" s="13"/>
      <c r="H4" s="13"/>
      <c r="I4" s="13"/>
      <c r="J4" s="14"/>
      <c r="K4" s="15"/>
      <c r="L4" s="15"/>
      <c r="M4" s="15"/>
      <c r="N4" s="15"/>
      <c r="O4" s="15"/>
    </row>
    <row r="5" spans="1:15" ht="12.75">
      <c r="A5" s="16"/>
      <c r="B5" s="17"/>
      <c r="C5" s="18"/>
      <c r="D5" s="19" t="s">
        <v>4</v>
      </c>
      <c r="E5" s="19"/>
      <c r="F5" s="19"/>
      <c r="G5" s="20" t="s">
        <v>5</v>
      </c>
      <c r="H5" s="21"/>
      <c r="I5" s="21"/>
      <c r="J5" s="22"/>
      <c r="K5" s="23"/>
      <c r="L5" s="23"/>
      <c r="M5" s="23"/>
      <c r="N5" s="23"/>
      <c r="O5" s="23"/>
    </row>
    <row r="6" spans="1:15" ht="12.75" customHeight="1">
      <c r="A6" s="24" t="s">
        <v>6</v>
      </c>
      <c r="B6" s="24"/>
      <c r="C6" s="25" t="s">
        <v>7</v>
      </c>
      <c r="D6" s="26" t="s">
        <v>8</v>
      </c>
      <c r="E6" s="27" t="s">
        <v>9</v>
      </c>
      <c r="F6" s="28" t="s">
        <v>10</v>
      </c>
      <c r="G6" s="26" t="str">
        <f>D6</f>
        <v>2012/13 (R'000)</v>
      </c>
      <c r="H6" s="27" t="str">
        <f>E6</f>
        <v>2013/14 (R'000)</v>
      </c>
      <c r="I6" s="28" t="str">
        <f>F6</f>
        <v>2014/15 (R'000)</v>
      </c>
      <c r="J6" s="29"/>
      <c r="K6" s="30"/>
      <c r="L6" s="30"/>
      <c r="M6" s="30"/>
      <c r="N6" s="30"/>
      <c r="O6" s="30"/>
    </row>
    <row r="7" spans="1:15" ht="12.75">
      <c r="A7" s="24"/>
      <c r="B7" s="24"/>
      <c r="C7" s="25"/>
      <c r="D7" s="26"/>
      <c r="E7" s="27"/>
      <c r="F7" s="28"/>
      <c r="G7" s="26"/>
      <c r="H7" s="27"/>
      <c r="I7" s="28"/>
      <c r="J7" s="29"/>
      <c r="K7" s="30"/>
      <c r="L7" s="30"/>
      <c r="M7" s="30"/>
      <c r="N7" s="30"/>
      <c r="O7" s="30"/>
    </row>
    <row r="8" spans="1:15" ht="12.75">
      <c r="A8" s="31"/>
      <c r="B8" s="32"/>
      <c r="C8" s="33"/>
      <c r="D8" s="34"/>
      <c r="E8" s="35"/>
      <c r="F8" s="36"/>
      <c r="G8" s="34"/>
      <c r="H8" s="35"/>
      <c r="I8" s="36"/>
      <c r="J8" s="37"/>
      <c r="K8" s="37"/>
      <c r="L8" s="37"/>
      <c r="M8" s="37"/>
      <c r="N8" s="37"/>
      <c r="O8" s="37"/>
    </row>
    <row r="9" spans="1:15" ht="12.75">
      <c r="A9" s="38" t="s">
        <v>11</v>
      </c>
      <c r="B9" s="32"/>
      <c r="C9" s="33"/>
      <c r="D9" s="39"/>
      <c r="E9" s="40"/>
      <c r="F9" s="41"/>
      <c r="G9" s="39"/>
      <c r="H9" s="40"/>
      <c r="I9" s="41"/>
      <c r="J9" s="37"/>
      <c r="K9" s="37"/>
      <c r="L9" s="37"/>
      <c r="M9" s="37"/>
      <c r="N9" s="37"/>
      <c r="O9" s="37"/>
    </row>
    <row r="10" spans="1:15" ht="12.75">
      <c r="A10" s="38"/>
      <c r="B10" s="32"/>
      <c r="C10" s="33"/>
      <c r="D10" s="39"/>
      <c r="E10" s="40"/>
      <c r="F10" s="41"/>
      <c r="G10" s="39"/>
      <c r="H10" s="40"/>
      <c r="I10" s="41"/>
      <c r="J10" s="37"/>
      <c r="K10" s="37"/>
      <c r="L10" s="37"/>
      <c r="M10" s="37"/>
      <c r="N10" s="37"/>
      <c r="O10" s="37"/>
    </row>
    <row r="11" spans="1:11" s="3" customFormat="1" ht="12.75">
      <c r="A11" s="42" t="s">
        <v>12</v>
      </c>
      <c r="B11" s="32" t="s">
        <v>13</v>
      </c>
      <c r="C11" s="33" t="s">
        <v>14</v>
      </c>
      <c r="D11" s="43">
        <v>1484000</v>
      </c>
      <c r="E11" s="44"/>
      <c r="F11" s="45"/>
      <c r="G11" s="43">
        <v>1484000</v>
      </c>
      <c r="H11" s="44"/>
      <c r="I11" s="45"/>
      <c r="J11" s="37"/>
      <c r="K11" s="37"/>
    </row>
    <row r="12" spans="1:11" s="3" customFormat="1" ht="12.75">
      <c r="A12" s="46" t="s">
        <v>12</v>
      </c>
      <c r="B12" s="47" t="s">
        <v>15</v>
      </c>
      <c r="C12" s="48" t="s">
        <v>16</v>
      </c>
      <c r="D12" s="49">
        <v>14696000</v>
      </c>
      <c r="E12" s="50"/>
      <c r="F12" s="51"/>
      <c r="G12" s="49">
        <v>14696000</v>
      </c>
      <c r="H12" s="50"/>
      <c r="I12" s="51"/>
      <c r="J12" s="37"/>
      <c r="K12" s="37"/>
    </row>
    <row r="13" spans="1:11" s="3" customFormat="1" ht="12.75">
      <c r="A13" s="42"/>
      <c r="B13" s="32"/>
      <c r="C13" s="33"/>
      <c r="D13" s="52"/>
      <c r="E13" s="53"/>
      <c r="F13" s="54"/>
      <c r="G13" s="52"/>
      <c r="H13" s="53"/>
      <c r="I13" s="54"/>
      <c r="J13" s="37"/>
      <c r="K13" s="37"/>
    </row>
    <row r="14" spans="1:11" s="3" customFormat="1" ht="12.75">
      <c r="A14" s="42" t="s">
        <v>17</v>
      </c>
      <c r="B14" s="32" t="s">
        <v>18</v>
      </c>
      <c r="C14" s="33" t="s">
        <v>19</v>
      </c>
      <c r="D14" s="43">
        <v>1000000</v>
      </c>
      <c r="E14" s="44"/>
      <c r="F14" s="45"/>
      <c r="G14" s="43">
        <v>1000000</v>
      </c>
      <c r="H14" s="44"/>
      <c r="I14" s="45"/>
      <c r="J14" s="37"/>
      <c r="K14" s="37"/>
    </row>
    <row r="15" spans="1:11" s="3" customFormat="1" ht="12.75">
      <c r="A15" s="42" t="s">
        <v>17</v>
      </c>
      <c r="B15" s="32" t="s">
        <v>20</v>
      </c>
      <c r="C15" s="33" t="s">
        <v>21</v>
      </c>
      <c r="D15" s="43">
        <v>1000000</v>
      </c>
      <c r="E15" s="44"/>
      <c r="F15" s="45"/>
      <c r="G15" s="43">
        <v>1000000</v>
      </c>
      <c r="H15" s="44"/>
      <c r="I15" s="45"/>
      <c r="J15" s="37"/>
      <c r="K15" s="37"/>
    </row>
    <row r="16" spans="1:11" s="3" customFormat="1" ht="12.75">
      <c r="A16" s="42" t="s">
        <v>17</v>
      </c>
      <c r="B16" s="32" t="s">
        <v>22</v>
      </c>
      <c r="C16" s="33" t="s">
        <v>23</v>
      </c>
      <c r="D16" s="43">
        <v>1000000</v>
      </c>
      <c r="E16" s="44"/>
      <c r="F16" s="45"/>
      <c r="G16" s="43">
        <v>1000000</v>
      </c>
      <c r="H16" s="44"/>
      <c r="I16" s="45"/>
      <c r="J16" s="37"/>
      <c r="K16" s="37"/>
    </row>
    <row r="17" spans="1:11" s="3" customFormat="1" ht="12.75">
      <c r="A17" s="42" t="s">
        <v>17</v>
      </c>
      <c r="B17" s="32" t="s">
        <v>24</v>
      </c>
      <c r="C17" s="33" t="s">
        <v>25</v>
      </c>
      <c r="D17" s="43">
        <v>1000000</v>
      </c>
      <c r="E17" s="44"/>
      <c r="F17" s="45"/>
      <c r="G17" s="43">
        <v>1000000</v>
      </c>
      <c r="H17" s="44">
        <v>3</v>
      </c>
      <c r="I17" s="45"/>
      <c r="J17" s="37"/>
      <c r="K17" s="37"/>
    </row>
    <row r="18" spans="1:11" s="3" customFormat="1" ht="12.75">
      <c r="A18" s="42" t="s">
        <v>17</v>
      </c>
      <c r="B18" s="32" t="s">
        <v>26</v>
      </c>
      <c r="C18" s="33" t="s">
        <v>27</v>
      </c>
      <c r="D18" s="43">
        <v>1000000</v>
      </c>
      <c r="E18" s="44"/>
      <c r="F18" s="45"/>
      <c r="G18" s="43">
        <v>1000000</v>
      </c>
      <c r="H18" s="44"/>
      <c r="I18" s="45"/>
      <c r="J18" s="37"/>
      <c r="K18" s="37"/>
    </row>
    <row r="19" spans="1:11" s="3" customFormat="1" ht="12.75">
      <c r="A19" s="42" t="s">
        <v>17</v>
      </c>
      <c r="B19" s="32" t="s">
        <v>28</v>
      </c>
      <c r="C19" s="33" t="s">
        <v>29</v>
      </c>
      <c r="D19" s="43">
        <v>1000000</v>
      </c>
      <c r="E19" s="44"/>
      <c r="F19" s="45"/>
      <c r="G19" s="43">
        <v>1000000</v>
      </c>
      <c r="H19" s="44"/>
      <c r="I19" s="45"/>
      <c r="J19" s="37"/>
      <c r="K19" s="37"/>
    </row>
    <row r="20" spans="1:11" s="3" customFormat="1" ht="12.75">
      <c r="A20" s="42" t="s">
        <v>17</v>
      </c>
      <c r="B20" s="32" t="s">
        <v>30</v>
      </c>
      <c r="C20" s="33" t="s">
        <v>31</v>
      </c>
      <c r="D20" s="43">
        <v>1471000</v>
      </c>
      <c r="E20" s="44"/>
      <c r="F20" s="45"/>
      <c r="G20" s="43">
        <v>1471000</v>
      </c>
      <c r="H20" s="44"/>
      <c r="I20" s="45"/>
      <c r="J20" s="37"/>
      <c r="K20" s="37"/>
    </row>
    <row r="21" spans="1:11" s="3" customFormat="1" ht="12.75">
      <c r="A21" s="42" t="s">
        <v>17</v>
      </c>
      <c r="B21" s="32" t="s">
        <v>32</v>
      </c>
      <c r="C21" s="33" t="s">
        <v>33</v>
      </c>
      <c r="D21" s="43">
        <v>1224000</v>
      </c>
      <c r="E21" s="44"/>
      <c r="F21" s="45"/>
      <c r="G21" s="43">
        <v>1224000</v>
      </c>
      <c r="H21" s="44"/>
      <c r="I21" s="45"/>
      <c r="J21" s="37"/>
      <c r="K21" s="37"/>
    </row>
    <row r="22" spans="1:11" s="3" customFormat="1" ht="12.75">
      <c r="A22" s="42" t="s">
        <v>17</v>
      </c>
      <c r="B22" s="32" t="s">
        <v>34</v>
      </c>
      <c r="C22" s="33" t="s">
        <v>35</v>
      </c>
      <c r="D22" s="43">
        <v>1000000</v>
      </c>
      <c r="E22" s="44"/>
      <c r="F22" s="45"/>
      <c r="G22" s="43">
        <v>1000000</v>
      </c>
      <c r="H22" s="44"/>
      <c r="I22" s="45"/>
      <c r="J22" s="37"/>
      <c r="K22" s="37"/>
    </row>
    <row r="23" spans="1:11" s="3" customFormat="1" ht="12.75">
      <c r="A23" s="42" t="s">
        <v>36</v>
      </c>
      <c r="B23" s="32" t="s">
        <v>37</v>
      </c>
      <c r="C23" s="33" t="s">
        <v>38</v>
      </c>
      <c r="D23" s="43">
        <v>1000000</v>
      </c>
      <c r="E23" s="44"/>
      <c r="F23" s="45"/>
      <c r="G23" s="43">
        <v>1000000</v>
      </c>
      <c r="H23" s="44"/>
      <c r="I23" s="45"/>
      <c r="J23" s="37"/>
      <c r="K23" s="37"/>
    </row>
    <row r="24" spans="1:11" s="3" customFormat="1" ht="12.75">
      <c r="A24" s="55" t="s">
        <v>39</v>
      </c>
      <c r="B24" s="56"/>
      <c r="C24" s="57"/>
      <c r="D24" s="58">
        <f aca="true" t="shared" si="0" ref="D24:I24">SUM(D14:D23)</f>
        <v>10695000</v>
      </c>
      <c r="E24" s="58">
        <f t="shared" si="0"/>
        <v>0</v>
      </c>
      <c r="F24" s="58">
        <f t="shared" si="0"/>
        <v>0</v>
      </c>
      <c r="G24" s="59">
        <f t="shared" si="0"/>
        <v>10695000</v>
      </c>
      <c r="H24" s="60">
        <f t="shared" si="0"/>
        <v>3</v>
      </c>
      <c r="I24" s="61">
        <f t="shared" si="0"/>
        <v>0</v>
      </c>
      <c r="J24" s="62"/>
      <c r="K24" s="62"/>
    </row>
    <row r="25" spans="1:11" s="3" customFormat="1" ht="12.75">
      <c r="A25" s="42"/>
      <c r="B25" s="32"/>
      <c r="C25" s="33"/>
      <c r="D25" s="39"/>
      <c r="E25" s="40"/>
      <c r="F25" s="41"/>
      <c r="G25" s="39"/>
      <c r="H25" s="40"/>
      <c r="I25" s="41"/>
      <c r="J25" s="37"/>
      <c r="K25" s="37"/>
    </row>
    <row r="26" spans="1:11" s="3" customFormat="1" ht="12.75">
      <c r="A26" s="42" t="s">
        <v>17</v>
      </c>
      <c r="B26" s="32" t="s">
        <v>40</v>
      </c>
      <c r="C26" s="33" t="s">
        <v>41</v>
      </c>
      <c r="D26" s="43">
        <v>1000000</v>
      </c>
      <c r="E26" s="44"/>
      <c r="F26" s="45"/>
      <c r="G26" s="43">
        <v>1000000</v>
      </c>
      <c r="H26" s="44"/>
      <c r="I26" s="45"/>
      <c r="J26" s="37"/>
      <c r="K26" s="37"/>
    </row>
    <row r="27" spans="1:11" s="3" customFormat="1" ht="12.75">
      <c r="A27" s="42" t="s">
        <v>17</v>
      </c>
      <c r="B27" s="32" t="s">
        <v>42</v>
      </c>
      <c r="C27" s="33" t="s">
        <v>43</v>
      </c>
      <c r="D27" s="43">
        <v>1172000</v>
      </c>
      <c r="E27" s="44"/>
      <c r="F27" s="45"/>
      <c r="G27" s="43">
        <v>1172000</v>
      </c>
      <c r="H27" s="44"/>
      <c r="I27" s="45"/>
      <c r="J27" s="37"/>
      <c r="K27" s="37"/>
    </row>
    <row r="28" spans="1:11" s="3" customFormat="1" ht="12.75">
      <c r="A28" s="42" t="s">
        <v>17</v>
      </c>
      <c r="B28" s="32" t="s">
        <v>44</v>
      </c>
      <c r="C28" s="33" t="s">
        <v>45</v>
      </c>
      <c r="D28" s="43">
        <v>1000000</v>
      </c>
      <c r="E28" s="44"/>
      <c r="F28" s="45"/>
      <c r="G28" s="43">
        <v>1000000</v>
      </c>
      <c r="H28" s="44"/>
      <c r="I28" s="45"/>
      <c r="J28" s="37"/>
      <c r="K28" s="37"/>
    </row>
    <row r="29" spans="1:11" s="3" customFormat="1" ht="12.75">
      <c r="A29" s="42" t="s">
        <v>17</v>
      </c>
      <c r="B29" s="32" t="s">
        <v>46</v>
      </c>
      <c r="C29" s="33" t="s">
        <v>47</v>
      </c>
      <c r="D29" s="43">
        <v>1000000</v>
      </c>
      <c r="E29" s="44"/>
      <c r="F29" s="45"/>
      <c r="G29" s="43">
        <v>1000000</v>
      </c>
      <c r="H29" s="44"/>
      <c r="I29" s="45"/>
      <c r="J29" s="37"/>
      <c r="K29" s="37"/>
    </row>
    <row r="30" spans="1:11" s="3" customFormat="1" ht="12.75">
      <c r="A30" s="42" t="s">
        <v>17</v>
      </c>
      <c r="B30" s="32" t="s">
        <v>48</v>
      </c>
      <c r="C30" s="33" t="s">
        <v>49</v>
      </c>
      <c r="D30" s="43">
        <v>1000000</v>
      </c>
      <c r="E30" s="44"/>
      <c r="F30" s="45"/>
      <c r="G30" s="43">
        <v>1000000</v>
      </c>
      <c r="H30" s="44"/>
      <c r="I30" s="45"/>
      <c r="J30" s="37"/>
      <c r="K30" s="37"/>
    </row>
    <row r="31" spans="1:11" s="3" customFormat="1" ht="12.75">
      <c r="A31" s="42" t="s">
        <v>17</v>
      </c>
      <c r="B31" s="32" t="s">
        <v>50</v>
      </c>
      <c r="C31" s="33" t="s">
        <v>51</v>
      </c>
      <c r="D31" s="43">
        <v>1181000</v>
      </c>
      <c r="E31" s="44"/>
      <c r="F31" s="45"/>
      <c r="G31" s="43">
        <v>1181000</v>
      </c>
      <c r="H31" s="44"/>
      <c r="I31" s="45"/>
      <c r="J31" s="37"/>
      <c r="K31" s="37"/>
    </row>
    <row r="32" spans="1:11" s="3" customFormat="1" ht="12.75">
      <c r="A32" s="42" t="s">
        <v>17</v>
      </c>
      <c r="B32" s="32" t="s">
        <v>52</v>
      </c>
      <c r="C32" s="33" t="s">
        <v>53</v>
      </c>
      <c r="D32" s="43">
        <v>1000000</v>
      </c>
      <c r="E32" s="44"/>
      <c r="F32" s="45"/>
      <c r="G32" s="43">
        <v>1000000</v>
      </c>
      <c r="H32" s="44"/>
      <c r="I32" s="45"/>
      <c r="J32" s="37"/>
      <c r="K32" s="37"/>
    </row>
    <row r="33" spans="1:11" s="3" customFormat="1" ht="12.75">
      <c r="A33" s="42" t="s">
        <v>36</v>
      </c>
      <c r="B33" s="32" t="s">
        <v>54</v>
      </c>
      <c r="C33" s="33" t="s">
        <v>55</v>
      </c>
      <c r="D33" s="43">
        <v>6022000</v>
      </c>
      <c r="E33" s="44"/>
      <c r="F33" s="45"/>
      <c r="G33" s="43">
        <v>6022000</v>
      </c>
      <c r="H33" s="44"/>
      <c r="I33" s="45"/>
      <c r="J33" s="37"/>
      <c r="K33" s="37"/>
    </row>
    <row r="34" spans="1:11" s="3" customFormat="1" ht="12.75">
      <c r="A34" s="55" t="s">
        <v>56</v>
      </c>
      <c r="B34" s="56"/>
      <c r="C34" s="57"/>
      <c r="D34" s="59">
        <f aca="true" t="shared" si="1" ref="D34:I34">SUM(D26:D33)</f>
        <v>13375000</v>
      </c>
      <c r="E34" s="60">
        <f t="shared" si="1"/>
        <v>0</v>
      </c>
      <c r="F34" s="61">
        <f t="shared" si="1"/>
        <v>0</v>
      </c>
      <c r="G34" s="59">
        <f t="shared" si="1"/>
        <v>13375000</v>
      </c>
      <c r="H34" s="60">
        <f t="shared" si="1"/>
        <v>0</v>
      </c>
      <c r="I34" s="61">
        <f t="shared" si="1"/>
        <v>0</v>
      </c>
      <c r="J34" s="37"/>
      <c r="K34" s="37"/>
    </row>
    <row r="35" spans="1:11" s="3" customFormat="1" ht="12.75">
      <c r="A35" s="42"/>
      <c r="B35" s="32"/>
      <c r="C35" s="33"/>
      <c r="D35" s="39"/>
      <c r="E35" s="40"/>
      <c r="F35" s="41"/>
      <c r="G35" s="39"/>
      <c r="H35" s="40"/>
      <c r="I35" s="41"/>
      <c r="J35" s="62"/>
      <c r="K35" s="62"/>
    </row>
    <row r="36" spans="1:11" s="3" customFormat="1" ht="12.75">
      <c r="A36" s="42" t="s">
        <v>17</v>
      </c>
      <c r="B36" s="32" t="s">
        <v>57</v>
      </c>
      <c r="C36" s="33" t="s">
        <v>58</v>
      </c>
      <c r="D36" s="43">
        <v>1000000</v>
      </c>
      <c r="E36" s="44"/>
      <c r="F36" s="45"/>
      <c r="G36" s="43">
        <v>1000000</v>
      </c>
      <c r="H36" s="44"/>
      <c r="I36" s="45"/>
      <c r="J36" s="37"/>
      <c r="K36" s="37"/>
    </row>
    <row r="37" spans="1:11" s="3" customFormat="1" ht="12.75">
      <c r="A37" s="42" t="s">
        <v>17</v>
      </c>
      <c r="B37" s="32" t="s">
        <v>59</v>
      </c>
      <c r="C37" s="33" t="s">
        <v>60</v>
      </c>
      <c r="D37" s="43">
        <v>1000000</v>
      </c>
      <c r="E37" s="44"/>
      <c r="F37" s="45"/>
      <c r="G37" s="43">
        <v>1000000</v>
      </c>
      <c r="H37" s="44"/>
      <c r="I37" s="45"/>
      <c r="J37" s="37"/>
      <c r="K37" s="37"/>
    </row>
    <row r="38" spans="1:11" s="3" customFormat="1" ht="12.75">
      <c r="A38" s="42" t="s">
        <v>17</v>
      </c>
      <c r="B38" s="32" t="s">
        <v>61</v>
      </c>
      <c r="C38" s="33" t="s">
        <v>62</v>
      </c>
      <c r="D38" s="43">
        <v>1000000</v>
      </c>
      <c r="E38" s="44"/>
      <c r="F38" s="45"/>
      <c r="G38" s="43">
        <v>1000000</v>
      </c>
      <c r="H38" s="44"/>
      <c r="I38" s="45"/>
      <c r="J38" s="37"/>
      <c r="K38" s="37"/>
    </row>
    <row r="39" spans="1:11" s="3" customFormat="1" ht="12.75">
      <c r="A39" s="42" t="s">
        <v>17</v>
      </c>
      <c r="B39" s="32" t="s">
        <v>63</v>
      </c>
      <c r="C39" s="33" t="s">
        <v>64</v>
      </c>
      <c r="D39" s="43">
        <v>2844000</v>
      </c>
      <c r="E39" s="44"/>
      <c r="F39" s="45"/>
      <c r="G39" s="43">
        <v>2844000</v>
      </c>
      <c r="H39" s="44"/>
      <c r="I39" s="45"/>
      <c r="J39" s="37"/>
      <c r="K39" s="37"/>
    </row>
    <row r="40" spans="1:11" s="3" customFormat="1" ht="12.75">
      <c r="A40" s="42" t="s">
        <v>17</v>
      </c>
      <c r="B40" s="32" t="s">
        <v>65</v>
      </c>
      <c r="C40" s="33" t="s">
        <v>66</v>
      </c>
      <c r="D40" s="43">
        <v>1000000</v>
      </c>
      <c r="E40" s="44"/>
      <c r="F40" s="45"/>
      <c r="G40" s="43">
        <v>1000000</v>
      </c>
      <c r="H40" s="44"/>
      <c r="I40" s="45"/>
      <c r="J40" s="37"/>
      <c r="K40" s="37"/>
    </row>
    <row r="41" spans="1:11" s="3" customFormat="1" ht="12.75">
      <c r="A41" s="42" t="s">
        <v>17</v>
      </c>
      <c r="B41" s="32" t="s">
        <v>67</v>
      </c>
      <c r="C41" s="33" t="s">
        <v>68</v>
      </c>
      <c r="D41" s="43">
        <v>1358000</v>
      </c>
      <c r="E41" s="44"/>
      <c r="F41" s="45"/>
      <c r="G41" s="43">
        <v>1358000</v>
      </c>
      <c r="H41" s="44"/>
      <c r="I41" s="45"/>
      <c r="J41" s="37"/>
      <c r="K41" s="37"/>
    </row>
    <row r="42" spans="1:11" s="3" customFormat="1" ht="12.75">
      <c r="A42" s="42" t="s">
        <v>17</v>
      </c>
      <c r="B42" s="32" t="s">
        <v>69</v>
      </c>
      <c r="C42" s="33" t="s">
        <v>70</v>
      </c>
      <c r="D42" s="43">
        <v>1000000</v>
      </c>
      <c r="E42" s="44"/>
      <c r="F42" s="45"/>
      <c r="G42" s="43">
        <v>1000000</v>
      </c>
      <c r="H42" s="44"/>
      <c r="I42" s="45"/>
      <c r="J42" s="37"/>
      <c r="K42" s="37"/>
    </row>
    <row r="43" spans="1:11" s="3" customFormat="1" ht="12.75">
      <c r="A43" s="42" t="s">
        <v>17</v>
      </c>
      <c r="B43" s="32" t="s">
        <v>71</v>
      </c>
      <c r="C43" s="33" t="s">
        <v>72</v>
      </c>
      <c r="D43" s="43">
        <v>1000000</v>
      </c>
      <c r="E43" s="44"/>
      <c r="F43" s="45"/>
      <c r="G43" s="43">
        <v>1000000</v>
      </c>
      <c r="H43" s="44"/>
      <c r="I43" s="45"/>
      <c r="J43" s="37"/>
      <c r="K43" s="37"/>
    </row>
    <row r="44" spans="1:11" s="3" customFormat="1" ht="12.75">
      <c r="A44" s="42" t="s">
        <v>36</v>
      </c>
      <c r="B44" s="32" t="s">
        <v>73</v>
      </c>
      <c r="C44" s="33" t="s">
        <v>74</v>
      </c>
      <c r="D44" s="43">
        <v>9835000</v>
      </c>
      <c r="E44" s="44"/>
      <c r="F44" s="45"/>
      <c r="G44" s="43">
        <v>9835000</v>
      </c>
      <c r="H44" s="44"/>
      <c r="I44" s="45"/>
      <c r="J44" s="37"/>
      <c r="K44" s="37"/>
    </row>
    <row r="45" spans="1:11" s="3" customFormat="1" ht="12.75">
      <c r="A45" s="55" t="s">
        <v>75</v>
      </c>
      <c r="B45" s="56"/>
      <c r="C45" s="57"/>
      <c r="D45" s="59">
        <f aca="true" t="shared" si="2" ref="D45:I45">SUM(D36:D44)</f>
        <v>20037000</v>
      </c>
      <c r="E45" s="60">
        <f t="shared" si="2"/>
        <v>0</v>
      </c>
      <c r="F45" s="61">
        <f t="shared" si="2"/>
        <v>0</v>
      </c>
      <c r="G45" s="59">
        <f t="shared" si="2"/>
        <v>20037000</v>
      </c>
      <c r="H45" s="60">
        <f t="shared" si="2"/>
        <v>0</v>
      </c>
      <c r="I45" s="61">
        <f t="shared" si="2"/>
        <v>0</v>
      </c>
      <c r="J45" s="37"/>
      <c r="K45" s="37"/>
    </row>
    <row r="46" spans="1:11" s="3" customFormat="1" ht="12.75">
      <c r="A46" s="63"/>
      <c r="B46" s="64"/>
      <c r="C46" s="65"/>
      <c r="D46" s="66"/>
      <c r="E46" s="67"/>
      <c r="F46" s="68"/>
      <c r="G46" s="66"/>
      <c r="H46" s="67"/>
      <c r="I46" s="68"/>
      <c r="J46" s="62"/>
      <c r="K46" s="62"/>
    </row>
    <row r="47" spans="1:11" s="3" customFormat="1" ht="12.75">
      <c r="A47" s="42" t="s">
        <v>17</v>
      </c>
      <c r="B47" s="32" t="s">
        <v>76</v>
      </c>
      <c r="C47" s="33" t="s">
        <v>77</v>
      </c>
      <c r="D47" s="43">
        <v>1000000</v>
      </c>
      <c r="E47" s="44"/>
      <c r="F47" s="45"/>
      <c r="G47" s="43">
        <v>1000000</v>
      </c>
      <c r="H47" s="44"/>
      <c r="I47" s="45"/>
      <c r="J47" s="62"/>
      <c r="K47" s="62"/>
    </row>
    <row r="48" spans="1:11" s="3" customFormat="1" ht="12.75">
      <c r="A48" s="42" t="s">
        <v>17</v>
      </c>
      <c r="B48" s="32" t="s">
        <v>78</v>
      </c>
      <c r="C48" s="33" t="s">
        <v>79</v>
      </c>
      <c r="D48" s="43">
        <v>1857000</v>
      </c>
      <c r="E48" s="44"/>
      <c r="F48" s="45"/>
      <c r="G48" s="43">
        <v>1857000</v>
      </c>
      <c r="H48" s="44"/>
      <c r="I48" s="45"/>
      <c r="J48" s="37"/>
      <c r="K48" s="37"/>
    </row>
    <row r="49" spans="1:11" s="3" customFormat="1" ht="12.75">
      <c r="A49" s="42" t="s">
        <v>17</v>
      </c>
      <c r="B49" s="32" t="s">
        <v>80</v>
      </c>
      <c r="C49" s="33" t="s">
        <v>81</v>
      </c>
      <c r="D49" s="43">
        <v>1000000</v>
      </c>
      <c r="E49" s="44"/>
      <c r="F49" s="45"/>
      <c r="G49" s="43">
        <v>1000000</v>
      </c>
      <c r="H49" s="44"/>
      <c r="I49" s="45"/>
      <c r="J49" s="37"/>
      <c r="K49" s="37"/>
    </row>
    <row r="50" spans="1:11" s="3" customFormat="1" ht="12.75">
      <c r="A50" s="42" t="s">
        <v>17</v>
      </c>
      <c r="B50" s="32" t="s">
        <v>82</v>
      </c>
      <c r="C50" s="33" t="s">
        <v>83</v>
      </c>
      <c r="D50" s="43">
        <v>1000000</v>
      </c>
      <c r="E50" s="44"/>
      <c r="F50" s="45"/>
      <c r="G50" s="43">
        <v>1000000</v>
      </c>
      <c r="H50" s="44"/>
      <c r="I50" s="45"/>
      <c r="J50" s="37"/>
      <c r="K50" s="37"/>
    </row>
    <row r="51" spans="1:11" s="3" customFormat="1" ht="12.75">
      <c r="A51" s="42" t="s">
        <v>36</v>
      </c>
      <c r="B51" s="32" t="s">
        <v>84</v>
      </c>
      <c r="C51" s="33" t="s">
        <v>85</v>
      </c>
      <c r="D51" s="43">
        <v>1940000</v>
      </c>
      <c r="E51" s="44"/>
      <c r="F51" s="45"/>
      <c r="G51" s="43">
        <v>1940000</v>
      </c>
      <c r="H51" s="44"/>
      <c r="I51" s="45"/>
      <c r="J51" s="37"/>
      <c r="K51" s="37"/>
    </row>
    <row r="52" spans="1:11" s="3" customFormat="1" ht="12.75">
      <c r="A52" s="55" t="s">
        <v>86</v>
      </c>
      <c r="B52" s="56"/>
      <c r="C52" s="57"/>
      <c r="D52" s="59">
        <f aca="true" t="shared" si="3" ref="D52:I52">SUM(D47:D51)</f>
        <v>6797000</v>
      </c>
      <c r="E52" s="60">
        <f t="shared" si="3"/>
        <v>0</v>
      </c>
      <c r="F52" s="61">
        <f t="shared" si="3"/>
        <v>0</v>
      </c>
      <c r="G52" s="59">
        <f t="shared" si="3"/>
        <v>6797000</v>
      </c>
      <c r="H52" s="60">
        <f t="shared" si="3"/>
        <v>0</v>
      </c>
      <c r="I52" s="61">
        <f t="shared" si="3"/>
        <v>0</v>
      </c>
      <c r="J52" s="37"/>
      <c r="K52" s="37"/>
    </row>
    <row r="53" spans="1:11" s="3" customFormat="1" ht="12.75">
      <c r="A53" s="42"/>
      <c r="B53" s="32"/>
      <c r="C53" s="33"/>
      <c r="D53" s="39"/>
      <c r="E53" s="40"/>
      <c r="F53" s="41"/>
      <c r="G53" s="39"/>
      <c r="H53" s="40"/>
      <c r="I53" s="41"/>
      <c r="J53" s="62"/>
      <c r="K53" s="62"/>
    </row>
    <row r="54" spans="1:11" s="3" customFormat="1" ht="12.75">
      <c r="A54" s="42" t="s">
        <v>17</v>
      </c>
      <c r="B54" s="32" t="s">
        <v>87</v>
      </c>
      <c r="C54" s="33" t="s">
        <v>88</v>
      </c>
      <c r="D54" s="43">
        <v>1894000</v>
      </c>
      <c r="E54" s="44"/>
      <c r="F54" s="45"/>
      <c r="G54" s="43">
        <v>1894000</v>
      </c>
      <c r="H54" s="44"/>
      <c r="I54" s="45"/>
      <c r="J54" s="37"/>
      <c r="K54" s="37"/>
    </row>
    <row r="55" spans="1:11" s="3" customFormat="1" ht="12.75">
      <c r="A55" s="42" t="s">
        <v>17</v>
      </c>
      <c r="B55" s="32" t="s">
        <v>89</v>
      </c>
      <c r="C55" s="33" t="s">
        <v>90</v>
      </c>
      <c r="D55" s="43">
        <v>1000000</v>
      </c>
      <c r="E55" s="44"/>
      <c r="F55" s="45"/>
      <c r="G55" s="43">
        <v>1000000</v>
      </c>
      <c r="H55" s="44"/>
      <c r="I55" s="45"/>
      <c r="J55" s="37"/>
      <c r="K55" s="37"/>
    </row>
    <row r="56" spans="1:11" s="3" customFormat="1" ht="12.75">
      <c r="A56" s="42" t="s">
        <v>17</v>
      </c>
      <c r="B56" s="32" t="s">
        <v>91</v>
      </c>
      <c r="C56" s="33" t="s">
        <v>92</v>
      </c>
      <c r="D56" s="43">
        <v>1000000</v>
      </c>
      <c r="E56" s="44"/>
      <c r="F56" s="45"/>
      <c r="G56" s="43">
        <v>1000000</v>
      </c>
      <c r="H56" s="44"/>
      <c r="I56" s="45"/>
      <c r="J56" s="37"/>
      <c r="K56" s="37"/>
    </row>
    <row r="57" spans="1:11" s="3" customFormat="1" ht="12.75">
      <c r="A57" s="42" t="s">
        <v>17</v>
      </c>
      <c r="B57" s="32" t="s">
        <v>93</v>
      </c>
      <c r="C57" s="33" t="s">
        <v>94</v>
      </c>
      <c r="D57" s="43">
        <v>1058000</v>
      </c>
      <c r="E57" s="44"/>
      <c r="F57" s="45"/>
      <c r="G57" s="43">
        <v>1058000</v>
      </c>
      <c r="H57" s="44"/>
      <c r="I57" s="45"/>
      <c r="J57" s="37"/>
      <c r="K57" s="37"/>
    </row>
    <row r="58" spans="1:11" s="3" customFormat="1" ht="12.75">
      <c r="A58" s="42" t="s">
        <v>17</v>
      </c>
      <c r="B58" s="32" t="s">
        <v>95</v>
      </c>
      <c r="C58" s="33" t="s">
        <v>96</v>
      </c>
      <c r="D58" s="43">
        <v>1000000</v>
      </c>
      <c r="E58" s="44"/>
      <c r="F58" s="45"/>
      <c r="G58" s="43">
        <v>1000000</v>
      </c>
      <c r="H58" s="44"/>
      <c r="I58" s="45"/>
      <c r="J58" s="37"/>
      <c r="K58" s="37"/>
    </row>
    <row r="59" spans="1:11" s="3" customFormat="1" ht="12.75">
      <c r="A59" s="42" t="s">
        <v>36</v>
      </c>
      <c r="B59" s="32" t="s">
        <v>97</v>
      </c>
      <c r="C59" s="33" t="s">
        <v>98</v>
      </c>
      <c r="D59" s="43">
        <v>9139000</v>
      </c>
      <c r="E59" s="44"/>
      <c r="F59" s="45"/>
      <c r="G59" s="43">
        <v>9139000</v>
      </c>
      <c r="H59" s="44"/>
      <c r="I59" s="45"/>
      <c r="J59" s="37"/>
      <c r="K59" s="37"/>
    </row>
    <row r="60" spans="1:11" s="3" customFormat="1" ht="12.75">
      <c r="A60" s="55" t="s">
        <v>99</v>
      </c>
      <c r="B60" s="56"/>
      <c r="C60" s="57"/>
      <c r="D60" s="59">
        <f aca="true" t="shared" si="4" ref="D60:I60">SUM(D54:D59)</f>
        <v>15091000</v>
      </c>
      <c r="E60" s="60">
        <f t="shared" si="4"/>
        <v>0</v>
      </c>
      <c r="F60" s="61">
        <f t="shared" si="4"/>
        <v>0</v>
      </c>
      <c r="G60" s="59">
        <f t="shared" si="4"/>
        <v>15091000</v>
      </c>
      <c r="H60" s="60">
        <f t="shared" si="4"/>
        <v>0</v>
      </c>
      <c r="I60" s="61">
        <f t="shared" si="4"/>
        <v>0</v>
      </c>
      <c r="J60" s="37"/>
      <c r="K60" s="37"/>
    </row>
    <row r="61" spans="1:11" s="3" customFormat="1" ht="12.75">
      <c r="A61" s="69"/>
      <c r="B61" s="70"/>
      <c r="D61" s="39"/>
      <c r="E61" s="40"/>
      <c r="F61" s="41"/>
      <c r="G61" s="39"/>
      <c r="H61" s="40"/>
      <c r="I61" s="41"/>
      <c r="J61" s="62"/>
      <c r="K61" s="62"/>
    </row>
    <row r="62" spans="1:11" s="3" customFormat="1" ht="12.75">
      <c r="A62" s="42" t="s">
        <v>17</v>
      </c>
      <c r="B62" s="32" t="s">
        <v>100</v>
      </c>
      <c r="C62" s="33" t="s">
        <v>101</v>
      </c>
      <c r="D62" s="43">
        <v>3430000</v>
      </c>
      <c r="E62" s="44"/>
      <c r="F62" s="45"/>
      <c r="G62" s="43">
        <v>3430000</v>
      </c>
      <c r="H62" s="44"/>
      <c r="I62" s="45"/>
      <c r="J62" s="62"/>
      <c r="K62" s="62"/>
    </row>
    <row r="63" spans="1:11" s="3" customFormat="1" ht="12.75">
      <c r="A63" s="42" t="s">
        <v>17</v>
      </c>
      <c r="B63" s="32" t="s">
        <v>102</v>
      </c>
      <c r="C63" s="33" t="s">
        <v>103</v>
      </c>
      <c r="D63" s="43">
        <v>1417000</v>
      </c>
      <c r="E63" s="44"/>
      <c r="F63" s="45"/>
      <c r="G63" s="43">
        <v>1417000</v>
      </c>
      <c r="H63" s="44"/>
      <c r="I63" s="45"/>
      <c r="J63" s="37"/>
      <c r="K63" s="37"/>
    </row>
    <row r="64" spans="1:11" s="3" customFormat="1" ht="12.75">
      <c r="A64" s="42" t="s">
        <v>17</v>
      </c>
      <c r="B64" s="32" t="s">
        <v>104</v>
      </c>
      <c r="C64" s="33" t="s">
        <v>105</v>
      </c>
      <c r="D64" s="43">
        <v>1000000</v>
      </c>
      <c r="E64" s="44"/>
      <c r="F64" s="45"/>
      <c r="G64" s="43">
        <v>1000000</v>
      </c>
      <c r="H64" s="44"/>
      <c r="I64" s="45"/>
      <c r="J64" s="37"/>
      <c r="K64" s="37"/>
    </row>
    <row r="65" spans="1:11" s="3" customFormat="1" ht="12.75">
      <c r="A65" s="42" t="s">
        <v>17</v>
      </c>
      <c r="B65" s="32" t="s">
        <v>106</v>
      </c>
      <c r="C65" s="33" t="s">
        <v>107</v>
      </c>
      <c r="D65" s="43">
        <v>1000000</v>
      </c>
      <c r="E65" s="44"/>
      <c r="F65" s="45"/>
      <c r="G65" s="43">
        <v>1000000</v>
      </c>
      <c r="H65" s="44"/>
      <c r="I65" s="45"/>
      <c r="J65" s="37"/>
      <c r="K65" s="37"/>
    </row>
    <row r="66" spans="1:11" s="3" customFormat="1" ht="12.75">
      <c r="A66" s="42" t="s">
        <v>36</v>
      </c>
      <c r="B66" s="32" t="s">
        <v>108</v>
      </c>
      <c r="C66" s="33" t="s">
        <v>109</v>
      </c>
      <c r="D66" s="43">
        <v>9604000</v>
      </c>
      <c r="E66" s="44"/>
      <c r="F66" s="45"/>
      <c r="G66" s="43">
        <v>9604000</v>
      </c>
      <c r="H66" s="44"/>
      <c r="I66" s="45"/>
      <c r="J66" s="62"/>
      <c r="K66" s="62"/>
    </row>
    <row r="67" spans="1:11" s="3" customFormat="1" ht="12.75">
      <c r="A67" s="55" t="s">
        <v>110</v>
      </c>
      <c r="B67" s="56"/>
      <c r="C67" s="57"/>
      <c r="D67" s="59">
        <f aca="true" t="shared" si="5" ref="D67:I67">SUM(D62:D66)</f>
        <v>16451000</v>
      </c>
      <c r="E67" s="60">
        <f t="shared" si="5"/>
        <v>0</v>
      </c>
      <c r="F67" s="61">
        <f t="shared" si="5"/>
        <v>0</v>
      </c>
      <c r="G67" s="59">
        <f t="shared" si="5"/>
        <v>16451000</v>
      </c>
      <c r="H67" s="60">
        <f t="shared" si="5"/>
        <v>0</v>
      </c>
      <c r="I67" s="61">
        <f t="shared" si="5"/>
        <v>0</v>
      </c>
      <c r="J67" s="37"/>
      <c r="K67" s="37"/>
    </row>
    <row r="68" spans="1:11" s="3" customFormat="1" ht="12.75">
      <c r="A68" s="31"/>
      <c r="B68" s="32"/>
      <c r="C68" s="33"/>
      <c r="D68" s="39"/>
      <c r="E68" s="40"/>
      <c r="F68" s="41"/>
      <c r="G68" s="39"/>
      <c r="H68" s="40"/>
      <c r="I68" s="41"/>
      <c r="J68" s="37"/>
      <c r="K68" s="37"/>
    </row>
    <row r="69" spans="1:11" s="3" customFormat="1" ht="12.75">
      <c r="A69" s="31"/>
      <c r="B69" s="71"/>
      <c r="C69" s="33"/>
      <c r="D69" s="39"/>
      <c r="E69" s="40"/>
      <c r="F69" s="41"/>
      <c r="G69" s="39"/>
      <c r="H69" s="40"/>
      <c r="I69" s="41"/>
      <c r="J69" s="62"/>
      <c r="K69" s="62"/>
    </row>
    <row r="70" spans="1:11" s="3" customFormat="1" ht="12.75">
      <c r="A70" s="55" t="s">
        <v>111</v>
      </c>
      <c r="B70" s="56"/>
      <c r="C70" s="57"/>
      <c r="D70" s="59">
        <f aca="true" t="shared" si="6" ref="D70:I70">D11+D12+D24+D34+D45+D52+D60+D67</f>
        <v>98626000</v>
      </c>
      <c r="E70" s="60">
        <f t="shared" si="6"/>
        <v>0</v>
      </c>
      <c r="F70" s="61">
        <f t="shared" si="6"/>
        <v>0</v>
      </c>
      <c r="G70" s="59">
        <f t="shared" si="6"/>
        <v>98626000</v>
      </c>
      <c r="H70" s="60">
        <f t="shared" si="6"/>
        <v>3</v>
      </c>
      <c r="I70" s="61">
        <f t="shared" si="6"/>
        <v>0</v>
      </c>
      <c r="J70" s="37"/>
      <c r="K70" s="37"/>
    </row>
    <row r="71" spans="1:11" s="3" customFormat="1" ht="12.75">
      <c r="A71" s="63"/>
      <c r="B71" s="64"/>
      <c r="C71" s="72"/>
      <c r="D71" s="34"/>
      <c r="E71" s="35"/>
      <c r="F71" s="36"/>
      <c r="G71" s="34">
        <v>0</v>
      </c>
      <c r="H71" s="35">
        <v>0</v>
      </c>
      <c r="I71" s="36">
        <v>0</v>
      </c>
      <c r="J71" s="37"/>
      <c r="K71" s="73"/>
    </row>
    <row r="72" spans="1:11" s="3" customFormat="1" ht="12.75">
      <c r="A72" s="38" t="s">
        <v>112</v>
      </c>
      <c r="B72" s="12"/>
      <c r="C72" s="33"/>
      <c r="D72" s="74"/>
      <c r="E72" s="75"/>
      <c r="F72" s="76"/>
      <c r="G72" s="74">
        <v>0</v>
      </c>
      <c r="H72" s="75">
        <v>0</v>
      </c>
      <c r="I72" s="76">
        <v>0</v>
      </c>
      <c r="J72" s="73"/>
      <c r="K72" s="37"/>
    </row>
    <row r="73" spans="1:11" s="3" customFormat="1" ht="12.75">
      <c r="A73" s="42"/>
      <c r="B73" s="32"/>
      <c r="C73" s="33"/>
      <c r="D73" s="39"/>
      <c r="E73" s="40"/>
      <c r="F73" s="41"/>
      <c r="G73" s="39"/>
      <c r="H73" s="40"/>
      <c r="I73" s="41"/>
      <c r="J73" s="77"/>
      <c r="K73" s="37"/>
    </row>
    <row r="74" spans="1:10" s="3" customFormat="1" ht="12.75">
      <c r="A74" s="46" t="s">
        <v>12</v>
      </c>
      <c r="B74" s="47" t="s">
        <v>113</v>
      </c>
      <c r="C74" s="48" t="s">
        <v>114</v>
      </c>
      <c r="D74" s="49">
        <v>5914000</v>
      </c>
      <c r="E74" s="50"/>
      <c r="F74" s="51"/>
      <c r="G74" s="49">
        <v>5914000</v>
      </c>
      <c r="H74" s="50"/>
      <c r="I74" s="51"/>
      <c r="J74" s="37"/>
    </row>
    <row r="75" spans="1:10" s="3" customFormat="1" ht="12.75">
      <c r="A75" s="42"/>
      <c r="B75" s="32"/>
      <c r="C75" s="33"/>
      <c r="D75" s="39"/>
      <c r="E75" s="40"/>
      <c r="F75" s="41"/>
      <c r="G75" s="39"/>
      <c r="H75" s="40"/>
      <c r="I75" s="41"/>
      <c r="J75" s="37"/>
    </row>
    <row r="76" spans="1:10" s="3" customFormat="1" ht="12.75">
      <c r="A76" s="42" t="s">
        <v>17</v>
      </c>
      <c r="B76" s="32" t="s">
        <v>115</v>
      </c>
      <c r="C76" s="33" t="s">
        <v>116</v>
      </c>
      <c r="D76" s="43">
        <v>1000000</v>
      </c>
      <c r="E76" s="44"/>
      <c r="F76" s="45"/>
      <c r="G76" s="43">
        <v>1000000</v>
      </c>
      <c r="H76" s="44"/>
      <c r="I76" s="45"/>
      <c r="J76" s="37"/>
    </row>
    <row r="77" spans="1:10" s="3" customFormat="1" ht="12.75">
      <c r="A77" s="42" t="s">
        <v>17</v>
      </c>
      <c r="B77" s="32" t="s">
        <v>117</v>
      </c>
      <c r="C77" s="33" t="s">
        <v>118</v>
      </c>
      <c r="D77" s="43">
        <v>1000000</v>
      </c>
      <c r="E77" s="44"/>
      <c r="F77" s="45"/>
      <c r="G77" s="43">
        <v>1000000</v>
      </c>
      <c r="H77" s="44"/>
      <c r="I77" s="45"/>
      <c r="J77" s="62"/>
    </row>
    <row r="78" spans="1:10" s="3" customFormat="1" ht="12.75">
      <c r="A78" s="42" t="s">
        <v>17</v>
      </c>
      <c r="B78" s="32" t="s">
        <v>119</v>
      </c>
      <c r="C78" s="33" t="s">
        <v>120</v>
      </c>
      <c r="D78" s="43">
        <v>1000000</v>
      </c>
      <c r="E78" s="44"/>
      <c r="F78" s="45"/>
      <c r="G78" s="43">
        <v>1000000</v>
      </c>
      <c r="H78" s="44"/>
      <c r="I78" s="45"/>
      <c r="J78" s="37"/>
    </row>
    <row r="79" spans="1:10" s="3" customFormat="1" ht="12.75">
      <c r="A79" s="42" t="s">
        <v>17</v>
      </c>
      <c r="B79" s="32" t="s">
        <v>121</v>
      </c>
      <c r="C79" s="33" t="s">
        <v>122</v>
      </c>
      <c r="D79" s="43">
        <v>1000000</v>
      </c>
      <c r="E79" s="44"/>
      <c r="F79" s="45"/>
      <c r="G79" s="43">
        <v>1000000</v>
      </c>
      <c r="H79" s="44"/>
      <c r="I79" s="45"/>
      <c r="J79" s="37"/>
    </row>
    <row r="80" spans="1:10" s="3" customFormat="1" ht="12.75">
      <c r="A80" s="42" t="s">
        <v>36</v>
      </c>
      <c r="B80" s="32" t="s">
        <v>123</v>
      </c>
      <c r="C80" s="33" t="s">
        <v>124</v>
      </c>
      <c r="D80" s="43">
        <v>1000000</v>
      </c>
      <c r="E80" s="44"/>
      <c r="F80" s="45"/>
      <c r="G80" s="43">
        <v>1000000</v>
      </c>
      <c r="H80" s="44"/>
      <c r="I80" s="45"/>
      <c r="J80" s="37"/>
    </row>
    <row r="81" spans="1:10" s="3" customFormat="1" ht="12.75">
      <c r="A81" s="55" t="s">
        <v>125</v>
      </c>
      <c r="B81" s="56"/>
      <c r="C81" s="57"/>
      <c r="D81" s="59">
        <f aca="true" t="shared" si="7" ref="D81:I81">SUM(D76:D80)</f>
        <v>5000000</v>
      </c>
      <c r="E81" s="60">
        <f t="shared" si="7"/>
        <v>0</v>
      </c>
      <c r="F81" s="61">
        <f t="shared" si="7"/>
        <v>0</v>
      </c>
      <c r="G81" s="59">
        <f t="shared" si="7"/>
        <v>5000000</v>
      </c>
      <c r="H81" s="60">
        <f t="shared" si="7"/>
        <v>0</v>
      </c>
      <c r="I81" s="61">
        <f t="shared" si="7"/>
        <v>0</v>
      </c>
      <c r="J81" s="37"/>
    </row>
    <row r="82" spans="1:10" s="3" customFormat="1" ht="12.75">
      <c r="A82" s="42"/>
      <c r="B82" s="32"/>
      <c r="C82" s="33"/>
      <c r="D82" s="39"/>
      <c r="E82" s="40"/>
      <c r="F82" s="41"/>
      <c r="G82" s="39"/>
      <c r="H82" s="40"/>
      <c r="I82" s="41"/>
      <c r="J82" s="37"/>
    </row>
    <row r="83" spans="1:10" s="3" customFormat="1" ht="12.75">
      <c r="A83" s="42" t="s">
        <v>17</v>
      </c>
      <c r="B83" s="32" t="s">
        <v>126</v>
      </c>
      <c r="C83" s="33" t="s">
        <v>127</v>
      </c>
      <c r="D83" s="43">
        <v>1169000</v>
      </c>
      <c r="E83" s="44"/>
      <c r="F83" s="45"/>
      <c r="G83" s="43">
        <v>1169000</v>
      </c>
      <c r="H83" s="44"/>
      <c r="I83" s="45"/>
      <c r="J83" s="62"/>
    </row>
    <row r="84" spans="1:10" s="3" customFormat="1" ht="12.75">
      <c r="A84" s="42" t="s">
        <v>17</v>
      </c>
      <c r="B84" s="32" t="s">
        <v>128</v>
      </c>
      <c r="C84" s="33" t="s">
        <v>129</v>
      </c>
      <c r="D84" s="43">
        <v>1444000</v>
      </c>
      <c r="E84" s="44"/>
      <c r="F84" s="45"/>
      <c r="G84" s="43">
        <v>1444000</v>
      </c>
      <c r="H84" s="44"/>
      <c r="I84" s="45"/>
      <c r="J84" s="37"/>
    </row>
    <row r="85" spans="1:10" s="3" customFormat="1" ht="12.75">
      <c r="A85" s="42" t="s">
        <v>17</v>
      </c>
      <c r="B85" s="32" t="s">
        <v>130</v>
      </c>
      <c r="C85" s="33" t="s">
        <v>131</v>
      </c>
      <c r="D85" s="43">
        <v>1000000</v>
      </c>
      <c r="E85" s="44"/>
      <c r="F85" s="45"/>
      <c r="G85" s="43">
        <v>1000000</v>
      </c>
      <c r="H85" s="44"/>
      <c r="I85" s="45"/>
      <c r="J85" s="37"/>
    </row>
    <row r="86" spans="1:10" s="3" customFormat="1" ht="12.75">
      <c r="A86" s="42" t="s">
        <v>17</v>
      </c>
      <c r="B86" s="32" t="s">
        <v>132</v>
      </c>
      <c r="C86" s="33" t="s">
        <v>133</v>
      </c>
      <c r="D86" s="43">
        <v>882000</v>
      </c>
      <c r="E86" s="44"/>
      <c r="F86" s="45"/>
      <c r="G86" s="43">
        <v>882000</v>
      </c>
      <c r="H86" s="44"/>
      <c r="I86" s="45"/>
      <c r="J86" s="37"/>
    </row>
    <row r="87" spans="1:10" s="3" customFormat="1" ht="12.75">
      <c r="A87" s="42" t="s">
        <v>17</v>
      </c>
      <c r="B87" s="32" t="s">
        <v>134</v>
      </c>
      <c r="C87" s="33" t="s">
        <v>135</v>
      </c>
      <c r="D87" s="43">
        <v>1166000</v>
      </c>
      <c r="E87" s="44"/>
      <c r="F87" s="45"/>
      <c r="G87" s="43">
        <v>1166000</v>
      </c>
      <c r="H87" s="44"/>
      <c r="I87" s="45"/>
      <c r="J87" s="37"/>
    </row>
    <row r="88" spans="1:10" s="3" customFormat="1" ht="12.75">
      <c r="A88" s="42" t="s">
        <v>36</v>
      </c>
      <c r="B88" s="32" t="s">
        <v>136</v>
      </c>
      <c r="C88" s="33" t="s">
        <v>137</v>
      </c>
      <c r="D88" s="43">
        <v>1000000</v>
      </c>
      <c r="E88" s="44"/>
      <c r="F88" s="45"/>
      <c r="G88" s="43">
        <v>1000000</v>
      </c>
      <c r="H88" s="44"/>
      <c r="I88" s="45"/>
      <c r="J88" s="37"/>
    </row>
    <row r="89" spans="1:10" s="3" customFormat="1" ht="12.75">
      <c r="A89" s="55" t="s">
        <v>138</v>
      </c>
      <c r="B89" s="56"/>
      <c r="C89" s="57"/>
      <c r="D89" s="59">
        <f aca="true" t="shared" si="8" ref="D89:I89">SUM(D83:D88)</f>
        <v>6661000</v>
      </c>
      <c r="E89" s="60">
        <f t="shared" si="8"/>
        <v>0</v>
      </c>
      <c r="F89" s="61">
        <f t="shared" si="8"/>
        <v>0</v>
      </c>
      <c r="G89" s="59">
        <f t="shared" si="8"/>
        <v>6661000</v>
      </c>
      <c r="H89" s="60">
        <f t="shared" si="8"/>
        <v>0</v>
      </c>
      <c r="I89" s="61">
        <f t="shared" si="8"/>
        <v>0</v>
      </c>
      <c r="J89" s="37"/>
    </row>
    <row r="90" spans="1:10" s="3" customFormat="1" ht="12.75">
      <c r="A90" s="42"/>
      <c r="B90" s="32"/>
      <c r="C90" s="33"/>
      <c r="D90" s="39"/>
      <c r="E90" s="40"/>
      <c r="F90" s="41"/>
      <c r="G90" s="39"/>
      <c r="H90" s="40"/>
      <c r="I90" s="41"/>
      <c r="J90" s="37"/>
    </row>
    <row r="91" spans="1:10" s="3" customFormat="1" ht="12.75">
      <c r="A91" s="42" t="s">
        <v>17</v>
      </c>
      <c r="B91" s="32" t="s">
        <v>139</v>
      </c>
      <c r="C91" s="33" t="s">
        <v>140</v>
      </c>
      <c r="D91" s="43">
        <v>1090000</v>
      </c>
      <c r="E91" s="44"/>
      <c r="F91" s="45"/>
      <c r="G91" s="43">
        <v>1090000</v>
      </c>
      <c r="H91" s="44"/>
      <c r="I91" s="45"/>
      <c r="J91" s="62"/>
    </row>
    <row r="92" spans="1:10" s="3" customFormat="1" ht="12.75">
      <c r="A92" s="42" t="s">
        <v>17</v>
      </c>
      <c r="B92" s="32" t="s">
        <v>141</v>
      </c>
      <c r="C92" s="33" t="s">
        <v>142</v>
      </c>
      <c r="D92" s="43">
        <v>1000000</v>
      </c>
      <c r="E92" s="44"/>
      <c r="F92" s="45"/>
      <c r="G92" s="43">
        <v>1000000</v>
      </c>
      <c r="H92" s="44"/>
      <c r="I92" s="45"/>
      <c r="J92" s="37"/>
    </row>
    <row r="93" spans="1:10" s="3" customFormat="1" ht="12.75">
      <c r="A93" s="42" t="s">
        <v>17</v>
      </c>
      <c r="B93" s="32" t="s">
        <v>143</v>
      </c>
      <c r="C93" s="33" t="s">
        <v>144</v>
      </c>
      <c r="D93" s="43">
        <v>1000000</v>
      </c>
      <c r="E93" s="44"/>
      <c r="F93" s="45"/>
      <c r="G93" s="43">
        <v>1000000</v>
      </c>
      <c r="H93" s="44"/>
      <c r="I93" s="45"/>
      <c r="J93" s="37"/>
    </row>
    <row r="94" spans="1:10" s="3" customFormat="1" ht="12.75">
      <c r="A94" s="42" t="s">
        <v>17</v>
      </c>
      <c r="B94" s="32" t="s">
        <v>145</v>
      </c>
      <c r="C94" s="33" t="s">
        <v>146</v>
      </c>
      <c r="D94" s="43">
        <v>8062000</v>
      </c>
      <c r="E94" s="44"/>
      <c r="F94" s="45"/>
      <c r="G94" s="43">
        <v>8062000</v>
      </c>
      <c r="H94" s="44"/>
      <c r="I94" s="45"/>
      <c r="J94" s="37"/>
    </row>
    <row r="95" spans="1:10" s="3" customFormat="1" ht="12.75">
      <c r="A95" s="42" t="s">
        <v>17</v>
      </c>
      <c r="B95" s="32" t="s">
        <v>147</v>
      </c>
      <c r="C95" s="33" t="s">
        <v>148</v>
      </c>
      <c r="D95" s="43">
        <v>0</v>
      </c>
      <c r="E95" s="44"/>
      <c r="F95" s="45"/>
      <c r="G95" s="43">
        <v>0</v>
      </c>
      <c r="H95" s="44"/>
      <c r="I95" s="45"/>
      <c r="J95" s="37"/>
    </row>
    <row r="96" spans="1:10" s="3" customFormat="1" ht="12.75">
      <c r="A96" s="42" t="s">
        <v>17</v>
      </c>
      <c r="B96" s="32" t="s">
        <v>149</v>
      </c>
      <c r="C96" s="33" t="s">
        <v>150</v>
      </c>
      <c r="D96" s="43">
        <v>1000000</v>
      </c>
      <c r="E96" s="44"/>
      <c r="F96" s="45"/>
      <c r="G96" s="43">
        <v>1000000</v>
      </c>
      <c r="H96" s="44"/>
      <c r="I96" s="45"/>
      <c r="J96" s="37"/>
    </row>
    <row r="97" spans="1:10" s="3" customFormat="1" ht="12.75">
      <c r="A97" s="42" t="s">
        <v>36</v>
      </c>
      <c r="B97" s="32" t="s">
        <v>151</v>
      </c>
      <c r="C97" s="33" t="s">
        <v>152</v>
      </c>
      <c r="D97" s="43">
        <v>1737000</v>
      </c>
      <c r="E97" s="44"/>
      <c r="F97" s="45"/>
      <c r="G97" s="43">
        <v>1737000</v>
      </c>
      <c r="H97" s="44"/>
      <c r="I97" s="45"/>
      <c r="J97" s="37"/>
    </row>
    <row r="98" spans="1:11" s="3" customFormat="1" ht="12.75">
      <c r="A98" s="55" t="s">
        <v>153</v>
      </c>
      <c r="B98" s="56"/>
      <c r="C98" s="57"/>
      <c r="D98" s="59">
        <f aca="true" t="shared" si="9" ref="D98:I98">SUM(D91:D97)</f>
        <v>13889000</v>
      </c>
      <c r="E98" s="60">
        <f t="shared" si="9"/>
        <v>0</v>
      </c>
      <c r="F98" s="61">
        <f t="shared" si="9"/>
        <v>0</v>
      </c>
      <c r="G98" s="59">
        <f t="shared" si="9"/>
        <v>13889000</v>
      </c>
      <c r="H98" s="60">
        <f t="shared" si="9"/>
        <v>0</v>
      </c>
      <c r="I98" s="61">
        <f t="shared" si="9"/>
        <v>0</v>
      </c>
      <c r="J98" s="37"/>
      <c r="K98" s="37"/>
    </row>
    <row r="99" spans="1:11" s="3" customFormat="1" ht="12.75">
      <c r="A99" s="42"/>
      <c r="B99" s="32"/>
      <c r="C99" s="33"/>
      <c r="D99" s="39"/>
      <c r="E99" s="40"/>
      <c r="F99" s="41"/>
      <c r="G99" s="39"/>
      <c r="H99" s="40"/>
      <c r="I99" s="41"/>
      <c r="J99" s="37"/>
      <c r="K99" s="62"/>
    </row>
    <row r="100" spans="1:11" s="3" customFormat="1" ht="12.75">
      <c r="A100" s="42" t="s">
        <v>17</v>
      </c>
      <c r="B100" s="32" t="s">
        <v>154</v>
      </c>
      <c r="C100" s="33" t="s">
        <v>155</v>
      </c>
      <c r="D100" s="43">
        <v>1259000</v>
      </c>
      <c r="E100" s="44"/>
      <c r="F100" s="45"/>
      <c r="G100" s="43">
        <v>1259000</v>
      </c>
      <c r="H100" s="44"/>
      <c r="I100" s="45"/>
      <c r="J100" s="62"/>
      <c r="K100" s="37"/>
    </row>
    <row r="101" spans="1:11" s="3" customFormat="1" ht="12.75">
      <c r="A101" s="42" t="s">
        <v>17</v>
      </c>
      <c r="B101" s="32" t="s">
        <v>156</v>
      </c>
      <c r="C101" s="33" t="s">
        <v>157</v>
      </c>
      <c r="D101" s="43">
        <v>993000</v>
      </c>
      <c r="E101" s="44"/>
      <c r="F101" s="45"/>
      <c r="G101" s="43">
        <v>993000</v>
      </c>
      <c r="H101" s="44"/>
      <c r="I101" s="45"/>
      <c r="J101" s="37"/>
      <c r="K101" s="37"/>
    </row>
    <row r="102" spans="1:11" s="3" customFormat="1" ht="12.75">
      <c r="A102" s="42" t="s">
        <v>17</v>
      </c>
      <c r="B102" s="32" t="s">
        <v>158</v>
      </c>
      <c r="C102" s="33" t="s">
        <v>159</v>
      </c>
      <c r="D102" s="43">
        <v>1395000</v>
      </c>
      <c r="E102" s="44"/>
      <c r="F102" s="45"/>
      <c r="G102" s="43">
        <v>1395000</v>
      </c>
      <c r="H102" s="44"/>
      <c r="I102" s="45"/>
      <c r="J102" s="37"/>
      <c r="K102" s="37"/>
    </row>
    <row r="103" spans="1:11" s="3" customFormat="1" ht="12.75">
      <c r="A103" s="42" t="s">
        <v>17</v>
      </c>
      <c r="B103" s="32" t="s">
        <v>160</v>
      </c>
      <c r="C103" s="33" t="s">
        <v>161</v>
      </c>
      <c r="D103" s="43">
        <v>1024000</v>
      </c>
      <c r="E103" s="44"/>
      <c r="F103" s="45"/>
      <c r="G103" s="43">
        <v>1024000</v>
      </c>
      <c r="H103" s="44"/>
      <c r="I103" s="45"/>
      <c r="J103" s="37"/>
      <c r="K103" s="37"/>
    </row>
    <row r="104" spans="1:11" s="3" customFormat="1" ht="12.75">
      <c r="A104" s="42" t="s">
        <v>36</v>
      </c>
      <c r="B104" s="32" t="s">
        <v>162</v>
      </c>
      <c r="C104" s="33" t="s">
        <v>163</v>
      </c>
      <c r="D104" s="43">
        <v>1000000</v>
      </c>
      <c r="E104" s="44"/>
      <c r="F104" s="45"/>
      <c r="G104" s="43">
        <v>1000000</v>
      </c>
      <c r="H104" s="44"/>
      <c r="I104" s="45"/>
      <c r="J104" s="37"/>
      <c r="K104" s="37"/>
    </row>
    <row r="105" spans="1:11" s="3" customFormat="1" ht="12.75">
      <c r="A105" s="55" t="s">
        <v>164</v>
      </c>
      <c r="B105" s="56"/>
      <c r="C105" s="57"/>
      <c r="D105" s="59">
        <f aca="true" t="shared" si="10" ref="D105:I105">SUM(D100:D104)</f>
        <v>5671000</v>
      </c>
      <c r="E105" s="60">
        <f t="shared" si="10"/>
        <v>0</v>
      </c>
      <c r="F105" s="61">
        <f t="shared" si="10"/>
        <v>0</v>
      </c>
      <c r="G105" s="59">
        <f t="shared" si="10"/>
        <v>5671000</v>
      </c>
      <c r="H105" s="60">
        <f t="shared" si="10"/>
        <v>0</v>
      </c>
      <c r="I105" s="61">
        <f t="shared" si="10"/>
        <v>0</v>
      </c>
      <c r="J105" s="37"/>
      <c r="K105" s="37"/>
    </row>
    <row r="106" spans="1:11" s="3" customFormat="1" ht="12.75">
      <c r="A106" s="31"/>
      <c r="B106" s="32"/>
      <c r="C106" s="33"/>
      <c r="D106" s="39"/>
      <c r="E106" s="40"/>
      <c r="F106" s="41"/>
      <c r="G106" s="39"/>
      <c r="H106" s="40"/>
      <c r="I106" s="41"/>
      <c r="J106" s="37"/>
      <c r="K106" s="62"/>
    </row>
    <row r="107" spans="1:11" s="3" customFormat="1" ht="12.75">
      <c r="A107" s="31"/>
      <c r="B107" s="71"/>
      <c r="C107" s="33"/>
      <c r="D107" s="39"/>
      <c r="E107" s="40"/>
      <c r="F107" s="41"/>
      <c r="G107" s="39"/>
      <c r="H107" s="40"/>
      <c r="I107" s="41"/>
      <c r="J107" s="62"/>
      <c r="K107" s="37"/>
    </row>
    <row r="108" spans="1:11" s="3" customFormat="1" ht="12.75">
      <c r="A108" s="55" t="s">
        <v>165</v>
      </c>
      <c r="B108" s="56"/>
      <c r="C108" s="57"/>
      <c r="D108" s="59">
        <f aca="true" t="shared" si="11" ref="D108:I108">D74+D81+D89+D98+D105</f>
        <v>37135000</v>
      </c>
      <c r="E108" s="60">
        <f t="shared" si="11"/>
        <v>0</v>
      </c>
      <c r="F108" s="61">
        <f t="shared" si="11"/>
        <v>0</v>
      </c>
      <c r="G108" s="59">
        <f t="shared" si="11"/>
        <v>37135000</v>
      </c>
      <c r="H108" s="60">
        <f t="shared" si="11"/>
        <v>0</v>
      </c>
      <c r="I108" s="61">
        <f t="shared" si="11"/>
        <v>0</v>
      </c>
      <c r="J108" s="37"/>
      <c r="K108" s="37"/>
    </row>
    <row r="109" spans="1:11" s="3" customFormat="1" ht="12.75">
      <c r="A109" s="78"/>
      <c r="B109" s="79"/>
      <c r="C109" s="72"/>
      <c r="D109" s="34"/>
      <c r="E109" s="35"/>
      <c r="F109" s="36"/>
      <c r="G109" s="34">
        <v>0</v>
      </c>
      <c r="H109" s="35">
        <v>0</v>
      </c>
      <c r="I109" s="36">
        <v>0</v>
      </c>
      <c r="J109" s="37"/>
      <c r="K109" s="62"/>
    </row>
    <row r="110" spans="1:11" s="3" customFormat="1" ht="12.75">
      <c r="A110" s="38" t="s">
        <v>166</v>
      </c>
      <c r="B110" s="32"/>
      <c r="C110" s="33"/>
      <c r="D110" s="39"/>
      <c r="E110" s="40"/>
      <c r="F110" s="41"/>
      <c r="G110" s="39">
        <v>0</v>
      </c>
      <c r="H110" s="40">
        <v>0</v>
      </c>
      <c r="I110" s="41">
        <v>0</v>
      </c>
      <c r="J110" s="62"/>
      <c r="K110" s="37"/>
    </row>
    <row r="111" spans="1:11" s="3" customFormat="1" ht="12.75">
      <c r="A111" s="42"/>
      <c r="B111" s="32"/>
      <c r="C111" s="33"/>
      <c r="D111" s="39"/>
      <c r="E111" s="40"/>
      <c r="F111" s="41"/>
      <c r="G111" s="39">
        <v>0</v>
      </c>
      <c r="H111" s="40">
        <v>0</v>
      </c>
      <c r="I111" s="41">
        <v>0</v>
      </c>
      <c r="J111" s="37"/>
      <c r="K111" s="37"/>
    </row>
    <row r="112" spans="1:11" s="3" customFormat="1" ht="12.75">
      <c r="A112" s="42" t="s">
        <v>12</v>
      </c>
      <c r="B112" s="32" t="s">
        <v>167</v>
      </c>
      <c r="C112" s="33" t="s">
        <v>168</v>
      </c>
      <c r="D112" s="43">
        <v>14382000</v>
      </c>
      <c r="E112" s="44"/>
      <c r="F112" s="45"/>
      <c r="G112" s="43">
        <v>14382000</v>
      </c>
      <c r="H112" s="44"/>
      <c r="I112" s="45"/>
      <c r="J112" s="37"/>
      <c r="K112" s="37"/>
    </row>
    <row r="113" spans="1:11" s="3" customFormat="1" ht="12.75">
      <c r="A113" s="42" t="s">
        <v>12</v>
      </c>
      <c r="B113" s="32" t="s">
        <v>169</v>
      </c>
      <c r="C113" s="33" t="s">
        <v>170</v>
      </c>
      <c r="D113" s="43">
        <v>140615000</v>
      </c>
      <c r="E113" s="44"/>
      <c r="F113" s="45"/>
      <c r="G113" s="43">
        <v>140615000</v>
      </c>
      <c r="H113" s="44"/>
      <c r="I113" s="45"/>
      <c r="J113" s="37"/>
      <c r="K113" s="37"/>
    </row>
    <row r="114" spans="1:11" s="3" customFormat="1" ht="12.75">
      <c r="A114" s="46" t="s">
        <v>12</v>
      </c>
      <c r="B114" s="47" t="s">
        <v>171</v>
      </c>
      <c r="C114" s="48" t="s">
        <v>172</v>
      </c>
      <c r="D114" s="43">
        <v>10151000</v>
      </c>
      <c r="E114" s="50"/>
      <c r="F114" s="51"/>
      <c r="G114" s="43">
        <v>10151000</v>
      </c>
      <c r="H114" s="50"/>
      <c r="I114" s="51"/>
      <c r="J114" s="37"/>
      <c r="K114" s="37"/>
    </row>
    <row r="115" spans="1:11" s="3" customFormat="1" ht="12.75">
      <c r="A115" s="42"/>
      <c r="B115" s="32"/>
      <c r="C115" s="33"/>
      <c r="D115" s="39"/>
      <c r="E115" s="40"/>
      <c r="F115" s="41"/>
      <c r="G115" s="39"/>
      <c r="H115" s="40"/>
      <c r="I115" s="41"/>
      <c r="J115" s="37"/>
      <c r="K115" s="37"/>
    </row>
    <row r="116" spans="1:11" s="3" customFormat="1" ht="12.75">
      <c r="A116" s="42" t="s">
        <v>17</v>
      </c>
      <c r="B116" s="32" t="s">
        <v>173</v>
      </c>
      <c r="C116" s="33" t="s">
        <v>174</v>
      </c>
      <c r="D116" s="43">
        <v>1036000</v>
      </c>
      <c r="E116" s="44"/>
      <c r="F116" s="45"/>
      <c r="G116" s="43">
        <v>1036000</v>
      </c>
      <c r="H116" s="44"/>
      <c r="I116" s="45"/>
      <c r="J116" s="62"/>
      <c r="K116" s="37"/>
    </row>
    <row r="117" spans="1:11" s="3" customFormat="1" ht="12.75">
      <c r="A117" s="42" t="s">
        <v>17</v>
      </c>
      <c r="B117" s="32" t="s">
        <v>175</v>
      </c>
      <c r="C117" s="33" t="s">
        <v>176</v>
      </c>
      <c r="D117" s="43">
        <v>1000000</v>
      </c>
      <c r="E117" s="44"/>
      <c r="F117" s="45"/>
      <c r="G117" s="43">
        <v>1000000</v>
      </c>
      <c r="H117" s="44"/>
      <c r="I117" s="45"/>
      <c r="J117" s="37"/>
      <c r="K117" s="37"/>
    </row>
    <row r="118" spans="1:11" s="3" customFormat="1" ht="12.75">
      <c r="A118" s="42" t="s">
        <v>17</v>
      </c>
      <c r="B118" s="32" t="s">
        <v>177</v>
      </c>
      <c r="C118" s="33" t="s">
        <v>178</v>
      </c>
      <c r="D118" s="43">
        <v>1000000</v>
      </c>
      <c r="E118" s="44"/>
      <c r="F118" s="45"/>
      <c r="G118" s="43">
        <v>1000000</v>
      </c>
      <c r="H118" s="44"/>
      <c r="I118" s="45"/>
      <c r="J118" s="37"/>
      <c r="K118" s="37"/>
    </row>
    <row r="119" spans="1:11" s="3" customFormat="1" ht="12.75">
      <c r="A119" s="42" t="s">
        <v>36</v>
      </c>
      <c r="B119" s="32" t="s">
        <v>179</v>
      </c>
      <c r="C119" s="33" t="s">
        <v>180</v>
      </c>
      <c r="D119" s="43">
        <v>1000000</v>
      </c>
      <c r="E119" s="44"/>
      <c r="F119" s="45"/>
      <c r="G119" s="43">
        <v>1000000</v>
      </c>
      <c r="H119" s="44"/>
      <c r="I119" s="45"/>
      <c r="J119" s="37"/>
      <c r="K119" s="37"/>
    </row>
    <row r="120" spans="1:11" s="3" customFormat="1" ht="12.75">
      <c r="A120" s="55" t="s">
        <v>181</v>
      </c>
      <c r="B120" s="56"/>
      <c r="C120" s="57"/>
      <c r="D120" s="59">
        <f aca="true" t="shared" si="12" ref="D120:I120">SUM(D116:D119)</f>
        <v>4036000</v>
      </c>
      <c r="E120" s="60">
        <f t="shared" si="12"/>
        <v>0</v>
      </c>
      <c r="F120" s="61">
        <f t="shared" si="12"/>
        <v>0</v>
      </c>
      <c r="G120" s="59">
        <f t="shared" si="12"/>
        <v>4036000</v>
      </c>
      <c r="H120" s="60">
        <f t="shared" si="12"/>
        <v>0</v>
      </c>
      <c r="I120" s="61">
        <f t="shared" si="12"/>
        <v>0</v>
      </c>
      <c r="J120" s="37"/>
      <c r="K120" s="37"/>
    </row>
    <row r="121" spans="1:11" s="3" customFormat="1" ht="12.75">
      <c r="A121" s="42"/>
      <c r="B121" s="32"/>
      <c r="C121" s="33"/>
      <c r="D121" s="39"/>
      <c r="E121" s="40"/>
      <c r="F121" s="41"/>
      <c r="G121" s="39"/>
      <c r="H121" s="40"/>
      <c r="I121" s="41"/>
      <c r="J121" s="37"/>
      <c r="K121" s="62"/>
    </row>
    <row r="122" spans="1:11" s="3" customFormat="1" ht="12.75">
      <c r="A122" s="42" t="s">
        <v>17</v>
      </c>
      <c r="B122" s="32" t="s">
        <v>182</v>
      </c>
      <c r="C122" s="33" t="s">
        <v>183</v>
      </c>
      <c r="D122" s="43">
        <v>1891000</v>
      </c>
      <c r="E122" s="44"/>
      <c r="F122" s="45"/>
      <c r="G122" s="43">
        <v>1891000</v>
      </c>
      <c r="H122" s="44"/>
      <c r="I122" s="45"/>
      <c r="J122" s="62"/>
      <c r="K122" s="37"/>
    </row>
    <row r="123" spans="1:11" s="3" customFormat="1" ht="12.75">
      <c r="A123" s="42" t="s">
        <v>17</v>
      </c>
      <c r="B123" s="32" t="s">
        <v>184</v>
      </c>
      <c r="C123" s="33" t="s">
        <v>185</v>
      </c>
      <c r="D123" s="43">
        <v>1000000</v>
      </c>
      <c r="E123" s="44"/>
      <c r="F123" s="45"/>
      <c r="G123" s="43">
        <v>1000000</v>
      </c>
      <c r="H123" s="44"/>
      <c r="I123" s="45"/>
      <c r="J123" s="37"/>
      <c r="K123" s="37"/>
    </row>
    <row r="124" spans="1:11" s="3" customFormat="1" ht="12.75">
      <c r="A124" s="42" t="s">
        <v>17</v>
      </c>
      <c r="B124" s="32" t="s">
        <v>186</v>
      </c>
      <c r="C124" s="33" t="s">
        <v>187</v>
      </c>
      <c r="D124" s="43">
        <v>1000000</v>
      </c>
      <c r="E124" s="44"/>
      <c r="F124" s="45"/>
      <c r="G124" s="43">
        <v>1000000</v>
      </c>
      <c r="H124" s="44"/>
      <c r="I124" s="45"/>
      <c r="J124" s="37"/>
      <c r="K124" s="37"/>
    </row>
    <row r="125" spans="1:11" s="3" customFormat="1" ht="12.75">
      <c r="A125" s="42" t="s">
        <v>17</v>
      </c>
      <c r="B125" s="32" t="s">
        <v>188</v>
      </c>
      <c r="C125" s="33" t="s">
        <v>189</v>
      </c>
      <c r="D125" s="43">
        <v>1762000</v>
      </c>
      <c r="E125" s="44"/>
      <c r="F125" s="45"/>
      <c r="G125" s="43">
        <v>1762000</v>
      </c>
      <c r="H125" s="44"/>
      <c r="I125" s="45"/>
      <c r="J125" s="37"/>
      <c r="K125" s="37"/>
    </row>
    <row r="126" spans="1:11" s="3" customFormat="1" ht="12.75">
      <c r="A126" s="42" t="s">
        <v>36</v>
      </c>
      <c r="B126" s="32" t="s">
        <v>190</v>
      </c>
      <c r="C126" s="33" t="s">
        <v>191</v>
      </c>
      <c r="D126" s="43">
        <v>1000312</v>
      </c>
      <c r="E126" s="44"/>
      <c r="F126" s="45"/>
      <c r="G126" s="43">
        <v>1000312</v>
      </c>
      <c r="H126" s="44"/>
      <c r="I126" s="45"/>
      <c r="J126" s="37"/>
      <c r="K126" s="80"/>
    </row>
    <row r="127" spans="1:11" s="3" customFormat="1" ht="12.75">
      <c r="A127" s="55" t="s">
        <v>192</v>
      </c>
      <c r="B127" s="56"/>
      <c r="C127" s="57"/>
      <c r="D127" s="59">
        <f aca="true" t="shared" si="13" ref="D127:I127">SUM(D122:D126)</f>
        <v>6653312</v>
      </c>
      <c r="E127" s="60">
        <f t="shared" si="13"/>
        <v>0</v>
      </c>
      <c r="F127" s="61">
        <f t="shared" si="13"/>
        <v>0</v>
      </c>
      <c r="G127" s="59">
        <f t="shared" si="13"/>
        <v>6653312</v>
      </c>
      <c r="H127" s="60">
        <f t="shared" si="13"/>
        <v>0</v>
      </c>
      <c r="I127" s="61">
        <f t="shared" si="13"/>
        <v>0</v>
      </c>
      <c r="J127" s="80"/>
      <c r="K127" s="37"/>
    </row>
    <row r="128" spans="1:11" s="3" customFormat="1" ht="12.75">
      <c r="A128" s="42"/>
      <c r="B128" s="32"/>
      <c r="C128" s="33"/>
      <c r="D128" s="39"/>
      <c r="E128" s="40"/>
      <c r="F128" s="41"/>
      <c r="G128" s="39"/>
      <c r="H128" s="40"/>
      <c r="I128" s="41"/>
      <c r="J128" s="37"/>
      <c r="K128" s="62"/>
    </row>
    <row r="129" spans="1:11" s="3" customFormat="1" ht="12.75">
      <c r="A129" s="42"/>
      <c r="B129" s="71"/>
      <c r="C129" s="33"/>
      <c r="D129" s="39"/>
      <c r="E129" s="40"/>
      <c r="F129" s="41"/>
      <c r="G129" s="39"/>
      <c r="H129" s="40"/>
      <c r="I129" s="41"/>
      <c r="J129" s="62"/>
      <c r="K129" s="37"/>
    </row>
    <row r="130" spans="1:11" s="3" customFormat="1" ht="12.75">
      <c r="A130" s="55" t="s">
        <v>193</v>
      </c>
      <c r="B130" s="56"/>
      <c r="C130" s="57"/>
      <c r="D130" s="59">
        <f aca="true" t="shared" si="14" ref="D130:I130">D112+D113+D114+D120+D127</f>
        <v>175837312</v>
      </c>
      <c r="E130" s="60">
        <f t="shared" si="14"/>
        <v>0</v>
      </c>
      <c r="F130" s="61">
        <f t="shared" si="14"/>
        <v>0</v>
      </c>
      <c r="G130" s="59">
        <f t="shared" si="14"/>
        <v>175837312</v>
      </c>
      <c r="H130" s="60">
        <f t="shared" si="14"/>
        <v>0</v>
      </c>
      <c r="I130" s="61">
        <f t="shared" si="14"/>
        <v>0</v>
      </c>
      <c r="J130" s="37"/>
      <c r="K130" s="37"/>
    </row>
    <row r="131" spans="1:11" s="3" customFormat="1" ht="12.75">
      <c r="A131" s="78"/>
      <c r="B131" s="79"/>
      <c r="C131" s="72"/>
      <c r="D131" s="34"/>
      <c r="E131" s="35"/>
      <c r="F131" s="36"/>
      <c r="G131" s="34">
        <v>0</v>
      </c>
      <c r="H131" s="35">
        <v>0</v>
      </c>
      <c r="I131" s="36">
        <v>0</v>
      </c>
      <c r="J131" s="37"/>
      <c r="K131" s="62"/>
    </row>
    <row r="132" spans="1:11" s="3" customFormat="1" ht="12.75">
      <c r="A132" s="38" t="s">
        <v>194</v>
      </c>
      <c r="B132" s="32"/>
      <c r="C132" s="33"/>
      <c r="D132" s="39"/>
      <c r="E132" s="40"/>
      <c r="F132" s="41"/>
      <c r="G132" s="39">
        <v>0</v>
      </c>
      <c r="H132" s="40">
        <v>0</v>
      </c>
      <c r="I132" s="41">
        <v>0</v>
      </c>
      <c r="J132" s="62"/>
      <c r="K132" s="37"/>
    </row>
    <row r="133" spans="1:11" s="3" customFormat="1" ht="12.75">
      <c r="A133" s="42"/>
      <c r="B133" s="32"/>
      <c r="C133" s="33"/>
      <c r="D133" s="39"/>
      <c r="E133" s="40"/>
      <c r="F133" s="41"/>
      <c r="G133" s="39">
        <v>0</v>
      </c>
      <c r="H133" s="40">
        <v>0</v>
      </c>
      <c r="I133" s="41">
        <v>0</v>
      </c>
      <c r="J133" s="37"/>
      <c r="K133" s="37"/>
    </row>
    <row r="134" spans="1:11" s="3" customFormat="1" ht="12.75">
      <c r="A134" s="46" t="s">
        <v>12</v>
      </c>
      <c r="B134" s="47" t="s">
        <v>195</v>
      </c>
      <c r="C134" s="48" t="s">
        <v>196</v>
      </c>
      <c r="D134" s="49">
        <v>42356000</v>
      </c>
      <c r="E134" s="50"/>
      <c r="F134" s="51"/>
      <c r="G134" s="49">
        <v>42356000</v>
      </c>
      <c r="H134" s="50"/>
      <c r="I134" s="51"/>
      <c r="J134" s="37"/>
      <c r="K134" s="37"/>
    </row>
    <row r="135" spans="1:11" s="3" customFormat="1" ht="12.75">
      <c r="A135" s="42"/>
      <c r="B135" s="32"/>
      <c r="C135" s="33"/>
      <c r="D135" s="39"/>
      <c r="E135" s="40"/>
      <c r="F135" s="41"/>
      <c r="G135" s="39"/>
      <c r="H135" s="40"/>
      <c r="I135" s="41"/>
      <c r="J135" s="37"/>
      <c r="K135" s="37"/>
    </row>
    <row r="136" spans="1:11" s="3" customFormat="1" ht="12.75">
      <c r="A136" s="42" t="s">
        <v>17</v>
      </c>
      <c r="B136" s="32" t="s">
        <v>197</v>
      </c>
      <c r="C136" s="33" t="s">
        <v>198</v>
      </c>
      <c r="D136" s="43">
        <v>0</v>
      </c>
      <c r="E136" s="44"/>
      <c r="F136" s="45"/>
      <c r="G136" s="43">
        <v>0</v>
      </c>
      <c r="H136" s="44"/>
      <c r="I136" s="45"/>
      <c r="J136" s="37"/>
      <c r="K136" s="37"/>
    </row>
    <row r="137" spans="1:11" s="3" customFormat="1" ht="12.75">
      <c r="A137" s="42" t="s">
        <v>17</v>
      </c>
      <c r="B137" s="32" t="s">
        <v>199</v>
      </c>
      <c r="C137" s="33" t="s">
        <v>200</v>
      </c>
      <c r="D137" s="43">
        <v>1000000</v>
      </c>
      <c r="E137" s="44"/>
      <c r="F137" s="45"/>
      <c r="G137" s="43">
        <v>1000000</v>
      </c>
      <c r="H137" s="44"/>
      <c r="I137" s="45"/>
      <c r="J137" s="37"/>
      <c r="K137" s="37"/>
    </row>
    <row r="138" spans="1:11" s="3" customFormat="1" ht="12.75">
      <c r="A138" s="42" t="s">
        <v>17</v>
      </c>
      <c r="B138" s="32" t="s">
        <v>201</v>
      </c>
      <c r="C138" s="33" t="s">
        <v>202</v>
      </c>
      <c r="D138" s="43">
        <v>0</v>
      </c>
      <c r="E138" s="44"/>
      <c r="F138" s="45"/>
      <c r="G138" s="43">
        <v>0</v>
      </c>
      <c r="H138" s="44"/>
      <c r="I138" s="45"/>
      <c r="J138" s="37"/>
      <c r="K138" s="37"/>
    </row>
    <row r="139" spans="1:11" s="3" customFormat="1" ht="12.75">
      <c r="A139" s="42" t="s">
        <v>17</v>
      </c>
      <c r="B139" s="32" t="s">
        <v>203</v>
      </c>
      <c r="C139" s="33" t="s">
        <v>204</v>
      </c>
      <c r="D139" s="43">
        <v>0</v>
      </c>
      <c r="E139" s="44"/>
      <c r="F139" s="45"/>
      <c r="G139" s="43">
        <v>0</v>
      </c>
      <c r="H139" s="44"/>
      <c r="I139" s="45"/>
      <c r="J139" s="37"/>
      <c r="K139" s="37"/>
    </row>
    <row r="140" spans="1:11" s="3" customFormat="1" ht="12.75">
      <c r="A140" s="42" t="s">
        <v>17</v>
      </c>
      <c r="B140" s="32" t="s">
        <v>205</v>
      </c>
      <c r="C140" s="33" t="s">
        <v>206</v>
      </c>
      <c r="D140" s="43">
        <v>0</v>
      </c>
      <c r="E140" s="44"/>
      <c r="F140" s="45"/>
      <c r="G140" s="43">
        <v>0</v>
      </c>
      <c r="H140" s="44"/>
      <c r="I140" s="45"/>
      <c r="J140" s="37"/>
      <c r="K140" s="37"/>
    </row>
    <row r="141" spans="1:11" s="3" customFormat="1" ht="12.75">
      <c r="A141" s="42" t="s">
        <v>17</v>
      </c>
      <c r="B141" s="32" t="s">
        <v>207</v>
      </c>
      <c r="C141" s="33" t="s">
        <v>208</v>
      </c>
      <c r="D141" s="43">
        <v>1000000</v>
      </c>
      <c r="E141" s="44"/>
      <c r="F141" s="45"/>
      <c r="G141" s="43">
        <v>1000000</v>
      </c>
      <c r="H141" s="44"/>
      <c r="I141" s="45"/>
      <c r="J141" s="37"/>
      <c r="K141" s="37"/>
    </row>
    <row r="142" spans="1:11" s="3" customFormat="1" ht="12.75">
      <c r="A142" s="42" t="s">
        <v>36</v>
      </c>
      <c r="B142" s="32" t="s">
        <v>209</v>
      </c>
      <c r="C142" s="33" t="s">
        <v>210</v>
      </c>
      <c r="D142" s="43">
        <v>1000000</v>
      </c>
      <c r="E142" s="44"/>
      <c r="F142" s="45"/>
      <c r="G142" s="43">
        <v>1000000</v>
      </c>
      <c r="H142" s="44"/>
      <c r="I142" s="45"/>
      <c r="J142" s="37"/>
      <c r="K142" s="37"/>
    </row>
    <row r="143" spans="1:11" s="3" customFormat="1" ht="12.75">
      <c r="A143" s="55" t="s">
        <v>211</v>
      </c>
      <c r="B143" s="56"/>
      <c r="C143" s="57"/>
      <c r="D143" s="59">
        <f aca="true" t="shared" si="15" ref="D143:I143">SUM(D136:D142)</f>
        <v>3000000</v>
      </c>
      <c r="E143" s="60">
        <f t="shared" si="15"/>
        <v>0</v>
      </c>
      <c r="F143" s="61">
        <f t="shared" si="15"/>
        <v>0</v>
      </c>
      <c r="G143" s="59">
        <f t="shared" si="15"/>
        <v>3000000</v>
      </c>
      <c r="H143" s="60">
        <f t="shared" si="15"/>
        <v>0</v>
      </c>
      <c r="I143" s="61">
        <f t="shared" si="15"/>
        <v>0</v>
      </c>
      <c r="J143" s="37"/>
      <c r="K143" s="37"/>
    </row>
    <row r="144" spans="1:11" s="3" customFormat="1" ht="12.75">
      <c r="A144" s="42"/>
      <c r="B144" s="32"/>
      <c r="C144" s="33"/>
      <c r="D144" s="39"/>
      <c r="E144" s="40"/>
      <c r="F144" s="41"/>
      <c r="G144" s="39"/>
      <c r="H144" s="40"/>
      <c r="I144" s="41"/>
      <c r="J144" s="37"/>
      <c r="K144" s="62"/>
    </row>
    <row r="145" spans="1:11" s="3" customFormat="1" ht="12.75">
      <c r="A145" s="42" t="s">
        <v>17</v>
      </c>
      <c r="B145" s="32" t="s">
        <v>212</v>
      </c>
      <c r="C145" s="33" t="s">
        <v>213</v>
      </c>
      <c r="D145" s="43">
        <v>0</v>
      </c>
      <c r="E145" s="44"/>
      <c r="F145" s="45"/>
      <c r="G145" s="43">
        <v>0</v>
      </c>
      <c r="H145" s="44"/>
      <c r="I145" s="45"/>
      <c r="J145" s="62"/>
      <c r="K145" s="37"/>
    </row>
    <row r="146" spans="1:11" s="3" customFormat="1" ht="12.75">
      <c r="A146" s="42" t="s">
        <v>17</v>
      </c>
      <c r="B146" s="32" t="s">
        <v>214</v>
      </c>
      <c r="C146" s="33" t="s">
        <v>215</v>
      </c>
      <c r="D146" s="43">
        <v>0</v>
      </c>
      <c r="E146" s="44"/>
      <c r="F146" s="45"/>
      <c r="G146" s="43">
        <v>0</v>
      </c>
      <c r="H146" s="44"/>
      <c r="I146" s="45"/>
      <c r="J146" s="37"/>
      <c r="K146" s="37"/>
    </row>
    <row r="147" spans="1:11" s="3" customFormat="1" ht="12.75">
      <c r="A147" s="42" t="s">
        <v>17</v>
      </c>
      <c r="B147" s="32" t="s">
        <v>216</v>
      </c>
      <c r="C147" s="33" t="s">
        <v>217</v>
      </c>
      <c r="D147" s="43">
        <v>1000000</v>
      </c>
      <c r="E147" s="44"/>
      <c r="F147" s="45"/>
      <c r="G147" s="43">
        <v>1000000</v>
      </c>
      <c r="H147" s="44"/>
      <c r="I147" s="45"/>
      <c r="J147" s="37"/>
      <c r="K147" s="37"/>
    </row>
    <row r="148" spans="1:11" s="3" customFormat="1" ht="12.75">
      <c r="A148" s="42" t="s">
        <v>17</v>
      </c>
      <c r="B148" s="32" t="s">
        <v>218</v>
      </c>
      <c r="C148" s="33" t="s">
        <v>219</v>
      </c>
      <c r="D148" s="43">
        <v>1000000</v>
      </c>
      <c r="E148" s="44"/>
      <c r="F148" s="45"/>
      <c r="G148" s="43">
        <v>1000000</v>
      </c>
      <c r="H148" s="44"/>
      <c r="I148" s="45"/>
      <c r="J148" s="37"/>
      <c r="K148" s="37"/>
    </row>
    <row r="149" spans="1:11" s="3" customFormat="1" ht="12.75">
      <c r="A149" s="42" t="s">
        <v>17</v>
      </c>
      <c r="B149" s="32" t="s">
        <v>220</v>
      </c>
      <c r="C149" s="33" t="s">
        <v>221</v>
      </c>
      <c r="D149" s="43">
        <v>1501000</v>
      </c>
      <c r="E149" s="44"/>
      <c r="F149" s="45"/>
      <c r="G149" s="43">
        <v>1501000</v>
      </c>
      <c r="H149" s="44"/>
      <c r="I149" s="45"/>
      <c r="J149" s="37"/>
      <c r="K149" s="37"/>
    </row>
    <row r="150" spans="1:11" s="3" customFormat="1" ht="12.75">
      <c r="A150" s="42" t="s">
        <v>17</v>
      </c>
      <c r="B150" s="32" t="s">
        <v>222</v>
      </c>
      <c r="C150" s="33" t="s">
        <v>223</v>
      </c>
      <c r="D150" s="43">
        <v>0</v>
      </c>
      <c r="E150" s="44"/>
      <c r="F150" s="45"/>
      <c r="G150" s="43">
        <v>0</v>
      </c>
      <c r="H150" s="44"/>
      <c r="I150" s="45"/>
      <c r="J150" s="37"/>
      <c r="K150" s="37"/>
    </row>
    <row r="151" spans="1:11" s="3" customFormat="1" ht="12.75">
      <c r="A151" s="42" t="s">
        <v>17</v>
      </c>
      <c r="B151" s="32" t="s">
        <v>224</v>
      </c>
      <c r="C151" s="33" t="s">
        <v>225</v>
      </c>
      <c r="D151" s="43">
        <v>0</v>
      </c>
      <c r="E151" s="44"/>
      <c r="F151" s="45"/>
      <c r="G151" s="43">
        <v>0</v>
      </c>
      <c r="H151" s="44"/>
      <c r="I151" s="45"/>
      <c r="J151" s="37"/>
      <c r="K151" s="37"/>
    </row>
    <row r="152" spans="1:11" s="3" customFormat="1" ht="12.75">
      <c r="A152" s="42" t="s">
        <v>36</v>
      </c>
      <c r="B152" s="32" t="s">
        <v>226</v>
      </c>
      <c r="C152" s="33" t="s">
        <v>227</v>
      </c>
      <c r="D152" s="43">
        <v>1000000</v>
      </c>
      <c r="E152" s="44"/>
      <c r="F152" s="45"/>
      <c r="G152" s="43">
        <v>1000000</v>
      </c>
      <c r="H152" s="44"/>
      <c r="I152" s="45"/>
      <c r="J152" s="37"/>
      <c r="K152" s="37"/>
    </row>
    <row r="153" spans="1:11" s="3" customFormat="1" ht="12.75">
      <c r="A153" s="55" t="s">
        <v>228</v>
      </c>
      <c r="B153" s="56"/>
      <c r="C153" s="57"/>
      <c r="D153" s="59">
        <f aca="true" t="shared" si="16" ref="D153:I153">SUM(D145:D152)</f>
        <v>4501000</v>
      </c>
      <c r="E153" s="60">
        <f t="shared" si="16"/>
        <v>0</v>
      </c>
      <c r="F153" s="61">
        <f t="shared" si="16"/>
        <v>0</v>
      </c>
      <c r="G153" s="59">
        <f t="shared" si="16"/>
        <v>4501000</v>
      </c>
      <c r="H153" s="60">
        <f t="shared" si="16"/>
        <v>0</v>
      </c>
      <c r="I153" s="61">
        <f t="shared" si="16"/>
        <v>0</v>
      </c>
      <c r="J153" s="37"/>
      <c r="K153" s="37"/>
    </row>
    <row r="154" spans="1:11" s="3" customFormat="1" ht="15.75" customHeight="1">
      <c r="A154" s="42"/>
      <c r="B154" s="32"/>
      <c r="C154" s="33"/>
      <c r="D154" s="39"/>
      <c r="E154" s="40"/>
      <c r="F154" s="41"/>
      <c r="G154" s="39"/>
      <c r="H154" s="40"/>
      <c r="I154" s="41"/>
      <c r="J154" s="37"/>
      <c r="K154" s="62"/>
    </row>
    <row r="155" spans="1:11" s="3" customFormat="1" ht="12.75">
      <c r="A155" s="42" t="s">
        <v>17</v>
      </c>
      <c r="B155" s="32" t="s">
        <v>229</v>
      </c>
      <c r="C155" s="33" t="s">
        <v>230</v>
      </c>
      <c r="D155" s="43">
        <v>937000</v>
      </c>
      <c r="E155" s="44"/>
      <c r="F155" s="45"/>
      <c r="G155" s="43">
        <v>937000</v>
      </c>
      <c r="H155" s="44"/>
      <c r="I155" s="45"/>
      <c r="J155" s="62"/>
      <c r="K155" s="37"/>
    </row>
    <row r="156" spans="1:11" s="3" customFormat="1" ht="12.75">
      <c r="A156" s="42" t="s">
        <v>17</v>
      </c>
      <c r="B156" s="32" t="s">
        <v>231</v>
      </c>
      <c r="C156" s="33" t="s">
        <v>232</v>
      </c>
      <c r="D156" s="43">
        <v>0</v>
      </c>
      <c r="E156" s="44"/>
      <c r="F156" s="45"/>
      <c r="G156" s="43">
        <v>0</v>
      </c>
      <c r="H156" s="44"/>
      <c r="I156" s="45"/>
      <c r="J156" s="37"/>
      <c r="K156" s="37"/>
    </row>
    <row r="157" spans="1:11" s="3" customFormat="1" ht="12.75">
      <c r="A157" s="42" t="s">
        <v>17</v>
      </c>
      <c r="B157" s="32" t="s">
        <v>233</v>
      </c>
      <c r="C157" s="33" t="s">
        <v>234</v>
      </c>
      <c r="D157" s="43">
        <v>0</v>
      </c>
      <c r="E157" s="44"/>
      <c r="F157" s="45"/>
      <c r="G157" s="43">
        <v>0</v>
      </c>
      <c r="H157" s="44"/>
      <c r="I157" s="45"/>
      <c r="J157" s="37"/>
      <c r="K157" s="37"/>
    </row>
    <row r="158" spans="1:11" s="3" customFormat="1" ht="12.75">
      <c r="A158" s="42" t="s">
        <v>17</v>
      </c>
      <c r="B158" s="32" t="s">
        <v>235</v>
      </c>
      <c r="C158" s="33" t="s">
        <v>236</v>
      </c>
      <c r="D158" s="43">
        <v>0</v>
      </c>
      <c r="E158" s="44"/>
      <c r="F158" s="45"/>
      <c r="G158" s="43">
        <v>0</v>
      </c>
      <c r="H158" s="44"/>
      <c r="I158" s="45"/>
      <c r="J158" s="37"/>
      <c r="K158" s="37"/>
    </row>
    <row r="159" spans="1:11" s="3" customFormat="1" ht="12.75">
      <c r="A159" s="42" t="s">
        <v>17</v>
      </c>
      <c r="B159" s="32" t="s">
        <v>237</v>
      </c>
      <c r="C159" s="33" t="s">
        <v>238</v>
      </c>
      <c r="D159" s="43">
        <v>0</v>
      </c>
      <c r="E159" s="44"/>
      <c r="F159" s="45"/>
      <c r="G159" s="43">
        <v>0</v>
      </c>
      <c r="H159" s="44"/>
      <c r="I159" s="45"/>
      <c r="J159" s="37"/>
      <c r="K159" s="37"/>
    </row>
    <row r="160" spans="1:11" s="3" customFormat="1" ht="12.75">
      <c r="A160" s="42" t="s">
        <v>36</v>
      </c>
      <c r="B160" s="32" t="s">
        <v>239</v>
      </c>
      <c r="C160" s="33" t="s">
        <v>240</v>
      </c>
      <c r="D160" s="43">
        <v>2874000</v>
      </c>
      <c r="E160" s="44"/>
      <c r="F160" s="45"/>
      <c r="G160" s="43">
        <v>2874000</v>
      </c>
      <c r="H160" s="44"/>
      <c r="I160" s="45"/>
      <c r="J160" s="37"/>
      <c r="K160" s="37"/>
    </row>
    <row r="161" spans="1:11" s="3" customFormat="1" ht="12.75">
      <c r="A161" s="55" t="s">
        <v>241</v>
      </c>
      <c r="B161" s="56"/>
      <c r="C161" s="57"/>
      <c r="D161" s="59">
        <f aca="true" t="shared" si="17" ref="D161:I161">SUM(D155:D160)</f>
        <v>3811000</v>
      </c>
      <c r="E161" s="60">
        <f t="shared" si="17"/>
        <v>0</v>
      </c>
      <c r="F161" s="61">
        <f t="shared" si="17"/>
        <v>0</v>
      </c>
      <c r="G161" s="59">
        <f t="shared" si="17"/>
        <v>3811000</v>
      </c>
      <c r="H161" s="60">
        <f t="shared" si="17"/>
        <v>0</v>
      </c>
      <c r="I161" s="61">
        <f t="shared" si="17"/>
        <v>0</v>
      </c>
      <c r="J161" s="37"/>
      <c r="K161" s="37"/>
    </row>
    <row r="162" spans="1:11" s="3" customFormat="1" ht="12.75">
      <c r="A162" s="42"/>
      <c r="B162" s="32"/>
      <c r="C162" s="33"/>
      <c r="D162" s="39"/>
      <c r="E162" s="40"/>
      <c r="F162" s="41"/>
      <c r="G162" s="39"/>
      <c r="H162" s="40"/>
      <c r="I162" s="41"/>
      <c r="J162" s="37"/>
      <c r="K162" s="62"/>
    </row>
    <row r="163" spans="1:11" s="3" customFormat="1" ht="12.75">
      <c r="A163" s="42" t="s">
        <v>17</v>
      </c>
      <c r="B163" s="32" t="s">
        <v>242</v>
      </c>
      <c r="C163" s="33" t="s">
        <v>243</v>
      </c>
      <c r="D163" s="43">
        <v>0</v>
      </c>
      <c r="E163" s="44"/>
      <c r="F163" s="45"/>
      <c r="G163" s="43">
        <v>0</v>
      </c>
      <c r="H163" s="44"/>
      <c r="I163" s="45"/>
      <c r="J163" s="62"/>
      <c r="K163" s="37"/>
    </row>
    <row r="164" spans="1:11" s="3" customFormat="1" ht="12.75">
      <c r="A164" s="42" t="s">
        <v>17</v>
      </c>
      <c r="B164" s="32" t="s">
        <v>244</v>
      </c>
      <c r="C164" s="33" t="s">
        <v>245</v>
      </c>
      <c r="D164" s="43">
        <v>1000000</v>
      </c>
      <c r="E164" s="44"/>
      <c r="F164" s="45"/>
      <c r="G164" s="43">
        <v>1000000</v>
      </c>
      <c r="H164" s="44"/>
      <c r="I164" s="45"/>
      <c r="J164" s="37"/>
      <c r="K164" s="37"/>
    </row>
    <row r="165" spans="1:11" s="3" customFormat="1" ht="12.75">
      <c r="A165" s="42" t="s">
        <v>17</v>
      </c>
      <c r="B165" s="32" t="s">
        <v>246</v>
      </c>
      <c r="C165" s="33" t="s">
        <v>247</v>
      </c>
      <c r="D165" s="43">
        <v>1000000</v>
      </c>
      <c r="E165" s="44"/>
      <c r="F165" s="45"/>
      <c r="G165" s="43">
        <v>1000000</v>
      </c>
      <c r="H165" s="44"/>
      <c r="I165" s="45"/>
      <c r="J165" s="37"/>
      <c r="K165" s="37"/>
    </row>
    <row r="166" spans="1:11" s="3" customFormat="1" ht="12.75">
      <c r="A166" s="42" t="s">
        <v>17</v>
      </c>
      <c r="B166" s="32" t="s">
        <v>248</v>
      </c>
      <c r="C166" s="33" t="s">
        <v>249</v>
      </c>
      <c r="D166" s="43">
        <v>0</v>
      </c>
      <c r="E166" s="44"/>
      <c r="F166" s="45"/>
      <c r="G166" s="43">
        <v>0</v>
      </c>
      <c r="H166" s="44"/>
      <c r="I166" s="45"/>
      <c r="J166" s="37"/>
      <c r="K166" s="37"/>
    </row>
    <row r="167" spans="1:11" s="3" customFormat="1" ht="12.75">
      <c r="A167" s="42" t="s">
        <v>36</v>
      </c>
      <c r="B167" s="32" t="s">
        <v>250</v>
      </c>
      <c r="C167" s="33" t="s">
        <v>251</v>
      </c>
      <c r="D167" s="43">
        <v>1765000</v>
      </c>
      <c r="E167" s="44"/>
      <c r="F167" s="45"/>
      <c r="G167" s="43">
        <v>1765000</v>
      </c>
      <c r="H167" s="44"/>
      <c r="I167" s="45"/>
      <c r="J167" s="37"/>
      <c r="K167" s="37"/>
    </row>
    <row r="168" spans="1:11" s="3" customFormat="1" ht="12.75">
      <c r="A168" s="55" t="s">
        <v>252</v>
      </c>
      <c r="B168" s="56"/>
      <c r="C168" s="57"/>
      <c r="D168" s="59">
        <f aca="true" t="shared" si="18" ref="D168:I168">SUM(D163:D167)</f>
        <v>3765000</v>
      </c>
      <c r="E168" s="60">
        <f t="shared" si="18"/>
        <v>0</v>
      </c>
      <c r="F168" s="61">
        <f t="shared" si="18"/>
        <v>0</v>
      </c>
      <c r="G168" s="59">
        <f t="shared" si="18"/>
        <v>3765000</v>
      </c>
      <c r="H168" s="60">
        <f t="shared" si="18"/>
        <v>0</v>
      </c>
      <c r="I168" s="61">
        <f t="shared" si="18"/>
        <v>0</v>
      </c>
      <c r="J168" s="37"/>
      <c r="K168" s="37"/>
    </row>
    <row r="169" spans="1:11" s="3" customFormat="1" ht="12.75">
      <c r="A169" s="42"/>
      <c r="B169" s="32"/>
      <c r="C169" s="33"/>
      <c r="D169" s="39"/>
      <c r="E169" s="40"/>
      <c r="F169" s="41"/>
      <c r="G169" s="39"/>
      <c r="H169" s="40"/>
      <c r="I169" s="41"/>
      <c r="J169" s="37"/>
      <c r="K169" s="62"/>
    </row>
    <row r="170" spans="1:11" s="3" customFormat="1" ht="12.75">
      <c r="A170" s="42" t="s">
        <v>17</v>
      </c>
      <c r="B170" s="32" t="s">
        <v>253</v>
      </c>
      <c r="C170" s="33" t="s">
        <v>254</v>
      </c>
      <c r="D170" s="43">
        <v>1875000</v>
      </c>
      <c r="E170" s="44"/>
      <c r="F170" s="45"/>
      <c r="G170" s="43">
        <v>1875000</v>
      </c>
      <c r="H170" s="44"/>
      <c r="I170" s="45"/>
      <c r="J170" s="62"/>
      <c r="K170" s="37"/>
    </row>
    <row r="171" spans="1:11" s="3" customFormat="1" ht="12.75">
      <c r="A171" s="42" t="s">
        <v>17</v>
      </c>
      <c r="B171" s="32" t="s">
        <v>255</v>
      </c>
      <c r="C171" s="33" t="s">
        <v>256</v>
      </c>
      <c r="D171" s="43">
        <v>0</v>
      </c>
      <c r="E171" s="44"/>
      <c r="F171" s="45"/>
      <c r="G171" s="43">
        <v>0</v>
      </c>
      <c r="H171" s="44"/>
      <c r="I171" s="45"/>
      <c r="J171" s="37"/>
      <c r="K171" s="37"/>
    </row>
    <row r="172" spans="1:11" s="3" customFormat="1" ht="12.75">
      <c r="A172" s="42" t="s">
        <v>17</v>
      </c>
      <c r="B172" s="32" t="s">
        <v>257</v>
      </c>
      <c r="C172" s="33" t="s">
        <v>258</v>
      </c>
      <c r="D172" s="43">
        <v>0</v>
      </c>
      <c r="E172" s="44"/>
      <c r="F172" s="45"/>
      <c r="G172" s="43">
        <v>0</v>
      </c>
      <c r="H172" s="44"/>
      <c r="I172" s="45"/>
      <c r="J172" s="37"/>
      <c r="K172" s="37"/>
    </row>
    <row r="173" spans="1:11" s="3" customFormat="1" ht="12.75">
      <c r="A173" s="42" t="s">
        <v>36</v>
      </c>
      <c r="B173" s="32" t="s">
        <v>259</v>
      </c>
      <c r="C173" s="33" t="s">
        <v>260</v>
      </c>
      <c r="D173" s="43">
        <v>1000000</v>
      </c>
      <c r="E173" s="44"/>
      <c r="F173" s="45"/>
      <c r="G173" s="43">
        <v>1000000</v>
      </c>
      <c r="H173" s="44"/>
      <c r="I173" s="45"/>
      <c r="J173" s="37"/>
      <c r="K173" s="37"/>
    </row>
    <row r="174" spans="1:11" s="3" customFormat="1" ht="12.75">
      <c r="A174" s="55" t="s">
        <v>261</v>
      </c>
      <c r="B174" s="56"/>
      <c r="C174" s="57"/>
      <c r="D174" s="59">
        <f aca="true" t="shared" si="19" ref="D174:I174">SUM(D170:D173)</f>
        <v>2875000</v>
      </c>
      <c r="E174" s="60">
        <f t="shared" si="19"/>
        <v>0</v>
      </c>
      <c r="F174" s="61">
        <f t="shared" si="19"/>
        <v>0</v>
      </c>
      <c r="G174" s="59">
        <f t="shared" si="19"/>
        <v>2875000</v>
      </c>
      <c r="H174" s="60">
        <f t="shared" si="19"/>
        <v>0</v>
      </c>
      <c r="I174" s="61">
        <f t="shared" si="19"/>
        <v>0</v>
      </c>
      <c r="J174" s="37"/>
      <c r="K174" s="37"/>
    </row>
    <row r="175" spans="1:11" s="3" customFormat="1" ht="12.75">
      <c r="A175" s="63"/>
      <c r="B175" s="64"/>
      <c r="C175" s="65"/>
      <c r="D175" s="66"/>
      <c r="E175" s="67"/>
      <c r="F175" s="68"/>
      <c r="G175" s="66"/>
      <c r="H175" s="67"/>
      <c r="I175" s="68"/>
      <c r="J175" s="37"/>
      <c r="K175" s="62"/>
    </row>
    <row r="176" spans="1:11" s="3" customFormat="1" ht="12.75">
      <c r="A176" s="42" t="s">
        <v>17</v>
      </c>
      <c r="B176" s="32" t="s">
        <v>262</v>
      </c>
      <c r="C176" s="33" t="s">
        <v>263</v>
      </c>
      <c r="D176" s="43">
        <v>1000000</v>
      </c>
      <c r="E176" s="44"/>
      <c r="F176" s="45"/>
      <c r="G176" s="43">
        <v>1000000</v>
      </c>
      <c r="H176" s="44"/>
      <c r="I176" s="45"/>
      <c r="J176" s="62"/>
      <c r="K176" s="62"/>
    </row>
    <row r="177" spans="1:11" s="3" customFormat="1" ht="12.75">
      <c r="A177" s="42" t="s">
        <v>17</v>
      </c>
      <c r="B177" s="32" t="s">
        <v>264</v>
      </c>
      <c r="C177" s="33" t="s">
        <v>265</v>
      </c>
      <c r="D177" s="43">
        <v>1000000</v>
      </c>
      <c r="E177" s="44"/>
      <c r="F177" s="45"/>
      <c r="G177" s="43">
        <v>1000000</v>
      </c>
      <c r="H177" s="44"/>
      <c r="I177" s="45"/>
      <c r="J177" s="62"/>
      <c r="K177" s="37"/>
    </row>
    <row r="178" spans="1:11" s="3" customFormat="1" ht="12.75">
      <c r="A178" s="42" t="s">
        <v>17</v>
      </c>
      <c r="B178" s="32" t="s">
        <v>266</v>
      </c>
      <c r="C178" s="33" t="s">
        <v>267</v>
      </c>
      <c r="D178" s="43">
        <v>1000000</v>
      </c>
      <c r="E178" s="44"/>
      <c r="F178" s="45"/>
      <c r="G178" s="43">
        <v>1000000</v>
      </c>
      <c r="H178" s="44"/>
      <c r="I178" s="45"/>
      <c r="J178" s="37"/>
      <c r="K178" s="37"/>
    </row>
    <row r="179" spans="1:11" s="3" customFormat="1" ht="12.75">
      <c r="A179" s="42" t="s">
        <v>17</v>
      </c>
      <c r="B179" s="32" t="s">
        <v>268</v>
      </c>
      <c r="C179" s="33" t="s">
        <v>269</v>
      </c>
      <c r="D179" s="43">
        <v>1000000</v>
      </c>
      <c r="E179" s="44"/>
      <c r="F179" s="45"/>
      <c r="G179" s="43">
        <v>1000000</v>
      </c>
      <c r="H179" s="44"/>
      <c r="I179" s="45"/>
      <c r="J179" s="37"/>
      <c r="K179" s="37"/>
    </row>
    <row r="180" spans="1:11" s="3" customFormat="1" ht="12.75">
      <c r="A180" s="42" t="s">
        <v>17</v>
      </c>
      <c r="B180" s="32" t="s">
        <v>270</v>
      </c>
      <c r="C180" s="33" t="s">
        <v>271</v>
      </c>
      <c r="D180" s="43">
        <v>1000000</v>
      </c>
      <c r="E180" s="44"/>
      <c r="F180" s="45"/>
      <c r="G180" s="43">
        <v>1000000</v>
      </c>
      <c r="H180" s="44"/>
      <c r="I180" s="45"/>
      <c r="J180" s="37"/>
      <c r="K180" s="37"/>
    </row>
    <row r="181" spans="1:11" s="3" customFormat="1" ht="12.75">
      <c r="A181" s="42" t="s">
        <v>36</v>
      </c>
      <c r="B181" s="32" t="s">
        <v>272</v>
      </c>
      <c r="C181" s="33" t="s">
        <v>273</v>
      </c>
      <c r="D181" s="43">
        <v>1000000</v>
      </c>
      <c r="E181" s="44"/>
      <c r="F181" s="45"/>
      <c r="G181" s="43">
        <v>1000000</v>
      </c>
      <c r="H181" s="44"/>
      <c r="I181" s="45"/>
      <c r="J181" s="37"/>
      <c r="K181" s="37"/>
    </row>
    <row r="182" spans="1:11" s="3" customFormat="1" ht="12.75">
      <c r="A182" s="55" t="s">
        <v>274</v>
      </c>
      <c r="B182" s="56"/>
      <c r="C182" s="57"/>
      <c r="D182" s="59">
        <f aca="true" t="shared" si="20" ref="D182:I182">SUM(D176:D181)</f>
        <v>6000000</v>
      </c>
      <c r="E182" s="60">
        <f t="shared" si="20"/>
        <v>0</v>
      </c>
      <c r="F182" s="61">
        <f t="shared" si="20"/>
        <v>0</v>
      </c>
      <c r="G182" s="59">
        <f t="shared" si="20"/>
        <v>6000000</v>
      </c>
      <c r="H182" s="60">
        <f t="shared" si="20"/>
        <v>0</v>
      </c>
      <c r="I182" s="61">
        <f t="shared" si="20"/>
        <v>0</v>
      </c>
      <c r="J182" s="37"/>
      <c r="K182" s="37"/>
    </row>
    <row r="183" spans="1:11" s="3" customFormat="1" ht="12.75">
      <c r="A183" s="42"/>
      <c r="B183" s="32"/>
      <c r="C183" s="33"/>
      <c r="D183" s="39"/>
      <c r="E183" s="40"/>
      <c r="F183" s="41"/>
      <c r="G183" s="39"/>
      <c r="H183" s="40"/>
      <c r="I183" s="41"/>
      <c r="J183" s="37"/>
      <c r="K183" s="62"/>
    </row>
    <row r="184" spans="1:11" s="3" customFormat="1" ht="12.75">
      <c r="A184" s="42" t="s">
        <v>17</v>
      </c>
      <c r="B184" s="32" t="s">
        <v>275</v>
      </c>
      <c r="C184" s="33" t="s">
        <v>276</v>
      </c>
      <c r="D184" s="43">
        <v>1000000</v>
      </c>
      <c r="E184" s="44"/>
      <c r="F184" s="45"/>
      <c r="G184" s="43">
        <v>1000000</v>
      </c>
      <c r="H184" s="44"/>
      <c r="I184" s="45"/>
      <c r="J184" s="62"/>
      <c r="K184" s="37"/>
    </row>
    <row r="185" spans="1:11" s="3" customFormat="1" ht="12.75">
      <c r="A185" s="42" t="s">
        <v>17</v>
      </c>
      <c r="B185" s="32" t="s">
        <v>277</v>
      </c>
      <c r="C185" s="33" t="s">
        <v>278</v>
      </c>
      <c r="D185" s="43">
        <v>0</v>
      </c>
      <c r="E185" s="44"/>
      <c r="F185" s="45"/>
      <c r="G185" s="43">
        <v>0</v>
      </c>
      <c r="H185" s="44"/>
      <c r="I185" s="45"/>
      <c r="J185" s="37"/>
      <c r="K185" s="37"/>
    </row>
    <row r="186" spans="1:11" s="3" customFormat="1" ht="12.75">
      <c r="A186" s="42" t="s">
        <v>17</v>
      </c>
      <c r="B186" s="32" t="s">
        <v>279</v>
      </c>
      <c r="C186" s="33" t="s">
        <v>280</v>
      </c>
      <c r="D186" s="43">
        <v>0</v>
      </c>
      <c r="E186" s="44"/>
      <c r="F186" s="45"/>
      <c r="G186" s="43">
        <v>0</v>
      </c>
      <c r="H186" s="44"/>
      <c r="I186" s="45"/>
      <c r="J186" s="37"/>
      <c r="K186" s="37"/>
    </row>
    <row r="187" spans="1:11" s="3" customFormat="1" ht="12.75">
      <c r="A187" s="42" t="s">
        <v>17</v>
      </c>
      <c r="B187" s="32" t="s">
        <v>281</v>
      </c>
      <c r="C187" s="33" t="s">
        <v>282</v>
      </c>
      <c r="D187" s="43">
        <v>0</v>
      </c>
      <c r="E187" s="44"/>
      <c r="F187" s="45"/>
      <c r="G187" s="43">
        <v>0</v>
      </c>
      <c r="H187" s="44"/>
      <c r="I187" s="45"/>
      <c r="J187" s="37"/>
      <c r="K187" s="37"/>
    </row>
    <row r="188" spans="1:11" s="3" customFormat="1" ht="12.75">
      <c r="A188" s="42" t="s">
        <v>17</v>
      </c>
      <c r="B188" s="32" t="s">
        <v>283</v>
      </c>
      <c r="C188" s="33" t="s">
        <v>284</v>
      </c>
      <c r="D188" s="43">
        <v>0</v>
      </c>
      <c r="E188" s="44"/>
      <c r="F188" s="45"/>
      <c r="G188" s="43">
        <v>0</v>
      </c>
      <c r="H188" s="44"/>
      <c r="I188" s="45"/>
      <c r="J188" s="37"/>
      <c r="K188" s="37"/>
    </row>
    <row r="189" spans="1:11" s="3" customFormat="1" ht="12.75">
      <c r="A189" s="42" t="s">
        <v>36</v>
      </c>
      <c r="B189" s="32" t="s">
        <v>285</v>
      </c>
      <c r="C189" s="33" t="s">
        <v>286</v>
      </c>
      <c r="D189" s="43">
        <v>1000000</v>
      </c>
      <c r="E189" s="44"/>
      <c r="F189" s="45"/>
      <c r="G189" s="43">
        <v>1000000</v>
      </c>
      <c r="H189" s="44"/>
      <c r="I189" s="45"/>
      <c r="J189" s="37"/>
      <c r="K189" s="37"/>
    </row>
    <row r="190" spans="1:11" s="3" customFormat="1" ht="12.75">
      <c r="A190" s="55" t="s">
        <v>287</v>
      </c>
      <c r="B190" s="56"/>
      <c r="C190" s="57"/>
      <c r="D190" s="59">
        <f aca="true" t="shared" si="21" ref="D190:I190">SUM(D184:D189)</f>
        <v>2000000</v>
      </c>
      <c r="E190" s="60">
        <f t="shared" si="21"/>
        <v>0</v>
      </c>
      <c r="F190" s="61">
        <f t="shared" si="21"/>
        <v>0</v>
      </c>
      <c r="G190" s="59">
        <f t="shared" si="21"/>
        <v>2000000</v>
      </c>
      <c r="H190" s="60">
        <f t="shared" si="21"/>
        <v>0</v>
      </c>
      <c r="I190" s="61">
        <f t="shared" si="21"/>
        <v>0</v>
      </c>
      <c r="J190" s="37"/>
      <c r="K190" s="37"/>
    </row>
    <row r="191" spans="1:11" s="3" customFormat="1" ht="12.75">
      <c r="A191" s="31"/>
      <c r="B191" s="32"/>
      <c r="C191" s="33"/>
      <c r="D191" s="39"/>
      <c r="E191" s="40"/>
      <c r="F191" s="41"/>
      <c r="G191" s="39"/>
      <c r="H191" s="40"/>
      <c r="I191" s="41"/>
      <c r="J191" s="37"/>
      <c r="K191" s="62"/>
    </row>
    <row r="192" spans="1:11" s="3" customFormat="1" ht="12.75">
      <c r="A192" s="42" t="s">
        <v>17</v>
      </c>
      <c r="B192" s="32" t="s">
        <v>288</v>
      </c>
      <c r="C192" s="33" t="s">
        <v>289</v>
      </c>
      <c r="D192" s="43">
        <v>0</v>
      </c>
      <c r="E192" s="44"/>
      <c r="F192" s="45"/>
      <c r="G192" s="43">
        <v>0</v>
      </c>
      <c r="H192" s="44"/>
      <c r="I192" s="45"/>
      <c r="J192" s="62"/>
      <c r="K192" s="37"/>
    </row>
    <row r="193" spans="1:11" s="3" customFormat="1" ht="12.75">
      <c r="A193" s="42" t="s">
        <v>17</v>
      </c>
      <c r="B193" s="32" t="s">
        <v>290</v>
      </c>
      <c r="C193" s="33" t="s">
        <v>291</v>
      </c>
      <c r="D193" s="43">
        <v>1000000</v>
      </c>
      <c r="E193" s="44"/>
      <c r="F193" s="45"/>
      <c r="G193" s="43">
        <v>1000000</v>
      </c>
      <c r="H193" s="44"/>
      <c r="I193" s="45"/>
      <c r="J193" s="37"/>
      <c r="K193" s="37"/>
    </row>
    <row r="194" spans="1:11" s="3" customFormat="1" ht="12.75">
      <c r="A194" s="42" t="s">
        <v>17</v>
      </c>
      <c r="B194" s="32" t="s">
        <v>292</v>
      </c>
      <c r="C194" s="33" t="s">
        <v>293</v>
      </c>
      <c r="D194" s="43">
        <v>1000000</v>
      </c>
      <c r="E194" s="44"/>
      <c r="F194" s="45"/>
      <c r="G194" s="43">
        <v>1000000</v>
      </c>
      <c r="H194" s="44"/>
      <c r="I194" s="45"/>
      <c r="J194" s="37"/>
      <c r="K194" s="37"/>
    </row>
    <row r="195" spans="1:11" s="3" customFormat="1" ht="12.75">
      <c r="A195" s="42" t="s">
        <v>17</v>
      </c>
      <c r="B195" s="32" t="s">
        <v>294</v>
      </c>
      <c r="C195" s="33" t="s">
        <v>295</v>
      </c>
      <c r="D195" s="43">
        <v>1000000</v>
      </c>
      <c r="E195" s="44"/>
      <c r="F195" s="45"/>
      <c r="G195" s="43">
        <v>1000000</v>
      </c>
      <c r="H195" s="44"/>
      <c r="I195" s="45"/>
      <c r="J195" s="37"/>
      <c r="K195" s="37"/>
    </row>
    <row r="196" spans="1:11" s="3" customFormat="1" ht="12.75">
      <c r="A196" s="42" t="s">
        <v>17</v>
      </c>
      <c r="B196" s="32" t="s">
        <v>296</v>
      </c>
      <c r="C196" s="33" t="s">
        <v>297</v>
      </c>
      <c r="D196" s="43">
        <v>1000000</v>
      </c>
      <c r="E196" s="44"/>
      <c r="F196" s="45"/>
      <c r="G196" s="43">
        <v>1000000</v>
      </c>
      <c r="H196" s="44"/>
      <c r="I196" s="45"/>
      <c r="J196" s="37"/>
      <c r="K196" s="37"/>
    </row>
    <row r="197" spans="1:11" s="3" customFormat="1" ht="12.75">
      <c r="A197" s="42" t="s">
        <v>17</v>
      </c>
      <c r="B197" s="32" t="s">
        <v>298</v>
      </c>
      <c r="C197" s="33" t="s">
        <v>299</v>
      </c>
      <c r="D197" s="43">
        <v>1000000</v>
      </c>
      <c r="E197" s="44"/>
      <c r="F197" s="45"/>
      <c r="G197" s="43">
        <v>1000000</v>
      </c>
      <c r="H197" s="44"/>
      <c r="I197" s="45"/>
      <c r="J197" s="37"/>
      <c r="K197" s="37"/>
    </row>
    <row r="198" spans="1:11" s="3" customFormat="1" ht="12.75">
      <c r="A198" s="42" t="s">
        <v>36</v>
      </c>
      <c r="B198" s="32" t="s">
        <v>300</v>
      </c>
      <c r="C198" s="33" t="s">
        <v>301</v>
      </c>
      <c r="D198" s="43">
        <v>2651000</v>
      </c>
      <c r="E198" s="44"/>
      <c r="F198" s="45"/>
      <c r="G198" s="43">
        <v>2651000</v>
      </c>
      <c r="H198" s="44"/>
      <c r="I198" s="45"/>
      <c r="J198" s="37"/>
      <c r="K198" s="37"/>
    </row>
    <row r="199" spans="1:11" s="3" customFormat="1" ht="12.75">
      <c r="A199" s="55" t="s">
        <v>302</v>
      </c>
      <c r="B199" s="56"/>
      <c r="C199" s="57"/>
      <c r="D199" s="59">
        <f aca="true" t="shared" si="22" ref="D199:I199">SUM(D192:D198)</f>
        <v>7651000</v>
      </c>
      <c r="E199" s="60">
        <f t="shared" si="22"/>
        <v>0</v>
      </c>
      <c r="F199" s="61">
        <f t="shared" si="22"/>
        <v>0</v>
      </c>
      <c r="G199" s="59">
        <f t="shared" si="22"/>
        <v>7651000</v>
      </c>
      <c r="H199" s="60">
        <f t="shared" si="22"/>
        <v>0</v>
      </c>
      <c r="I199" s="61">
        <f t="shared" si="22"/>
        <v>0</v>
      </c>
      <c r="J199" s="37"/>
      <c r="K199" s="37"/>
    </row>
    <row r="200" spans="1:11" s="3" customFormat="1" ht="12.75">
      <c r="A200" s="31"/>
      <c r="B200" s="32"/>
      <c r="C200" s="33"/>
      <c r="D200" s="39"/>
      <c r="E200" s="40"/>
      <c r="F200" s="41"/>
      <c r="G200" s="39"/>
      <c r="H200" s="40"/>
      <c r="I200" s="41"/>
      <c r="J200" s="37"/>
      <c r="K200" s="62"/>
    </row>
    <row r="201" spans="1:11" s="3" customFormat="1" ht="12.75">
      <c r="A201" s="42" t="s">
        <v>17</v>
      </c>
      <c r="B201" s="32" t="s">
        <v>303</v>
      </c>
      <c r="C201" s="33" t="s">
        <v>304</v>
      </c>
      <c r="D201" s="43">
        <v>0</v>
      </c>
      <c r="E201" s="44"/>
      <c r="F201" s="45"/>
      <c r="G201" s="43">
        <v>0</v>
      </c>
      <c r="H201" s="44"/>
      <c r="I201" s="45"/>
      <c r="J201" s="62"/>
      <c r="K201" s="37"/>
    </row>
    <row r="202" spans="1:11" s="3" customFormat="1" ht="12.75">
      <c r="A202" s="42" t="s">
        <v>17</v>
      </c>
      <c r="B202" s="32" t="s">
        <v>305</v>
      </c>
      <c r="C202" s="33" t="s">
        <v>306</v>
      </c>
      <c r="D202" s="43">
        <v>1000000</v>
      </c>
      <c r="E202" s="44"/>
      <c r="F202" s="45"/>
      <c r="G202" s="43">
        <v>1000000</v>
      </c>
      <c r="H202" s="44"/>
      <c r="I202" s="45"/>
      <c r="J202" s="37"/>
      <c r="K202" s="37"/>
    </row>
    <row r="203" spans="1:11" s="3" customFormat="1" ht="12.75">
      <c r="A203" s="42" t="s">
        <v>17</v>
      </c>
      <c r="B203" s="32" t="s">
        <v>307</v>
      </c>
      <c r="C203" s="33" t="s">
        <v>308</v>
      </c>
      <c r="D203" s="43">
        <v>0</v>
      </c>
      <c r="E203" s="44"/>
      <c r="F203" s="45"/>
      <c r="G203" s="43">
        <v>0</v>
      </c>
      <c r="H203" s="44"/>
      <c r="I203" s="45"/>
      <c r="J203" s="37"/>
      <c r="K203" s="37"/>
    </row>
    <row r="204" spans="1:11" s="3" customFormat="1" ht="12.75">
      <c r="A204" s="42" t="s">
        <v>17</v>
      </c>
      <c r="B204" s="32" t="s">
        <v>309</v>
      </c>
      <c r="C204" s="33" t="s">
        <v>310</v>
      </c>
      <c r="D204" s="43">
        <v>0</v>
      </c>
      <c r="E204" s="44"/>
      <c r="F204" s="45"/>
      <c r="G204" s="43">
        <v>0</v>
      </c>
      <c r="H204" s="44"/>
      <c r="I204" s="45"/>
      <c r="J204" s="37"/>
      <c r="K204" s="37"/>
    </row>
    <row r="205" spans="1:11" s="3" customFormat="1" ht="12.75">
      <c r="A205" s="42" t="s">
        <v>36</v>
      </c>
      <c r="B205" s="32" t="s">
        <v>311</v>
      </c>
      <c r="C205" s="33" t="s">
        <v>312</v>
      </c>
      <c r="D205" s="43">
        <v>1000000</v>
      </c>
      <c r="E205" s="44"/>
      <c r="F205" s="45"/>
      <c r="G205" s="43">
        <v>1000000</v>
      </c>
      <c r="H205" s="44"/>
      <c r="I205" s="45"/>
      <c r="J205" s="37"/>
      <c r="K205" s="37"/>
    </row>
    <row r="206" spans="1:11" s="3" customFormat="1" ht="12.75">
      <c r="A206" s="55" t="s">
        <v>313</v>
      </c>
      <c r="B206" s="56"/>
      <c r="C206" s="57"/>
      <c r="D206" s="59">
        <f aca="true" t="shared" si="23" ref="D206:I206">SUM(D201:D205)</f>
        <v>2000000</v>
      </c>
      <c r="E206" s="60">
        <f t="shared" si="23"/>
        <v>0</v>
      </c>
      <c r="F206" s="61">
        <f t="shared" si="23"/>
        <v>0</v>
      </c>
      <c r="G206" s="59">
        <f t="shared" si="23"/>
        <v>2000000</v>
      </c>
      <c r="H206" s="60">
        <f t="shared" si="23"/>
        <v>0</v>
      </c>
      <c r="I206" s="61">
        <f t="shared" si="23"/>
        <v>0</v>
      </c>
      <c r="J206" s="37"/>
      <c r="K206" s="37"/>
    </row>
    <row r="207" spans="1:11" s="3" customFormat="1" ht="12.75">
      <c r="A207" s="31"/>
      <c r="B207" s="32"/>
      <c r="C207" s="33"/>
      <c r="D207" s="39"/>
      <c r="E207" s="40"/>
      <c r="F207" s="41"/>
      <c r="G207" s="39"/>
      <c r="H207" s="40"/>
      <c r="I207" s="41"/>
      <c r="J207" s="37"/>
      <c r="K207" s="62"/>
    </row>
    <row r="208" spans="1:11" s="3" customFormat="1" ht="12.75">
      <c r="A208" s="42" t="s">
        <v>17</v>
      </c>
      <c r="B208" s="32" t="s">
        <v>314</v>
      </c>
      <c r="C208" s="33" t="s">
        <v>315</v>
      </c>
      <c r="D208" s="43">
        <v>0</v>
      </c>
      <c r="E208" s="44"/>
      <c r="F208" s="45"/>
      <c r="G208" s="43">
        <v>0</v>
      </c>
      <c r="H208" s="44"/>
      <c r="I208" s="45"/>
      <c r="J208" s="62"/>
      <c r="K208" s="37"/>
    </row>
    <row r="209" spans="1:11" s="3" customFormat="1" ht="12.75">
      <c r="A209" s="42" t="s">
        <v>17</v>
      </c>
      <c r="B209" s="32" t="s">
        <v>316</v>
      </c>
      <c r="C209" s="33" t="s">
        <v>317</v>
      </c>
      <c r="D209" s="43">
        <v>1000000</v>
      </c>
      <c r="E209" s="44"/>
      <c r="F209" s="45"/>
      <c r="G209" s="43">
        <v>1000000</v>
      </c>
      <c r="H209" s="44"/>
      <c r="I209" s="45"/>
      <c r="J209" s="37"/>
      <c r="K209" s="37"/>
    </row>
    <row r="210" spans="1:11" s="3" customFormat="1" ht="12.75">
      <c r="A210" s="42" t="s">
        <v>17</v>
      </c>
      <c r="B210" s="32" t="s">
        <v>318</v>
      </c>
      <c r="C210" s="33" t="s">
        <v>319</v>
      </c>
      <c r="D210" s="43">
        <v>1000000</v>
      </c>
      <c r="E210" s="44"/>
      <c r="F210" s="45"/>
      <c r="G210" s="43">
        <v>1000000</v>
      </c>
      <c r="H210" s="44"/>
      <c r="I210" s="45"/>
      <c r="J210" s="37"/>
      <c r="K210" s="37"/>
    </row>
    <row r="211" spans="1:11" s="3" customFormat="1" ht="12.75">
      <c r="A211" s="42" t="s">
        <v>17</v>
      </c>
      <c r="B211" s="32" t="s">
        <v>320</v>
      </c>
      <c r="C211" s="33" t="s">
        <v>321</v>
      </c>
      <c r="D211" s="43">
        <v>1000000</v>
      </c>
      <c r="E211" s="44"/>
      <c r="F211" s="45"/>
      <c r="G211" s="43">
        <v>1000000</v>
      </c>
      <c r="H211" s="44"/>
      <c r="I211" s="45"/>
      <c r="J211" s="37"/>
      <c r="K211" s="37"/>
    </row>
    <row r="212" spans="1:11" s="3" customFormat="1" ht="12.75">
      <c r="A212" s="42" t="s">
        <v>17</v>
      </c>
      <c r="B212" s="32" t="s">
        <v>322</v>
      </c>
      <c r="C212" s="33" t="s">
        <v>323</v>
      </c>
      <c r="D212" s="43">
        <v>1000000</v>
      </c>
      <c r="E212" s="44"/>
      <c r="F212" s="45"/>
      <c r="G212" s="43">
        <v>1000000</v>
      </c>
      <c r="H212" s="44"/>
      <c r="I212" s="45"/>
      <c r="J212" s="37"/>
      <c r="K212" s="37"/>
    </row>
    <row r="213" spans="1:11" s="3" customFormat="1" ht="12.75">
      <c r="A213" s="42" t="s">
        <v>36</v>
      </c>
      <c r="B213" s="32" t="s">
        <v>324</v>
      </c>
      <c r="C213" s="33" t="s">
        <v>325</v>
      </c>
      <c r="D213" s="43">
        <v>3028000</v>
      </c>
      <c r="E213" s="44"/>
      <c r="F213" s="45"/>
      <c r="G213" s="43">
        <v>3028000</v>
      </c>
      <c r="H213" s="44"/>
      <c r="I213" s="45"/>
      <c r="J213" s="37"/>
      <c r="K213" s="37"/>
    </row>
    <row r="214" spans="1:11" s="3" customFormat="1" ht="12.75">
      <c r="A214" s="55" t="s">
        <v>326</v>
      </c>
      <c r="B214" s="56"/>
      <c r="C214" s="57"/>
      <c r="D214" s="59">
        <f aca="true" t="shared" si="24" ref="D214:I214">SUM(D208:D213)</f>
        <v>7028000</v>
      </c>
      <c r="E214" s="60">
        <f t="shared" si="24"/>
        <v>0</v>
      </c>
      <c r="F214" s="61">
        <f t="shared" si="24"/>
        <v>0</v>
      </c>
      <c r="G214" s="59">
        <f t="shared" si="24"/>
        <v>7028000</v>
      </c>
      <c r="H214" s="60">
        <f t="shared" si="24"/>
        <v>0</v>
      </c>
      <c r="I214" s="61">
        <f t="shared" si="24"/>
        <v>0</v>
      </c>
      <c r="J214" s="37"/>
      <c r="K214" s="37"/>
    </row>
    <row r="215" spans="1:11" s="3" customFormat="1" ht="12.75">
      <c r="A215" s="31"/>
      <c r="B215" s="32"/>
      <c r="C215" s="33"/>
      <c r="D215" s="39"/>
      <c r="E215" s="40"/>
      <c r="F215" s="41"/>
      <c r="G215" s="39"/>
      <c r="H215" s="40"/>
      <c r="I215" s="41"/>
      <c r="J215" s="37"/>
      <c r="K215" s="62"/>
    </row>
    <row r="216" spans="1:11" s="3" customFormat="1" ht="12.75">
      <c r="A216" s="31"/>
      <c r="B216" s="71"/>
      <c r="C216" s="33"/>
      <c r="D216" s="39"/>
      <c r="E216" s="40"/>
      <c r="F216" s="41"/>
      <c r="G216" s="39"/>
      <c r="H216" s="40"/>
      <c r="I216" s="41"/>
      <c r="J216" s="62"/>
      <c r="K216" s="37"/>
    </row>
    <row r="217" spans="1:11" s="3" customFormat="1" ht="12.75">
      <c r="A217" s="55" t="s">
        <v>327</v>
      </c>
      <c r="B217" s="56"/>
      <c r="C217" s="57"/>
      <c r="D217" s="81">
        <f>D134+D143+D153+D161+D168+D174+D182+D190+D199+D206+D214</f>
        <v>84987000</v>
      </c>
      <c r="E217" s="82">
        <f>E134+E143+E153+E161+E168+E174+E182+E190+E199+E206+E214</f>
        <v>0</v>
      </c>
      <c r="F217" s="83">
        <f>F134+F143+F153+F161+F168+F174+F182+F190+F199+F206+F214</f>
        <v>0</v>
      </c>
      <c r="G217" s="81">
        <f>G134+G143+G153+G161+G168+G174+G182+G190+G199+G206+G214</f>
        <v>84987000</v>
      </c>
      <c r="H217" s="82">
        <f>+H214+H206+H199+H190+H182+H174+H168+H161+H153+H143+H134</f>
        <v>0</v>
      </c>
      <c r="I217" s="83">
        <f>+I214+I206+I199+I190+I182+I174+I168+I161+I153+I143+I134</f>
        <v>0</v>
      </c>
      <c r="J217" s="37"/>
      <c r="K217" s="37"/>
    </row>
    <row r="218" spans="1:11" s="3" customFormat="1" ht="12.75">
      <c r="A218" s="78"/>
      <c r="B218" s="79"/>
      <c r="C218" s="72"/>
      <c r="D218" s="34"/>
      <c r="E218" s="35"/>
      <c r="F218" s="36"/>
      <c r="G218" s="34">
        <v>0</v>
      </c>
      <c r="H218" s="35">
        <v>0</v>
      </c>
      <c r="I218" s="36">
        <v>0</v>
      </c>
      <c r="J218" s="37"/>
      <c r="K218" s="62"/>
    </row>
    <row r="219" spans="1:11" s="3" customFormat="1" ht="12.75">
      <c r="A219" s="38" t="s">
        <v>328</v>
      </c>
      <c r="B219" s="12"/>
      <c r="C219" s="33"/>
      <c r="D219" s="39"/>
      <c r="E219" s="40"/>
      <c r="F219" s="41"/>
      <c r="G219" s="39">
        <v>0</v>
      </c>
      <c r="H219" s="40">
        <v>0</v>
      </c>
      <c r="I219" s="41">
        <v>0</v>
      </c>
      <c r="J219" s="62"/>
      <c r="K219" s="37"/>
    </row>
    <row r="220" spans="1:11" s="3" customFormat="1" ht="12.75">
      <c r="A220" s="38"/>
      <c r="B220" s="12"/>
      <c r="C220" s="33"/>
      <c r="D220" s="39"/>
      <c r="E220" s="40"/>
      <c r="F220" s="41"/>
      <c r="G220" s="39"/>
      <c r="H220" s="40"/>
      <c r="I220" s="41"/>
      <c r="J220" s="37"/>
      <c r="K220" s="37"/>
    </row>
    <row r="221" spans="1:11" s="3" customFormat="1" ht="12.75">
      <c r="A221" s="42" t="s">
        <v>17</v>
      </c>
      <c r="B221" s="32" t="s">
        <v>329</v>
      </c>
      <c r="C221" s="33" t="s">
        <v>330</v>
      </c>
      <c r="D221" s="43">
        <v>1000000</v>
      </c>
      <c r="E221" s="44"/>
      <c r="F221" s="45"/>
      <c r="G221" s="43">
        <v>1000000</v>
      </c>
      <c r="H221" s="44"/>
      <c r="I221" s="45"/>
      <c r="J221" s="37"/>
      <c r="K221" s="37"/>
    </row>
    <row r="222" spans="1:11" s="3" customFormat="1" ht="12.75">
      <c r="A222" s="42" t="s">
        <v>17</v>
      </c>
      <c r="B222" s="32" t="s">
        <v>331</v>
      </c>
      <c r="C222" s="33" t="s">
        <v>332</v>
      </c>
      <c r="D222" s="43">
        <v>1142000</v>
      </c>
      <c r="E222" s="44"/>
      <c r="F222" s="45"/>
      <c r="G222" s="43">
        <v>1142000</v>
      </c>
      <c r="H222" s="44"/>
      <c r="I222" s="45"/>
      <c r="J222" s="37"/>
      <c r="K222" s="37"/>
    </row>
    <row r="223" spans="1:11" s="3" customFormat="1" ht="12.75">
      <c r="A223" s="42" t="s">
        <v>17</v>
      </c>
      <c r="B223" s="32" t="s">
        <v>333</v>
      </c>
      <c r="C223" s="33" t="s">
        <v>334</v>
      </c>
      <c r="D223" s="43">
        <v>935000</v>
      </c>
      <c r="E223" s="44"/>
      <c r="F223" s="45"/>
      <c r="G223" s="43">
        <v>935000</v>
      </c>
      <c r="H223" s="44"/>
      <c r="I223" s="45"/>
      <c r="J223" s="37"/>
      <c r="K223" s="84"/>
    </row>
    <row r="224" spans="1:11" s="3" customFormat="1" ht="12.75">
      <c r="A224" s="42" t="s">
        <v>17</v>
      </c>
      <c r="B224" s="32" t="s">
        <v>335</v>
      </c>
      <c r="C224" s="33" t="s">
        <v>336</v>
      </c>
      <c r="D224" s="43">
        <v>1000000</v>
      </c>
      <c r="E224" s="44"/>
      <c r="F224" s="45"/>
      <c r="G224" s="43">
        <v>1000000</v>
      </c>
      <c r="H224" s="44"/>
      <c r="I224" s="45"/>
      <c r="J224" s="84"/>
      <c r="K224" s="37"/>
    </row>
    <row r="225" spans="1:11" s="3" customFormat="1" ht="12.75">
      <c r="A225" s="42" t="s">
        <v>17</v>
      </c>
      <c r="B225" s="32" t="s">
        <v>337</v>
      </c>
      <c r="C225" s="33" t="s">
        <v>338</v>
      </c>
      <c r="D225" s="43">
        <v>1000000</v>
      </c>
      <c r="E225" s="44"/>
      <c r="F225" s="45"/>
      <c r="G225" s="43">
        <v>1000000</v>
      </c>
      <c r="H225" s="44"/>
      <c r="I225" s="45"/>
      <c r="J225" s="37"/>
      <c r="K225" s="37"/>
    </row>
    <row r="226" spans="1:11" s="3" customFormat="1" ht="12.75">
      <c r="A226" s="42" t="s">
        <v>36</v>
      </c>
      <c r="B226" s="32" t="s">
        <v>339</v>
      </c>
      <c r="C226" s="33" t="s">
        <v>340</v>
      </c>
      <c r="D226" s="43">
        <v>3808000</v>
      </c>
      <c r="E226" s="44"/>
      <c r="F226" s="45"/>
      <c r="G226" s="43">
        <v>3808000</v>
      </c>
      <c r="H226" s="44"/>
      <c r="I226" s="45"/>
      <c r="J226" s="37"/>
      <c r="K226" s="37"/>
    </row>
    <row r="227" spans="1:11" s="3" customFormat="1" ht="12.75">
      <c r="A227" s="55" t="s">
        <v>341</v>
      </c>
      <c r="B227" s="56"/>
      <c r="C227" s="57"/>
      <c r="D227" s="81">
        <f aca="true" t="shared" si="25" ref="D227:I227">SUM(D221:D226)</f>
        <v>8885000</v>
      </c>
      <c r="E227" s="82">
        <f t="shared" si="25"/>
        <v>0</v>
      </c>
      <c r="F227" s="83">
        <f t="shared" si="25"/>
        <v>0</v>
      </c>
      <c r="G227" s="81">
        <f t="shared" si="25"/>
        <v>8885000</v>
      </c>
      <c r="H227" s="82">
        <f t="shared" si="25"/>
        <v>0</v>
      </c>
      <c r="I227" s="83">
        <f t="shared" si="25"/>
        <v>0</v>
      </c>
      <c r="J227" s="37"/>
      <c r="K227" s="37"/>
    </row>
    <row r="228" spans="1:11" s="3" customFormat="1" ht="12.75">
      <c r="A228" s="42"/>
      <c r="B228" s="32"/>
      <c r="C228" s="33"/>
      <c r="D228" s="39"/>
      <c r="E228" s="40"/>
      <c r="F228" s="41"/>
      <c r="G228" s="39"/>
      <c r="H228" s="40"/>
      <c r="I228" s="41"/>
      <c r="J228" s="37"/>
      <c r="K228" s="62"/>
    </row>
    <row r="229" spans="1:11" s="3" customFormat="1" ht="12.75">
      <c r="A229" s="42" t="s">
        <v>17</v>
      </c>
      <c r="B229" s="32" t="s">
        <v>342</v>
      </c>
      <c r="C229" s="33" t="s">
        <v>343</v>
      </c>
      <c r="D229" s="43">
        <v>1000000</v>
      </c>
      <c r="E229" s="44"/>
      <c r="F229" s="45"/>
      <c r="G229" s="43">
        <v>1000000</v>
      </c>
      <c r="H229" s="44"/>
      <c r="I229" s="45"/>
      <c r="J229" s="62"/>
      <c r="K229" s="37"/>
    </row>
    <row r="230" spans="1:11" s="3" customFormat="1" ht="12.75">
      <c r="A230" s="42" t="s">
        <v>17</v>
      </c>
      <c r="B230" s="32" t="s">
        <v>344</v>
      </c>
      <c r="C230" s="33" t="s">
        <v>345</v>
      </c>
      <c r="D230" s="43">
        <v>1000000</v>
      </c>
      <c r="E230" s="44"/>
      <c r="F230" s="45"/>
      <c r="G230" s="43">
        <v>1000000</v>
      </c>
      <c r="H230" s="44"/>
      <c r="I230" s="45"/>
      <c r="J230" s="37"/>
      <c r="K230" s="37"/>
    </row>
    <row r="231" spans="1:11" s="3" customFormat="1" ht="12.75">
      <c r="A231" s="42" t="s">
        <v>17</v>
      </c>
      <c r="B231" s="32" t="s">
        <v>346</v>
      </c>
      <c r="C231" s="33" t="s">
        <v>347</v>
      </c>
      <c r="D231" s="43">
        <v>1378000</v>
      </c>
      <c r="E231" s="44"/>
      <c r="F231" s="45"/>
      <c r="G231" s="43">
        <v>1378000</v>
      </c>
      <c r="H231" s="44"/>
      <c r="I231" s="45"/>
      <c r="J231" s="37"/>
      <c r="K231" s="37"/>
    </row>
    <row r="232" spans="1:11" s="3" customFormat="1" ht="12.75">
      <c r="A232" s="42" t="s">
        <v>17</v>
      </c>
      <c r="B232" s="32" t="s">
        <v>348</v>
      </c>
      <c r="C232" s="33" t="s">
        <v>349</v>
      </c>
      <c r="D232" s="43">
        <v>1926000</v>
      </c>
      <c r="E232" s="44"/>
      <c r="F232" s="45"/>
      <c r="G232" s="43">
        <v>1926000</v>
      </c>
      <c r="H232" s="44"/>
      <c r="I232" s="45"/>
      <c r="J232" s="37"/>
      <c r="K232" s="37"/>
    </row>
    <row r="233" spans="1:11" s="3" customFormat="1" ht="12.75">
      <c r="A233" s="42" t="s">
        <v>36</v>
      </c>
      <c r="B233" s="32" t="s">
        <v>350</v>
      </c>
      <c r="C233" s="33" t="s">
        <v>351</v>
      </c>
      <c r="D233" s="43">
        <v>4862000</v>
      </c>
      <c r="E233" s="44"/>
      <c r="F233" s="45"/>
      <c r="G233" s="43">
        <v>4862000</v>
      </c>
      <c r="H233" s="44"/>
      <c r="I233" s="45"/>
      <c r="J233" s="37"/>
      <c r="K233" s="37"/>
    </row>
    <row r="234" spans="1:11" s="3" customFormat="1" ht="12.75">
      <c r="A234" s="55" t="s">
        <v>352</v>
      </c>
      <c r="B234" s="56"/>
      <c r="C234" s="57"/>
      <c r="D234" s="81">
        <f aca="true" t="shared" si="26" ref="D234:I234">SUM(D229:D233)</f>
        <v>10166000</v>
      </c>
      <c r="E234" s="82">
        <f t="shared" si="26"/>
        <v>0</v>
      </c>
      <c r="F234" s="83">
        <f t="shared" si="26"/>
        <v>0</v>
      </c>
      <c r="G234" s="81">
        <f t="shared" si="26"/>
        <v>10166000</v>
      </c>
      <c r="H234" s="82">
        <f t="shared" si="26"/>
        <v>0</v>
      </c>
      <c r="I234" s="83">
        <f t="shared" si="26"/>
        <v>0</v>
      </c>
      <c r="J234" s="37"/>
      <c r="K234" s="37"/>
    </row>
    <row r="235" spans="1:11" s="3" customFormat="1" ht="12.75">
      <c r="A235" s="42"/>
      <c r="B235" s="32"/>
      <c r="C235" s="33"/>
      <c r="D235" s="39"/>
      <c r="E235" s="40"/>
      <c r="F235" s="41"/>
      <c r="G235" s="39"/>
      <c r="H235" s="40"/>
      <c r="I235" s="41"/>
      <c r="J235" s="37"/>
      <c r="K235" s="37"/>
    </row>
    <row r="236" spans="1:11" s="3" customFormat="1" ht="12.75">
      <c r="A236" s="42" t="s">
        <v>17</v>
      </c>
      <c r="B236" s="32" t="s">
        <v>353</v>
      </c>
      <c r="C236" s="33" t="s">
        <v>354</v>
      </c>
      <c r="D236" s="43">
        <v>1000000</v>
      </c>
      <c r="E236" s="44"/>
      <c r="F236" s="45"/>
      <c r="G236" s="43">
        <v>1000000</v>
      </c>
      <c r="H236" s="44"/>
      <c r="I236" s="45"/>
      <c r="J236" s="37"/>
      <c r="K236" s="62"/>
    </row>
    <row r="237" spans="1:11" s="3" customFormat="1" ht="12.75">
      <c r="A237" s="42" t="s">
        <v>17</v>
      </c>
      <c r="B237" s="32" t="s">
        <v>355</v>
      </c>
      <c r="C237" s="33" t="s">
        <v>356</v>
      </c>
      <c r="D237" s="43">
        <v>1066000</v>
      </c>
      <c r="E237" s="44"/>
      <c r="F237" s="45"/>
      <c r="G237" s="43">
        <v>1066000</v>
      </c>
      <c r="H237" s="44"/>
      <c r="I237" s="45"/>
      <c r="J237" s="62"/>
      <c r="K237" s="37"/>
    </row>
    <row r="238" spans="1:11" s="3" customFormat="1" ht="12.75">
      <c r="A238" s="42" t="s">
        <v>17</v>
      </c>
      <c r="B238" s="32" t="s">
        <v>357</v>
      </c>
      <c r="C238" s="33" t="s">
        <v>358</v>
      </c>
      <c r="D238" s="43">
        <v>1000000</v>
      </c>
      <c r="E238" s="44"/>
      <c r="F238" s="45"/>
      <c r="G238" s="43">
        <v>1000000</v>
      </c>
      <c r="H238" s="44"/>
      <c r="I238" s="45"/>
      <c r="J238" s="37"/>
      <c r="K238" s="37"/>
    </row>
    <row r="239" spans="1:11" s="3" customFormat="1" ht="12.75">
      <c r="A239" s="42" t="s">
        <v>17</v>
      </c>
      <c r="B239" s="32" t="s">
        <v>359</v>
      </c>
      <c r="C239" s="33" t="s">
        <v>360</v>
      </c>
      <c r="D239" s="43">
        <v>5446000</v>
      </c>
      <c r="E239" s="44"/>
      <c r="F239" s="45"/>
      <c r="G239" s="43">
        <v>5446000</v>
      </c>
      <c r="H239" s="44"/>
      <c r="I239" s="45"/>
      <c r="J239" s="37"/>
      <c r="K239" s="37"/>
    </row>
    <row r="240" spans="1:11" s="3" customFormat="1" ht="12.75">
      <c r="A240" s="42" t="s">
        <v>17</v>
      </c>
      <c r="B240" s="32" t="s">
        <v>361</v>
      </c>
      <c r="C240" s="33" t="s">
        <v>362</v>
      </c>
      <c r="D240" s="43">
        <v>1260000</v>
      </c>
      <c r="E240" s="44"/>
      <c r="F240" s="45"/>
      <c r="G240" s="43">
        <v>1260000</v>
      </c>
      <c r="H240" s="44"/>
      <c r="I240" s="45"/>
      <c r="J240" s="37"/>
      <c r="K240" s="37"/>
    </row>
    <row r="241" spans="1:11" s="3" customFormat="1" ht="12.75">
      <c r="A241" s="42" t="s">
        <v>36</v>
      </c>
      <c r="B241" s="32" t="s">
        <v>363</v>
      </c>
      <c r="C241" s="33" t="s">
        <v>364</v>
      </c>
      <c r="D241" s="43">
        <v>2924000</v>
      </c>
      <c r="E241" s="44"/>
      <c r="F241" s="45"/>
      <c r="G241" s="43">
        <v>2924000</v>
      </c>
      <c r="H241" s="44"/>
      <c r="I241" s="45"/>
      <c r="J241" s="37"/>
      <c r="K241" s="37"/>
    </row>
    <row r="242" spans="1:11" s="3" customFormat="1" ht="12.75">
      <c r="A242" s="55" t="s">
        <v>365</v>
      </c>
      <c r="B242" s="56"/>
      <c r="C242" s="57"/>
      <c r="D242" s="81">
        <f aca="true" t="shared" si="27" ref="D242:I242">SUM(D236:D241)</f>
        <v>12696000</v>
      </c>
      <c r="E242" s="82">
        <f t="shared" si="27"/>
        <v>0</v>
      </c>
      <c r="F242" s="83">
        <f t="shared" si="27"/>
        <v>0</v>
      </c>
      <c r="G242" s="81">
        <f t="shared" si="27"/>
        <v>12696000</v>
      </c>
      <c r="H242" s="82">
        <f t="shared" si="27"/>
        <v>0</v>
      </c>
      <c r="I242" s="83">
        <f t="shared" si="27"/>
        <v>0</v>
      </c>
      <c r="J242" s="37"/>
      <c r="K242" s="37"/>
    </row>
    <row r="243" spans="1:11" s="3" customFormat="1" ht="12.75">
      <c r="A243" s="42"/>
      <c r="B243" s="32"/>
      <c r="C243" s="33"/>
      <c r="D243" s="39"/>
      <c r="E243" s="40"/>
      <c r="F243" s="41"/>
      <c r="G243" s="39"/>
      <c r="H243" s="40"/>
      <c r="I243" s="41"/>
      <c r="J243" s="37"/>
      <c r="K243" s="62"/>
    </row>
    <row r="244" spans="1:11" s="3" customFormat="1" ht="12.75">
      <c r="A244" s="42" t="s">
        <v>17</v>
      </c>
      <c r="B244" s="32" t="s">
        <v>366</v>
      </c>
      <c r="C244" s="33" t="s">
        <v>367</v>
      </c>
      <c r="D244" s="43">
        <v>1514000</v>
      </c>
      <c r="E244" s="44"/>
      <c r="F244" s="45"/>
      <c r="G244" s="43">
        <v>1514000</v>
      </c>
      <c r="H244" s="44"/>
      <c r="I244" s="45"/>
      <c r="J244" s="62"/>
      <c r="K244" s="37"/>
    </row>
    <row r="245" spans="1:11" s="3" customFormat="1" ht="12.75">
      <c r="A245" s="42" t="s">
        <v>17</v>
      </c>
      <c r="B245" s="32" t="s">
        <v>368</v>
      </c>
      <c r="C245" s="33" t="s">
        <v>369</v>
      </c>
      <c r="D245" s="43">
        <v>1052000</v>
      </c>
      <c r="E245" s="44"/>
      <c r="F245" s="45"/>
      <c r="G245" s="43">
        <v>1052000</v>
      </c>
      <c r="H245" s="44"/>
      <c r="I245" s="45"/>
      <c r="J245" s="37"/>
      <c r="K245" s="37"/>
    </row>
    <row r="246" spans="1:11" s="3" customFormat="1" ht="12.75">
      <c r="A246" s="42" t="s">
        <v>17</v>
      </c>
      <c r="B246" s="32" t="s">
        <v>370</v>
      </c>
      <c r="C246" s="33" t="s">
        <v>371</v>
      </c>
      <c r="D246" s="43">
        <v>1000000</v>
      </c>
      <c r="E246" s="44"/>
      <c r="F246" s="45"/>
      <c r="G246" s="43">
        <v>1000000</v>
      </c>
      <c r="H246" s="44"/>
      <c r="I246" s="45"/>
      <c r="J246" s="37"/>
      <c r="K246" s="37"/>
    </row>
    <row r="247" spans="1:11" s="3" customFormat="1" ht="12.75">
      <c r="A247" s="42" t="s">
        <v>17</v>
      </c>
      <c r="B247" s="32" t="s">
        <v>372</v>
      </c>
      <c r="C247" s="33" t="s">
        <v>373</v>
      </c>
      <c r="D247" s="43">
        <v>912000</v>
      </c>
      <c r="E247" s="44"/>
      <c r="F247" s="45"/>
      <c r="G247" s="43">
        <v>912000</v>
      </c>
      <c r="H247" s="44"/>
      <c r="I247" s="45"/>
      <c r="J247" s="37"/>
      <c r="K247" s="37"/>
    </row>
    <row r="248" spans="1:11" s="3" customFormat="1" ht="12.75">
      <c r="A248" s="42" t="s">
        <v>17</v>
      </c>
      <c r="B248" s="32" t="s">
        <v>374</v>
      </c>
      <c r="C248" s="33" t="s">
        <v>375</v>
      </c>
      <c r="D248" s="43">
        <v>1000000</v>
      </c>
      <c r="E248" s="44"/>
      <c r="F248" s="45"/>
      <c r="G248" s="43">
        <v>1000000</v>
      </c>
      <c r="H248" s="44"/>
      <c r="I248" s="45"/>
      <c r="J248" s="37"/>
      <c r="K248" s="37"/>
    </row>
    <row r="249" spans="1:11" s="3" customFormat="1" ht="12.75">
      <c r="A249" s="42" t="s">
        <v>17</v>
      </c>
      <c r="B249" s="32" t="s">
        <v>376</v>
      </c>
      <c r="C249" s="33" t="s">
        <v>377</v>
      </c>
      <c r="D249" s="43">
        <v>1755000</v>
      </c>
      <c r="E249" s="44"/>
      <c r="F249" s="45"/>
      <c r="G249" s="43">
        <v>1755000</v>
      </c>
      <c r="H249" s="44"/>
      <c r="I249" s="45"/>
      <c r="J249" s="37"/>
      <c r="K249" s="37"/>
    </row>
    <row r="250" spans="1:11" s="3" customFormat="1" ht="12.75">
      <c r="A250" s="42" t="s">
        <v>36</v>
      </c>
      <c r="B250" s="32" t="s">
        <v>378</v>
      </c>
      <c r="C250" s="33" t="s">
        <v>379</v>
      </c>
      <c r="D250" s="43">
        <v>1000000</v>
      </c>
      <c r="E250" s="44"/>
      <c r="F250" s="45"/>
      <c r="G250" s="43">
        <v>1000000</v>
      </c>
      <c r="H250" s="44"/>
      <c r="I250" s="45"/>
      <c r="J250" s="37"/>
      <c r="K250" s="37"/>
    </row>
    <row r="251" spans="1:11" s="3" customFormat="1" ht="12.75">
      <c r="A251" s="55" t="s">
        <v>380</v>
      </c>
      <c r="B251" s="56"/>
      <c r="C251" s="57"/>
      <c r="D251" s="81">
        <f aca="true" t="shared" si="28" ref="D251:I251">SUM(D244:D250)</f>
        <v>8233000</v>
      </c>
      <c r="E251" s="82">
        <f t="shared" si="28"/>
        <v>0</v>
      </c>
      <c r="F251" s="83">
        <f t="shared" si="28"/>
        <v>0</v>
      </c>
      <c r="G251" s="81">
        <f t="shared" si="28"/>
        <v>8233000</v>
      </c>
      <c r="H251" s="82">
        <f t="shared" si="28"/>
        <v>0</v>
      </c>
      <c r="I251" s="83">
        <f t="shared" si="28"/>
        <v>0</v>
      </c>
      <c r="J251" s="37"/>
      <c r="K251" s="62"/>
    </row>
    <row r="252" spans="1:11" s="3" customFormat="1" ht="12.75">
      <c r="A252" s="31"/>
      <c r="B252" s="32"/>
      <c r="C252" s="33"/>
      <c r="D252" s="39"/>
      <c r="E252" s="40"/>
      <c r="F252" s="41"/>
      <c r="G252" s="39"/>
      <c r="H252" s="40"/>
      <c r="I252" s="41"/>
      <c r="J252" s="62"/>
      <c r="K252" s="37"/>
    </row>
    <row r="253" spans="1:11" s="3" customFormat="1" ht="12.75">
      <c r="A253" s="42" t="s">
        <v>17</v>
      </c>
      <c r="B253" s="32" t="s">
        <v>381</v>
      </c>
      <c r="C253" s="33" t="s">
        <v>382</v>
      </c>
      <c r="D253" s="43">
        <v>1000000</v>
      </c>
      <c r="E253" s="44"/>
      <c r="F253" s="45"/>
      <c r="G253" s="43">
        <v>1000000</v>
      </c>
      <c r="H253" s="44"/>
      <c r="I253" s="45"/>
      <c r="J253" s="37"/>
      <c r="K253" s="37"/>
    </row>
    <row r="254" spans="1:11" s="3" customFormat="1" ht="12.75">
      <c r="A254" s="42" t="s">
        <v>17</v>
      </c>
      <c r="B254" s="32" t="s">
        <v>383</v>
      </c>
      <c r="C254" s="33" t="s">
        <v>384</v>
      </c>
      <c r="D254" s="43">
        <v>1000000</v>
      </c>
      <c r="E254" s="44"/>
      <c r="F254" s="45"/>
      <c r="G254" s="43">
        <v>1000000</v>
      </c>
      <c r="H254" s="44"/>
      <c r="I254" s="45"/>
      <c r="J254" s="37"/>
      <c r="K254" s="37"/>
    </row>
    <row r="255" spans="1:11" s="3" customFormat="1" ht="12.75">
      <c r="A255" s="42" t="s">
        <v>17</v>
      </c>
      <c r="B255" s="32" t="s">
        <v>385</v>
      </c>
      <c r="C255" s="33" t="s">
        <v>386</v>
      </c>
      <c r="D255" s="43">
        <v>966000</v>
      </c>
      <c r="E255" s="44"/>
      <c r="F255" s="45"/>
      <c r="G255" s="43">
        <v>966000</v>
      </c>
      <c r="H255" s="44"/>
      <c r="I255" s="45"/>
      <c r="J255" s="37"/>
      <c r="K255" s="37"/>
    </row>
    <row r="256" spans="1:11" s="3" customFormat="1" ht="12.75">
      <c r="A256" s="42" t="s">
        <v>17</v>
      </c>
      <c r="B256" s="32" t="s">
        <v>387</v>
      </c>
      <c r="C256" s="33" t="s">
        <v>388</v>
      </c>
      <c r="D256" s="43">
        <v>1012000</v>
      </c>
      <c r="E256" s="85"/>
      <c r="F256" s="86"/>
      <c r="G256" s="43">
        <v>1012000</v>
      </c>
      <c r="H256" s="85"/>
      <c r="I256" s="86"/>
      <c r="J256" s="37"/>
      <c r="K256" s="37"/>
    </row>
    <row r="257" spans="1:11" s="3" customFormat="1" ht="12.75">
      <c r="A257" s="42" t="s">
        <v>17</v>
      </c>
      <c r="B257" s="32" t="s">
        <v>389</v>
      </c>
      <c r="C257" s="33" t="s">
        <v>390</v>
      </c>
      <c r="D257" s="43">
        <v>1000000</v>
      </c>
      <c r="E257" s="44"/>
      <c r="F257" s="45"/>
      <c r="G257" s="43">
        <v>1000000</v>
      </c>
      <c r="H257" s="44"/>
      <c r="I257" s="45"/>
      <c r="J257" s="37"/>
      <c r="K257" s="37"/>
    </row>
    <row r="258" spans="1:11" s="3" customFormat="1" ht="12.75">
      <c r="A258" s="42" t="s">
        <v>36</v>
      </c>
      <c r="B258" s="32" t="s">
        <v>391</v>
      </c>
      <c r="C258" s="33" t="s">
        <v>392</v>
      </c>
      <c r="D258" s="43">
        <v>3124000</v>
      </c>
      <c r="E258" s="44"/>
      <c r="F258" s="45"/>
      <c r="G258" s="43">
        <v>3124000</v>
      </c>
      <c r="H258" s="44"/>
      <c r="I258" s="45"/>
      <c r="J258" s="37"/>
      <c r="K258" s="37"/>
    </row>
    <row r="259" spans="1:11" s="3" customFormat="1" ht="12.75">
      <c r="A259" s="55" t="s">
        <v>393</v>
      </c>
      <c r="B259" s="56"/>
      <c r="C259" s="57"/>
      <c r="D259" s="81">
        <f aca="true" t="shared" si="29" ref="D259:I259">SUM(D253:D258)</f>
        <v>8102000</v>
      </c>
      <c r="E259" s="82">
        <f t="shared" si="29"/>
        <v>0</v>
      </c>
      <c r="F259" s="83">
        <f t="shared" si="29"/>
        <v>0</v>
      </c>
      <c r="G259" s="81">
        <f t="shared" si="29"/>
        <v>8102000</v>
      </c>
      <c r="H259" s="82">
        <f t="shared" si="29"/>
        <v>0</v>
      </c>
      <c r="I259" s="83">
        <f t="shared" si="29"/>
        <v>0</v>
      </c>
      <c r="J259" s="37"/>
      <c r="K259" s="37"/>
    </row>
    <row r="260" spans="1:11" s="3" customFormat="1" ht="12.75">
      <c r="A260" s="69"/>
      <c r="B260" s="70"/>
      <c r="D260" s="39"/>
      <c r="E260" s="40"/>
      <c r="F260" s="41"/>
      <c r="G260" s="39"/>
      <c r="H260" s="40"/>
      <c r="I260" s="41"/>
      <c r="J260" s="37"/>
      <c r="K260" s="62"/>
    </row>
    <row r="261" spans="1:11" s="3" customFormat="1" ht="12.75">
      <c r="A261" s="31"/>
      <c r="B261" s="71"/>
      <c r="C261" s="33"/>
      <c r="D261" s="39"/>
      <c r="E261" s="40"/>
      <c r="F261" s="41"/>
      <c r="G261" s="39">
        <v>0</v>
      </c>
      <c r="H261" s="40">
        <v>0</v>
      </c>
      <c r="I261" s="41">
        <v>0</v>
      </c>
      <c r="J261" s="37"/>
      <c r="K261" s="62"/>
    </row>
    <row r="262" spans="1:11" s="3" customFormat="1" ht="12.75">
      <c r="A262" s="55" t="s">
        <v>394</v>
      </c>
      <c r="B262" s="56"/>
      <c r="C262" s="57"/>
      <c r="D262" s="81">
        <f>D227+D234+D242+D251+D259</f>
        <v>48082000</v>
      </c>
      <c r="E262" s="82">
        <f>E227+E234+E242+E251+E259</f>
        <v>0</v>
      </c>
      <c r="F262" s="83">
        <f>F227+F234+F242+F251+F259</f>
        <v>0</v>
      </c>
      <c r="G262" s="81">
        <f>+G251+G242+G234+G227+G259</f>
        <v>48082000</v>
      </c>
      <c r="H262" s="82">
        <f>+H251+H242+H234+H227+H259</f>
        <v>0</v>
      </c>
      <c r="I262" s="83">
        <f>+I251+I242+I234+I227+I259</f>
        <v>0</v>
      </c>
      <c r="J262" s="37"/>
      <c r="K262" s="62"/>
    </row>
    <row r="263" spans="1:11" s="3" customFormat="1" ht="12.75">
      <c r="A263" s="78"/>
      <c r="B263" s="79"/>
      <c r="C263" s="72"/>
      <c r="D263" s="34"/>
      <c r="E263" s="35"/>
      <c r="F263" s="36"/>
      <c r="G263" s="34">
        <v>0</v>
      </c>
      <c r="H263" s="35">
        <v>0</v>
      </c>
      <c r="I263" s="36">
        <v>0</v>
      </c>
      <c r="J263" s="37"/>
      <c r="K263" s="62"/>
    </row>
    <row r="264" spans="1:11" s="3" customFormat="1" ht="12.75">
      <c r="A264" s="38" t="s">
        <v>395</v>
      </c>
      <c r="B264" s="32"/>
      <c r="C264" s="33"/>
      <c r="D264" s="39"/>
      <c r="E264" s="40"/>
      <c r="F264" s="41"/>
      <c r="G264" s="39">
        <v>0</v>
      </c>
      <c r="H264" s="40">
        <v>0</v>
      </c>
      <c r="I264" s="41">
        <v>0</v>
      </c>
      <c r="J264" s="37"/>
      <c r="K264" s="62"/>
    </row>
    <row r="265" spans="1:11" s="3" customFormat="1" ht="12.75">
      <c r="A265" s="42"/>
      <c r="B265" s="32"/>
      <c r="C265" s="33"/>
      <c r="D265" s="39"/>
      <c r="E265" s="40"/>
      <c r="F265" s="41"/>
      <c r="G265" s="39">
        <v>0</v>
      </c>
      <c r="H265" s="40">
        <v>0</v>
      </c>
      <c r="I265" s="41">
        <v>0</v>
      </c>
      <c r="J265" s="37"/>
      <c r="K265" s="62"/>
    </row>
    <row r="266" spans="1:11" s="3" customFormat="1" ht="12.75">
      <c r="A266" s="42" t="s">
        <v>17</v>
      </c>
      <c r="B266" s="32" t="s">
        <v>396</v>
      </c>
      <c r="C266" s="33" t="s">
        <v>397</v>
      </c>
      <c r="D266" s="43">
        <v>1386000</v>
      </c>
      <c r="E266" s="44"/>
      <c r="F266" s="45"/>
      <c r="G266" s="43">
        <v>1386000</v>
      </c>
      <c r="H266" s="44"/>
      <c r="I266" s="45"/>
      <c r="J266" s="37"/>
      <c r="K266" s="62"/>
    </row>
    <row r="267" spans="1:11" s="3" customFormat="1" ht="12.75">
      <c r="A267" s="42" t="s">
        <v>17</v>
      </c>
      <c r="B267" s="32" t="s">
        <v>398</v>
      </c>
      <c r="C267" s="33" t="s">
        <v>399</v>
      </c>
      <c r="D267" s="43">
        <v>1056000</v>
      </c>
      <c r="E267" s="44"/>
      <c r="F267" s="45"/>
      <c r="G267" s="43">
        <v>1056000</v>
      </c>
      <c r="H267" s="44"/>
      <c r="I267" s="45"/>
      <c r="J267" s="37"/>
      <c r="K267" s="62"/>
    </row>
    <row r="268" spans="1:11" s="3" customFormat="1" ht="12.75">
      <c r="A268" s="42" t="s">
        <v>17</v>
      </c>
      <c r="B268" s="32" t="s">
        <v>400</v>
      </c>
      <c r="C268" s="33" t="s">
        <v>401</v>
      </c>
      <c r="D268" s="43">
        <v>1000000</v>
      </c>
      <c r="E268" s="44"/>
      <c r="F268" s="45"/>
      <c r="G268" s="43">
        <v>1000000</v>
      </c>
      <c r="H268" s="44"/>
      <c r="I268" s="45"/>
      <c r="J268" s="37"/>
      <c r="K268" s="62"/>
    </row>
    <row r="269" spans="1:11" s="3" customFormat="1" ht="12.75">
      <c r="A269" s="42" t="s">
        <v>17</v>
      </c>
      <c r="B269" s="32" t="s">
        <v>402</v>
      </c>
      <c r="C269" s="33" t="s">
        <v>403</v>
      </c>
      <c r="D269" s="43">
        <v>1488000</v>
      </c>
      <c r="E269" s="44"/>
      <c r="F269" s="45"/>
      <c r="G269" s="43">
        <v>1488000</v>
      </c>
      <c r="H269" s="44"/>
      <c r="I269" s="45"/>
      <c r="J269" s="62"/>
      <c r="K269" s="37"/>
    </row>
    <row r="270" spans="1:11" s="3" customFormat="1" ht="12.75">
      <c r="A270" s="42" t="s">
        <v>17</v>
      </c>
      <c r="B270" s="32" t="s">
        <v>404</v>
      </c>
      <c r="C270" s="33" t="s">
        <v>405</v>
      </c>
      <c r="D270" s="43">
        <v>1757000</v>
      </c>
      <c r="E270" s="44"/>
      <c r="F270" s="45"/>
      <c r="G270" s="43">
        <v>1757000</v>
      </c>
      <c r="H270" s="44"/>
      <c r="I270" s="45"/>
      <c r="J270" s="37"/>
      <c r="K270" s="37"/>
    </row>
    <row r="271" spans="1:11" s="3" customFormat="1" ht="12.75">
      <c r="A271" s="42" t="s">
        <v>17</v>
      </c>
      <c r="B271" s="32" t="s">
        <v>406</v>
      </c>
      <c r="C271" s="33" t="s">
        <v>407</v>
      </c>
      <c r="D271" s="43">
        <v>967000</v>
      </c>
      <c r="E271" s="44"/>
      <c r="F271" s="45"/>
      <c r="G271" s="43">
        <v>967000</v>
      </c>
      <c r="H271" s="44"/>
      <c r="I271" s="45"/>
      <c r="J271" s="37"/>
      <c r="K271" s="62"/>
    </row>
    <row r="272" spans="1:11" s="3" customFormat="1" ht="12.75">
      <c r="A272" s="42" t="s">
        <v>17</v>
      </c>
      <c r="B272" s="32" t="s">
        <v>408</v>
      </c>
      <c r="C272" s="33" t="s">
        <v>409</v>
      </c>
      <c r="D272" s="43">
        <v>1959000</v>
      </c>
      <c r="E272" s="44"/>
      <c r="F272" s="45"/>
      <c r="G272" s="43">
        <v>1959000</v>
      </c>
      <c r="H272" s="44"/>
      <c r="I272" s="45"/>
      <c r="J272" s="62"/>
      <c r="K272" s="37"/>
    </row>
    <row r="273" spans="1:11" s="3" customFormat="1" ht="12.75">
      <c r="A273" s="42" t="s">
        <v>36</v>
      </c>
      <c r="B273" s="32" t="s">
        <v>410</v>
      </c>
      <c r="C273" s="33" t="s">
        <v>411</v>
      </c>
      <c r="D273" s="43">
        <v>1000000</v>
      </c>
      <c r="E273" s="44"/>
      <c r="F273" s="45"/>
      <c r="G273" s="43">
        <v>1000000</v>
      </c>
      <c r="H273" s="44"/>
      <c r="I273" s="45"/>
      <c r="J273" s="37"/>
      <c r="K273" s="37"/>
    </row>
    <row r="274" spans="1:11" s="3" customFormat="1" ht="12.75">
      <c r="A274" s="55" t="s">
        <v>412</v>
      </c>
      <c r="B274" s="56"/>
      <c r="C274" s="57"/>
      <c r="D274" s="81">
        <f aca="true" t="shared" si="30" ref="D274:I274">SUM(D266:D273)</f>
        <v>10613000</v>
      </c>
      <c r="E274" s="82">
        <f t="shared" si="30"/>
        <v>0</v>
      </c>
      <c r="F274" s="83">
        <f t="shared" si="30"/>
        <v>0</v>
      </c>
      <c r="G274" s="81">
        <f t="shared" si="30"/>
        <v>10613000</v>
      </c>
      <c r="H274" s="82">
        <f t="shared" si="30"/>
        <v>0</v>
      </c>
      <c r="I274" s="83">
        <f t="shared" si="30"/>
        <v>0</v>
      </c>
      <c r="J274" s="37"/>
      <c r="K274" s="37"/>
    </row>
    <row r="275" spans="1:11" s="3" customFormat="1" ht="12.75">
      <c r="A275" s="42"/>
      <c r="B275" s="32"/>
      <c r="C275" s="33"/>
      <c r="D275" s="39"/>
      <c r="E275" s="40"/>
      <c r="F275" s="41"/>
      <c r="G275" s="39"/>
      <c r="H275" s="40"/>
      <c r="I275" s="41"/>
      <c r="J275" s="37"/>
      <c r="K275" s="37"/>
    </row>
    <row r="276" spans="1:11" s="3" customFormat="1" ht="12.75">
      <c r="A276" s="42" t="s">
        <v>17</v>
      </c>
      <c r="B276" s="32" t="s">
        <v>413</v>
      </c>
      <c r="C276" s="33" t="s">
        <v>414</v>
      </c>
      <c r="D276" s="43">
        <v>1138000</v>
      </c>
      <c r="E276" s="44"/>
      <c r="F276" s="45"/>
      <c r="G276" s="43">
        <v>1138000</v>
      </c>
      <c r="H276" s="44"/>
      <c r="I276" s="45"/>
      <c r="J276" s="37"/>
      <c r="K276" s="37"/>
    </row>
    <row r="277" spans="1:11" s="3" customFormat="1" ht="12.75">
      <c r="A277" s="42" t="s">
        <v>17</v>
      </c>
      <c r="B277" s="32" t="s">
        <v>415</v>
      </c>
      <c r="C277" s="33" t="s">
        <v>68</v>
      </c>
      <c r="D277" s="43">
        <v>1000000</v>
      </c>
      <c r="E277" s="44"/>
      <c r="F277" s="45"/>
      <c r="G277" s="43">
        <v>1000000</v>
      </c>
      <c r="H277" s="44"/>
      <c r="I277" s="45"/>
      <c r="J277" s="37"/>
      <c r="K277" s="37"/>
    </row>
    <row r="278" spans="1:11" s="3" customFormat="1" ht="12.75">
      <c r="A278" s="42" t="s">
        <v>17</v>
      </c>
      <c r="B278" s="32" t="s">
        <v>416</v>
      </c>
      <c r="C278" s="33" t="s">
        <v>417</v>
      </c>
      <c r="D278" s="43">
        <v>1646000</v>
      </c>
      <c r="E278" s="44"/>
      <c r="F278" s="45"/>
      <c r="G278" s="43">
        <v>1646000</v>
      </c>
      <c r="H278" s="44"/>
      <c r="I278" s="45"/>
      <c r="J278" s="37"/>
      <c r="K278" s="37"/>
    </row>
    <row r="279" spans="1:11" s="3" customFormat="1" ht="12.75">
      <c r="A279" s="42" t="s">
        <v>17</v>
      </c>
      <c r="B279" s="32" t="s">
        <v>418</v>
      </c>
      <c r="C279" s="33" t="s">
        <v>419</v>
      </c>
      <c r="D279" s="43">
        <v>1000000</v>
      </c>
      <c r="E279" s="44"/>
      <c r="F279" s="45"/>
      <c r="G279" s="43">
        <v>1000000</v>
      </c>
      <c r="H279" s="44"/>
      <c r="I279" s="45"/>
      <c r="J279" s="37"/>
      <c r="K279" s="37"/>
    </row>
    <row r="280" spans="1:11" s="3" customFormat="1" ht="12.75">
      <c r="A280" s="42" t="s">
        <v>17</v>
      </c>
      <c r="B280" s="32" t="s">
        <v>420</v>
      </c>
      <c r="C280" s="33" t="s">
        <v>421</v>
      </c>
      <c r="D280" s="43">
        <v>991000</v>
      </c>
      <c r="E280" s="44"/>
      <c r="F280" s="45"/>
      <c r="G280" s="43">
        <v>991000</v>
      </c>
      <c r="H280" s="44"/>
      <c r="I280" s="45"/>
      <c r="J280" s="37"/>
      <c r="K280" s="37"/>
    </row>
    <row r="281" spans="1:11" s="3" customFormat="1" ht="12.75">
      <c r="A281" s="42" t="s">
        <v>17</v>
      </c>
      <c r="B281" s="32" t="s">
        <v>422</v>
      </c>
      <c r="C281" s="33" t="s">
        <v>423</v>
      </c>
      <c r="D281" s="43">
        <v>1000000</v>
      </c>
      <c r="E281" s="44"/>
      <c r="F281" s="45"/>
      <c r="G281" s="43">
        <v>1000000</v>
      </c>
      <c r="H281" s="44"/>
      <c r="I281" s="45"/>
      <c r="J281" s="37"/>
      <c r="K281" s="37"/>
    </row>
    <row r="282" spans="1:11" s="3" customFormat="1" ht="12.75">
      <c r="A282" s="42" t="s">
        <v>36</v>
      </c>
      <c r="B282" s="32" t="s">
        <v>424</v>
      </c>
      <c r="C282" s="33" t="s">
        <v>425</v>
      </c>
      <c r="D282" s="43">
        <v>1214000</v>
      </c>
      <c r="E282" s="44"/>
      <c r="F282" s="45"/>
      <c r="G282" s="43">
        <v>1214000</v>
      </c>
      <c r="H282" s="44"/>
      <c r="I282" s="45"/>
      <c r="J282" s="37"/>
      <c r="K282" s="37"/>
    </row>
    <row r="283" spans="1:11" s="3" customFormat="1" ht="12.75">
      <c r="A283" s="55" t="s">
        <v>426</v>
      </c>
      <c r="B283" s="56"/>
      <c r="C283" s="57"/>
      <c r="D283" s="81">
        <f aca="true" t="shared" si="31" ref="D283:I283">SUM(D276:D282)</f>
        <v>7989000</v>
      </c>
      <c r="E283" s="82">
        <f t="shared" si="31"/>
        <v>0</v>
      </c>
      <c r="F283" s="83">
        <f t="shared" si="31"/>
        <v>0</v>
      </c>
      <c r="G283" s="81">
        <f t="shared" si="31"/>
        <v>7989000</v>
      </c>
      <c r="H283" s="82">
        <f t="shared" si="31"/>
        <v>0</v>
      </c>
      <c r="I283" s="83">
        <f t="shared" si="31"/>
        <v>0</v>
      </c>
      <c r="J283" s="37"/>
      <c r="K283" s="62"/>
    </row>
    <row r="284" spans="1:11" s="3" customFormat="1" ht="12.75">
      <c r="A284" s="42"/>
      <c r="B284" s="32"/>
      <c r="C284" s="33"/>
      <c r="D284" s="39"/>
      <c r="E284" s="40"/>
      <c r="F284" s="41"/>
      <c r="G284" s="39"/>
      <c r="H284" s="40"/>
      <c r="I284" s="41"/>
      <c r="J284" s="62"/>
      <c r="K284" s="37"/>
    </row>
    <row r="285" spans="1:11" s="3" customFormat="1" ht="12.75">
      <c r="A285" s="42" t="s">
        <v>17</v>
      </c>
      <c r="B285" s="32" t="s">
        <v>427</v>
      </c>
      <c r="C285" s="33" t="s">
        <v>428</v>
      </c>
      <c r="D285" s="43">
        <v>1000000</v>
      </c>
      <c r="E285" s="44"/>
      <c r="F285" s="45"/>
      <c r="G285" s="43">
        <v>1000000</v>
      </c>
      <c r="H285" s="44"/>
      <c r="I285" s="45"/>
      <c r="J285" s="37"/>
      <c r="K285" s="37"/>
    </row>
    <row r="286" spans="1:11" s="3" customFormat="1" ht="12.75">
      <c r="A286" s="42" t="s">
        <v>17</v>
      </c>
      <c r="B286" s="32" t="s">
        <v>429</v>
      </c>
      <c r="C286" s="33" t="s">
        <v>430</v>
      </c>
      <c r="D286" s="43">
        <v>2954000</v>
      </c>
      <c r="E286" s="44"/>
      <c r="F286" s="45"/>
      <c r="G286" s="43">
        <v>2954000</v>
      </c>
      <c r="H286" s="44"/>
      <c r="I286" s="45"/>
      <c r="J286" s="37"/>
      <c r="K286" s="37"/>
    </row>
    <row r="287" spans="1:11" s="3" customFormat="1" ht="12.75">
      <c r="A287" s="42" t="s">
        <v>17</v>
      </c>
      <c r="B287" s="32" t="s">
        <v>431</v>
      </c>
      <c r="C287" s="33" t="s">
        <v>432</v>
      </c>
      <c r="D287" s="43">
        <v>1493000</v>
      </c>
      <c r="E287" s="44"/>
      <c r="F287" s="45"/>
      <c r="G287" s="43">
        <v>1493000</v>
      </c>
      <c r="H287" s="44"/>
      <c r="I287" s="45"/>
      <c r="J287" s="37"/>
      <c r="K287" s="37"/>
    </row>
    <row r="288" spans="1:11" s="3" customFormat="1" ht="12.75">
      <c r="A288" s="42" t="s">
        <v>17</v>
      </c>
      <c r="B288" s="32" t="s">
        <v>433</v>
      </c>
      <c r="C288" s="33" t="s">
        <v>434</v>
      </c>
      <c r="D288" s="43">
        <v>1366000</v>
      </c>
      <c r="E288" s="44"/>
      <c r="F288" s="45"/>
      <c r="G288" s="43">
        <v>1366000</v>
      </c>
      <c r="H288" s="44"/>
      <c r="I288" s="45"/>
      <c r="J288" s="37"/>
      <c r="K288" s="37"/>
    </row>
    <row r="289" spans="1:11" s="3" customFormat="1" ht="12.75">
      <c r="A289" s="42" t="s">
        <v>17</v>
      </c>
      <c r="B289" s="32" t="s">
        <v>435</v>
      </c>
      <c r="C289" s="33" t="s">
        <v>436</v>
      </c>
      <c r="D289" s="43">
        <v>3380000</v>
      </c>
      <c r="E289" s="44"/>
      <c r="F289" s="45"/>
      <c r="G289" s="43">
        <v>3380000</v>
      </c>
      <c r="H289" s="44"/>
      <c r="I289" s="45"/>
      <c r="J289" s="37"/>
      <c r="K289" s="37"/>
    </row>
    <row r="290" spans="1:11" s="3" customFormat="1" ht="12.75">
      <c r="A290" s="42" t="s">
        <v>36</v>
      </c>
      <c r="B290" s="32" t="s">
        <v>437</v>
      </c>
      <c r="C290" s="33" t="s">
        <v>438</v>
      </c>
      <c r="D290" s="43">
        <v>1000000</v>
      </c>
      <c r="E290" s="44"/>
      <c r="F290" s="45"/>
      <c r="G290" s="43">
        <v>1000000</v>
      </c>
      <c r="H290" s="44"/>
      <c r="I290" s="45"/>
      <c r="J290" s="37"/>
      <c r="K290" s="37"/>
    </row>
    <row r="291" spans="1:11" s="3" customFormat="1" ht="12.75">
      <c r="A291" s="55" t="s">
        <v>439</v>
      </c>
      <c r="B291" s="56"/>
      <c r="C291" s="57"/>
      <c r="D291" s="81">
        <f aca="true" t="shared" si="32" ref="D291:I291">SUM(D285:D290)</f>
        <v>11193000</v>
      </c>
      <c r="E291" s="82">
        <f t="shared" si="32"/>
        <v>0</v>
      </c>
      <c r="F291" s="83">
        <f t="shared" si="32"/>
        <v>0</v>
      </c>
      <c r="G291" s="81">
        <f t="shared" si="32"/>
        <v>11193000</v>
      </c>
      <c r="H291" s="82">
        <f t="shared" si="32"/>
        <v>0</v>
      </c>
      <c r="I291" s="83">
        <f t="shared" si="32"/>
        <v>0</v>
      </c>
      <c r="J291" s="37"/>
      <c r="K291" s="37"/>
    </row>
    <row r="292" spans="1:11" s="3" customFormat="1" ht="12.75">
      <c r="A292" s="31"/>
      <c r="B292" s="32"/>
      <c r="C292" s="33"/>
      <c r="D292" s="39"/>
      <c r="E292" s="40"/>
      <c r="F292" s="41"/>
      <c r="G292" s="39">
        <v>0</v>
      </c>
      <c r="H292" s="40">
        <v>0</v>
      </c>
      <c r="I292" s="41">
        <v>0</v>
      </c>
      <c r="J292" s="37"/>
      <c r="K292" s="62"/>
    </row>
    <row r="293" spans="1:11" s="3" customFormat="1" ht="12.75">
      <c r="A293" s="31"/>
      <c r="B293" s="71"/>
      <c r="C293" s="33"/>
      <c r="D293" s="39"/>
      <c r="E293" s="40"/>
      <c r="F293" s="41"/>
      <c r="G293" s="39">
        <v>0</v>
      </c>
      <c r="H293" s="40">
        <v>0</v>
      </c>
      <c r="I293" s="41">
        <v>0</v>
      </c>
      <c r="J293" s="62"/>
      <c r="K293" s="37"/>
    </row>
    <row r="294" spans="1:11" s="3" customFormat="1" ht="12.75">
      <c r="A294" s="55" t="s">
        <v>440</v>
      </c>
      <c r="B294" s="56"/>
      <c r="C294" s="57"/>
      <c r="D294" s="81">
        <f>D274+D283+D291</f>
        <v>29795000</v>
      </c>
      <c r="E294" s="82">
        <f>E274+E283+E291</f>
        <v>0</v>
      </c>
      <c r="F294" s="83">
        <f>F274+F283+F291</f>
        <v>0</v>
      </c>
      <c r="G294" s="81">
        <f>+G291+G283+G274</f>
        <v>29795000</v>
      </c>
      <c r="H294" s="82">
        <f>+H291+H283+H274</f>
        <v>0</v>
      </c>
      <c r="I294" s="83">
        <f>+I291+I283+I274</f>
        <v>0</v>
      </c>
      <c r="J294" s="37"/>
      <c r="K294" s="37"/>
    </row>
    <row r="295" spans="1:11" s="3" customFormat="1" ht="12.75">
      <c r="A295" s="63"/>
      <c r="B295" s="79"/>
      <c r="C295" s="72"/>
      <c r="D295" s="34"/>
      <c r="E295" s="35"/>
      <c r="F295" s="36"/>
      <c r="G295" s="34">
        <v>0</v>
      </c>
      <c r="H295" s="35">
        <v>0</v>
      </c>
      <c r="I295" s="36">
        <v>0</v>
      </c>
      <c r="J295" s="37"/>
      <c r="K295" s="37"/>
    </row>
    <row r="296" spans="1:11" s="3" customFormat="1" ht="12.75">
      <c r="A296" s="38" t="s">
        <v>441</v>
      </c>
      <c r="B296" s="32"/>
      <c r="C296" s="33"/>
      <c r="D296" s="39"/>
      <c r="E296" s="40"/>
      <c r="F296" s="41"/>
      <c r="G296" s="39">
        <v>0</v>
      </c>
      <c r="H296" s="40">
        <v>0</v>
      </c>
      <c r="I296" s="41">
        <v>0</v>
      </c>
      <c r="J296" s="37"/>
      <c r="K296" s="37"/>
    </row>
    <row r="297" spans="1:11" s="3" customFormat="1" ht="12.75">
      <c r="A297" s="31"/>
      <c r="B297" s="32"/>
      <c r="C297" s="33"/>
      <c r="D297" s="39"/>
      <c r="E297" s="40"/>
      <c r="F297" s="41"/>
      <c r="G297" s="39">
        <v>0</v>
      </c>
      <c r="H297" s="40">
        <v>0</v>
      </c>
      <c r="I297" s="41">
        <v>0</v>
      </c>
      <c r="J297" s="37"/>
      <c r="K297" s="37"/>
    </row>
    <row r="298" spans="1:11" s="3" customFormat="1" ht="12.75">
      <c r="A298" s="42" t="s">
        <v>17</v>
      </c>
      <c r="B298" s="32" t="s">
        <v>442</v>
      </c>
      <c r="C298" s="33" t="s">
        <v>443</v>
      </c>
      <c r="D298" s="43">
        <v>0</v>
      </c>
      <c r="E298" s="44"/>
      <c r="F298" s="45"/>
      <c r="G298" s="43">
        <v>0</v>
      </c>
      <c r="H298" s="44"/>
      <c r="I298" s="45"/>
      <c r="J298" s="37"/>
      <c r="K298" s="37"/>
    </row>
    <row r="299" spans="1:11" s="3" customFormat="1" ht="12.75">
      <c r="A299" s="42" t="s">
        <v>17</v>
      </c>
      <c r="B299" s="32" t="s">
        <v>444</v>
      </c>
      <c r="C299" s="33" t="s">
        <v>445</v>
      </c>
      <c r="D299" s="43">
        <v>1000000</v>
      </c>
      <c r="E299" s="44"/>
      <c r="F299" s="45"/>
      <c r="G299" s="43">
        <v>1000000</v>
      </c>
      <c r="H299" s="44"/>
      <c r="I299" s="45"/>
      <c r="J299" s="37"/>
      <c r="K299" s="37"/>
    </row>
    <row r="300" spans="1:11" s="3" customFormat="1" ht="12.75">
      <c r="A300" s="42" t="s">
        <v>17</v>
      </c>
      <c r="B300" s="32" t="s">
        <v>446</v>
      </c>
      <c r="C300" s="33" t="s">
        <v>447</v>
      </c>
      <c r="D300" s="43">
        <v>0</v>
      </c>
      <c r="E300" s="44"/>
      <c r="F300" s="45"/>
      <c r="G300" s="43">
        <v>0</v>
      </c>
      <c r="H300" s="44"/>
      <c r="I300" s="45"/>
      <c r="J300" s="37"/>
      <c r="K300" s="62"/>
    </row>
    <row r="301" spans="1:11" s="3" customFormat="1" ht="12.75">
      <c r="A301" s="42" t="s">
        <v>17</v>
      </c>
      <c r="B301" s="32" t="s">
        <v>448</v>
      </c>
      <c r="C301" s="33" t="s">
        <v>449</v>
      </c>
      <c r="D301" s="43">
        <v>1000000</v>
      </c>
      <c r="E301" s="44"/>
      <c r="F301" s="45"/>
      <c r="G301" s="43">
        <v>1000000</v>
      </c>
      <c r="H301" s="44"/>
      <c r="I301" s="45"/>
      <c r="J301" s="62"/>
      <c r="K301" s="37"/>
    </row>
    <row r="302" spans="1:11" s="3" customFormat="1" ht="12.75">
      <c r="A302" s="42" t="s">
        <v>17</v>
      </c>
      <c r="B302" s="32" t="s">
        <v>450</v>
      </c>
      <c r="C302" s="33" t="s">
        <v>451</v>
      </c>
      <c r="D302" s="43">
        <v>0</v>
      </c>
      <c r="E302" s="44"/>
      <c r="F302" s="45"/>
      <c r="G302" s="43">
        <v>0</v>
      </c>
      <c r="H302" s="44"/>
      <c r="I302" s="45"/>
      <c r="J302" s="37"/>
      <c r="K302" s="37"/>
    </row>
    <row r="303" spans="1:11" s="3" customFormat="1" ht="12.75">
      <c r="A303" s="42" t="s">
        <v>17</v>
      </c>
      <c r="B303" s="32" t="s">
        <v>452</v>
      </c>
      <c r="C303" s="33" t="s">
        <v>453</v>
      </c>
      <c r="D303" s="43"/>
      <c r="E303" s="44"/>
      <c r="F303" s="45"/>
      <c r="G303" s="43">
        <v>0</v>
      </c>
      <c r="H303" s="44"/>
      <c r="I303" s="45"/>
      <c r="J303" s="37"/>
      <c r="K303" s="62"/>
    </row>
    <row r="304" spans="1:11" s="3" customFormat="1" ht="12.75">
      <c r="A304" s="42" t="s">
        <v>36</v>
      </c>
      <c r="B304" s="32" t="s">
        <v>454</v>
      </c>
      <c r="C304" s="33" t="s">
        <v>455</v>
      </c>
      <c r="D304" s="43">
        <v>1000000</v>
      </c>
      <c r="E304" s="44"/>
      <c r="F304" s="45"/>
      <c r="G304" s="43">
        <v>1000000</v>
      </c>
      <c r="H304" s="44"/>
      <c r="I304" s="45"/>
      <c r="J304" s="62"/>
      <c r="K304" s="37"/>
    </row>
    <row r="305" spans="1:11" s="3" customFormat="1" ht="12.75">
      <c r="A305" s="55" t="s">
        <v>456</v>
      </c>
      <c r="B305" s="56"/>
      <c r="C305" s="57"/>
      <c r="D305" s="81">
        <f aca="true" t="shared" si="33" ref="D305:I305">SUM(D298:D304)</f>
        <v>3000000</v>
      </c>
      <c r="E305" s="82">
        <f t="shared" si="33"/>
        <v>0</v>
      </c>
      <c r="F305" s="83">
        <f t="shared" si="33"/>
        <v>0</v>
      </c>
      <c r="G305" s="81">
        <f t="shared" si="33"/>
        <v>3000000</v>
      </c>
      <c r="H305" s="82">
        <f t="shared" si="33"/>
        <v>0</v>
      </c>
      <c r="I305" s="83">
        <f t="shared" si="33"/>
        <v>0</v>
      </c>
      <c r="J305" s="37"/>
      <c r="K305" s="37"/>
    </row>
    <row r="306" spans="1:11" s="3" customFormat="1" ht="12.75">
      <c r="A306" s="42"/>
      <c r="B306" s="32"/>
      <c r="C306" s="33"/>
      <c r="D306" s="39"/>
      <c r="E306" s="40"/>
      <c r="F306" s="41"/>
      <c r="G306" s="39">
        <v>0</v>
      </c>
      <c r="H306" s="40">
        <v>0</v>
      </c>
      <c r="I306" s="41">
        <v>0</v>
      </c>
      <c r="J306" s="37"/>
      <c r="K306" s="37"/>
    </row>
    <row r="307" spans="1:11" s="3" customFormat="1" ht="12.75">
      <c r="A307" s="42" t="s">
        <v>17</v>
      </c>
      <c r="B307" s="32" t="s">
        <v>457</v>
      </c>
      <c r="C307" s="33" t="s">
        <v>458</v>
      </c>
      <c r="D307" s="43">
        <v>1000000</v>
      </c>
      <c r="E307" s="44"/>
      <c r="F307" s="45"/>
      <c r="G307" s="43">
        <v>1000000</v>
      </c>
      <c r="H307" s="44"/>
      <c r="I307" s="45"/>
      <c r="J307" s="37"/>
      <c r="K307" s="37"/>
    </row>
    <row r="308" spans="1:11" s="3" customFormat="1" ht="12.75">
      <c r="A308" s="42" t="s">
        <v>17</v>
      </c>
      <c r="B308" s="32" t="s">
        <v>459</v>
      </c>
      <c r="C308" s="33" t="s">
        <v>460</v>
      </c>
      <c r="D308" s="43">
        <v>1000000</v>
      </c>
      <c r="E308" s="44"/>
      <c r="F308" s="45"/>
      <c r="G308" s="43">
        <v>1000000</v>
      </c>
      <c r="H308" s="44"/>
      <c r="I308" s="45"/>
      <c r="J308" s="37"/>
      <c r="K308" s="37"/>
    </row>
    <row r="309" spans="1:11" s="3" customFormat="1" ht="12.75">
      <c r="A309" s="42" t="s">
        <v>17</v>
      </c>
      <c r="B309" s="32" t="s">
        <v>461</v>
      </c>
      <c r="C309" s="33" t="s">
        <v>462</v>
      </c>
      <c r="D309" s="43">
        <v>1000000</v>
      </c>
      <c r="E309" s="44"/>
      <c r="F309" s="45"/>
      <c r="G309" s="43">
        <v>1000000</v>
      </c>
      <c r="H309" s="44"/>
      <c r="I309" s="45"/>
      <c r="J309" s="37"/>
      <c r="K309" s="37"/>
    </row>
    <row r="310" spans="1:11" s="3" customFormat="1" ht="12.75">
      <c r="A310" s="42" t="s">
        <v>17</v>
      </c>
      <c r="B310" s="32" t="s">
        <v>463</v>
      </c>
      <c r="C310" s="33" t="s">
        <v>464</v>
      </c>
      <c r="D310" s="43">
        <v>1000000</v>
      </c>
      <c r="E310" s="44"/>
      <c r="F310" s="45"/>
      <c r="G310" s="43">
        <v>1000000</v>
      </c>
      <c r="H310" s="44"/>
      <c r="I310" s="45"/>
      <c r="J310" s="37"/>
      <c r="K310" s="37"/>
    </row>
    <row r="311" spans="1:11" s="3" customFormat="1" ht="12.75">
      <c r="A311" s="42" t="s">
        <v>17</v>
      </c>
      <c r="B311" s="32" t="s">
        <v>465</v>
      </c>
      <c r="C311" s="33" t="s">
        <v>466</v>
      </c>
      <c r="D311" s="43">
        <v>1000000</v>
      </c>
      <c r="E311" s="44"/>
      <c r="F311" s="45"/>
      <c r="G311" s="43">
        <v>1000000</v>
      </c>
      <c r="H311" s="44"/>
      <c r="I311" s="45"/>
      <c r="J311" s="37"/>
      <c r="K311" s="62"/>
    </row>
    <row r="312" spans="1:11" s="3" customFormat="1" ht="12.75">
      <c r="A312" s="42" t="s">
        <v>17</v>
      </c>
      <c r="B312" s="32" t="s">
        <v>467</v>
      </c>
      <c r="C312" s="33" t="s">
        <v>468</v>
      </c>
      <c r="D312" s="43">
        <v>1000000</v>
      </c>
      <c r="E312" s="44"/>
      <c r="F312" s="45"/>
      <c r="G312" s="43">
        <v>1000000</v>
      </c>
      <c r="H312" s="44"/>
      <c r="I312" s="45"/>
      <c r="J312" s="62"/>
      <c r="K312" s="37"/>
    </row>
    <row r="313" spans="1:11" s="3" customFormat="1" ht="12.75">
      <c r="A313" s="42" t="s">
        <v>17</v>
      </c>
      <c r="B313" s="32" t="s">
        <v>469</v>
      </c>
      <c r="C313" s="33" t="s">
        <v>470</v>
      </c>
      <c r="D313" s="43">
        <v>1000000</v>
      </c>
      <c r="E313" s="44"/>
      <c r="F313" s="45"/>
      <c r="G313" s="43">
        <v>1000000</v>
      </c>
      <c r="H313" s="44"/>
      <c r="I313" s="45"/>
      <c r="J313" s="37"/>
      <c r="K313" s="37"/>
    </row>
    <row r="314" spans="1:11" s="3" customFormat="1" ht="12.75">
      <c r="A314" s="42" t="s">
        <v>17</v>
      </c>
      <c r="B314" s="32" t="s">
        <v>471</v>
      </c>
      <c r="C314" s="33" t="s">
        <v>472</v>
      </c>
      <c r="D314" s="43">
        <v>0</v>
      </c>
      <c r="E314" s="44"/>
      <c r="F314" s="45"/>
      <c r="G314" s="43">
        <v>0</v>
      </c>
      <c r="H314" s="44"/>
      <c r="I314" s="45"/>
      <c r="J314" s="37"/>
      <c r="K314" s="37"/>
    </row>
    <row r="315" spans="1:11" s="3" customFormat="1" ht="12.75">
      <c r="A315" s="42" t="s">
        <v>36</v>
      </c>
      <c r="B315" s="32" t="s">
        <v>473</v>
      </c>
      <c r="C315" s="33" t="s">
        <v>474</v>
      </c>
      <c r="D315" s="43">
        <v>1000000</v>
      </c>
      <c r="E315" s="44"/>
      <c r="F315" s="45"/>
      <c r="G315" s="43">
        <v>1000000</v>
      </c>
      <c r="H315" s="44"/>
      <c r="I315" s="45"/>
      <c r="J315" s="37"/>
      <c r="K315" s="37"/>
    </row>
    <row r="316" spans="1:11" s="3" customFormat="1" ht="12.75">
      <c r="A316" s="55" t="s">
        <v>475</v>
      </c>
      <c r="B316" s="56"/>
      <c r="C316" s="57"/>
      <c r="D316" s="81">
        <f aca="true" t="shared" si="34" ref="D316:I316">SUM(D307:D315)</f>
        <v>8000000</v>
      </c>
      <c r="E316" s="82">
        <f t="shared" si="34"/>
        <v>0</v>
      </c>
      <c r="F316" s="83">
        <f t="shared" si="34"/>
        <v>0</v>
      </c>
      <c r="G316" s="81">
        <f t="shared" si="34"/>
        <v>8000000</v>
      </c>
      <c r="H316" s="82">
        <f t="shared" si="34"/>
        <v>0</v>
      </c>
      <c r="I316" s="83">
        <f t="shared" si="34"/>
        <v>0</v>
      </c>
      <c r="J316" s="37"/>
      <c r="K316" s="37"/>
    </row>
    <row r="317" spans="1:11" s="3" customFormat="1" ht="12.75">
      <c r="A317" s="42"/>
      <c r="B317" s="32"/>
      <c r="C317" s="33"/>
      <c r="D317" s="39"/>
      <c r="E317" s="40"/>
      <c r="F317" s="41"/>
      <c r="G317" s="39">
        <v>0</v>
      </c>
      <c r="H317" s="40">
        <v>0</v>
      </c>
      <c r="I317" s="41">
        <v>0</v>
      </c>
      <c r="J317" s="37"/>
      <c r="K317" s="37"/>
    </row>
    <row r="318" spans="1:11" s="3" customFormat="1" ht="12.75">
      <c r="A318" s="42" t="s">
        <v>17</v>
      </c>
      <c r="B318" s="32" t="s">
        <v>476</v>
      </c>
      <c r="C318" s="33" t="s">
        <v>477</v>
      </c>
      <c r="D318" s="43">
        <v>0</v>
      </c>
      <c r="E318" s="44"/>
      <c r="F318" s="45"/>
      <c r="G318" s="43">
        <v>0</v>
      </c>
      <c r="H318" s="44"/>
      <c r="I318" s="45"/>
      <c r="J318" s="37"/>
      <c r="K318" s="37"/>
    </row>
    <row r="319" spans="1:11" s="3" customFormat="1" ht="12.75">
      <c r="A319" s="42" t="s">
        <v>17</v>
      </c>
      <c r="B319" s="32" t="s">
        <v>478</v>
      </c>
      <c r="C319" s="33" t="s">
        <v>479</v>
      </c>
      <c r="D319" s="43">
        <v>1000000</v>
      </c>
      <c r="E319" s="44"/>
      <c r="F319" s="45"/>
      <c r="G319" s="43">
        <v>1000000</v>
      </c>
      <c r="H319" s="44"/>
      <c r="I319" s="45"/>
      <c r="J319" s="37"/>
      <c r="K319" s="37"/>
    </row>
    <row r="320" spans="1:11" s="3" customFormat="1" ht="12.75">
      <c r="A320" s="42" t="s">
        <v>17</v>
      </c>
      <c r="B320" s="32" t="s">
        <v>480</v>
      </c>
      <c r="C320" s="33" t="s">
        <v>481</v>
      </c>
      <c r="D320" s="43">
        <v>1000000</v>
      </c>
      <c r="E320" s="44"/>
      <c r="F320" s="45"/>
      <c r="G320" s="43">
        <v>1000000</v>
      </c>
      <c r="H320" s="44"/>
      <c r="I320" s="45"/>
      <c r="J320" s="37"/>
      <c r="K320" s="62"/>
    </row>
    <row r="321" spans="1:11" s="3" customFormat="1" ht="12.75">
      <c r="A321" s="42" t="s">
        <v>17</v>
      </c>
      <c r="B321" s="32" t="s">
        <v>482</v>
      </c>
      <c r="C321" s="33" t="s">
        <v>483</v>
      </c>
      <c r="D321" s="43">
        <v>1000000</v>
      </c>
      <c r="E321" s="44"/>
      <c r="F321" s="45"/>
      <c r="G321" s="43">
        <v>1000000</v>
      </c>
      <c r="H321" s="44"/>
      <c r="I321" s="45"/>
      <c r="J321" s="62"/>
      <c r="K321" s="37"/>
    </row>
    <row r="322" spans="1:11" s="3" customFormat="1" ht="12.75">
      <c r="A322" s="42" t="s">
        <v>17</v>
      </c>
      <c r="B322" s="32" t="s">
        <v>484</v>
      </c>
      <c r="C322" s="33" t="s">
        <v>485</v>
      </c>
      <c r="D322" s="43">
        <v>1000000</v>
      </c>
      <c r="E322" s="44"/>
      <c r="F322" s="45"/>
      <c r="G322" s="43">
        <v>1000000</v>
      </c>
      <c r="H322" s="44"/>
      <c r="I322" s="45"/>
      <c r="J322" s="37"/>
      <c r="K322" s="37"/>
    </row>
    <row r="323" spans="1:11" s="3" customFormat="1" ht="12.75">
      <c r="A323" s="42" t="s">
        <v>17</v>
      </c>
      <c r="B323" s="32" t="s">
        <v>486</v>
      </c>
      <c r="C323" s="33" t="s">
        <v>487</v>
      </c>
      <c r="D323" s="43">
        <v>1000000</v>
      </c>
      <c r="E323" s="44"/>
      <c r="F323" s="45"/>
      <c r="G323" s="43">
        <v>1000000</v>
      </c>
      <c r="H323" s="44"/>
      <c r="I323" s="45"/>
      <c r="J323" s="37"/>
      <c r="K323" s="37"/>
    </row>
    <row r="324" spans="1:11" s="3" customFormat="1" ht="12.75">
      <c r="A324" s="42" t="s">
        <v>36</v>
      </c>
      <c r="B324" s="32" t="s">
        <v>488</v>
      </c>
      <c r="C324" s="33" t="s">
        <v>489</v>
      </c>
      <c r="D324" s="43">
        <v>1000000</v>
      </c>
      <c r="E324" s="44"/>
      <c r="F324" s="45"/>
      <c r="G324" s="43">
        <v>1000000</v>
      </c>
      <c r="H324" s="44"/>
      <c r="I324" s="45"/>
      <c r="J324" s="37"/>
      <c r="K324" s="37"/>
    </row>
    <row r="325" spans="1:11" s="3" customFormat="1" ht="12.75">
      <c r="A325" s="55" t="s">
        <v>490</v>
      </c>
      <c r="B325" s="56"/>
      <c r="C325" s="57"/>
      <c r="D325" s="81">
        <f aca="true" t="shared" si="35" ref="D325:I325">SUM(D318:D324)</f>
        <v>6000000</v>
      </c>
      <c r="E325" s="82">
        <f t="shared" si="35"/>
        <v>0</v>
      </c>
      <c r="F325" s="83">
        <f t="shared" si="35"/>
        <v>0</v>
      </c>
      <c r="G325" s="81">
        <f t="shared" si="35"/>
        <v>6000000</v>
      </c>
      <c r="H325" s="82">
        <f t="shared" si="35"/>
        <v>0</v>
      </c>
      <c r="I325" s="83">
        <f t="shared" si="35"/>
        <v>0</v>
      </c>
      <c r="J325" s="37"/>
      <c r="K325" s="37"/>
    </row>
    <row r="326" spans="1:11" s="3" customFormat="1" ht="12.75">
      <c r="A326" s="42"/>
      <c r="B326" s="32"/>
      <c r="C326" s="33"/>
      <c r="D326" s="39"/>
      <c r="E326" s="40"/>
      <c r="F326" s="41"/>
      <c r="G326" s="39">
        <v>0</v>
      </c>
      <c r="H326" s="40">
        <v>0</v>
      </c>
      <c r="I326" s="41">
        <v>0</v>
      </c>
      <c r="J326" s="37"/>
      <c r="K326" s="37"/>
    </row>
    <row r="327" spans="1:11" s="3" customFormat="1" ht="12.75">
      <c r="A327" s="42" t="s">
        <v>17</v>
      </c>
      <c r="B327" s="32" t="s">
        <v>491</v>
      </c>
      <c r="C327" s="87" t="s">
        <v>492</v>
      </c>
      <c r="D327" s="43">
        <v>7659000</v>
      </c>
      <c r="E327" s="44"/>
      <c r="F327" s="45"/>
      <c r="G327" s="43">
        <v>7659000</v>
      </c>
      <c r="H327" s="44"/>
      <c r="I327" s="45"/>
      <c r="J327" s="37"/>
      <c r="K327" s="37"/>
    </row>
    <row r="328" spans="1:11" s="3" customFormat="1" ht="12.75">
      <c r="A328" s="42" t="s">
        <v>17</v>
      </c>
      <c r="B328" s="32" t="s">
        <v>493</v>
      </c>
      <c r="C328" s="33" t="s">
        <v>494</v>
      </c>
      <c r="D328" s="43">
        <v>1000000</v>
      </c>
      <c r="E328" s="44"/>
      <c r="F328" s="45"/>
      <c r="G328" s="43">
        <v>1000000</v>
      </c>
      <c r="H328" s="44"/>
      <c r="I328" s="45"/>
      <c r="J328" s="37"/>
      <c r="K328" s="37"/>
    </row>
    <row r="329" spans="1:11" s="3" customFormat="1" ht="12.75">
      <c r="A329" s="42" t="s">
        <v>17</v>
      </c>
      <c r="B329" s="32" t="s">
        <v>495</v>
      </c>
      <c r="C329" s="33" t="s">
        <v>496</v>
      </c>
      <c r="D329" s="43">
        <v>1000000</v>
      </c>
      <c r="E329" s="44"/>
      <c r="F329" s="45"/>
      <c r="G329" s="43">
        <v>1000000</v>
      </c>
      <c r="H329" s="44"/>
      <c r="I329" s="45"/>
      <c r="J329" s="37"/>
      <c r="K329" s="37"/>
    </row>
    <row r="330" spans="1:11" s="3" customFormat="1" ht="12.75">
      <c r="A330" s="42" t="s">
        <v>17</v>
      </c>
      <c r="B330" s="32" t="s">
        <v>497</v>
      </c>
      <c r="C330" s="33" t="s">
        <v>498</v>
      </c>
      <c r="D330" s="43">
        <v>1000000</v>
      </c>
      <c r="E330" s="44"/>
      <c r="F330" s="45"/>
      <c r="G330" s="43">
        <v>1000000</v>
      </c>
      <c r="H330" s="44"/>
      <c r="I330" s="45"/>
      <c r="J330" s="37"/>
      <c r="K330" s="37"/>
    </row>
    <row r="331" spans="1:11" s="3" customFormat="1" ht="12.75">
      <c r="A331" s="42" t="s">
        <v>36</v>
      </c>
      <c r="B331" s="32" t="s">
        <v>499</v>
      </c>
      <c r="C331" s="33" t="s">
        <v>500</v>
      </c>
      <c r="D331" s="43">
        <v>1000000</v>
      </c>
      <c r="E331" s="44"/>
      <c r="F331" s="45"/>
      <c r="G331" s="43">
        <v>1000000</v>
      </c>
      <c r="H331" s="44"/>
      <c r="I331" s="45"/>
      <c r="J331" s="37"/>
      <c r="K331" s="62"/>
    </row>
    <row r="332" spans="1:11" s="3" customFormat="1" ht="12.75">
      <c r="A332" s="55" t="s">
        <v>501</v>
      </c>
      <c r="B332" s="56"/>
      <c r="C332" s="57"/>
      <c r="D332" s="81">
        <f aca="true" t="shared" si="36" ref="D332:I332">SUM(D327:D331)</f>
        <v>11659000</v>
      </c>
      <c r="E332" s="82">
        <f t="shared" si="36"/>
        <v>0</v>
      </c>
      <c r="F332" s="83">
        <f t="shared" si="36"/>
        <v>0</v>
      </c>
      <c r="G332" s="81">
        <f t="shared" si="36"/>
        <v>11659000</v>
      </c>
      <c r="H332" s="82">
        <f t="shared" si="36"/>
        <v>0</v>
      </c>
      <c r="I332" s="83">
        <f t="shared" si="36"/>
        <v>0</v>
      </c>
      <c r="J332" s="62"/>
      <c r="K332" s="37"/>
    </row>
    <row r="333" spans="1:11" s="3" customFormat="1" ht="12.75">
      <c r="A333" s="31"/>
      <c r="B333" s="32"/>
      <c r="C333" s="33"/>
      <c r="D333" s="39"/>
      <c r="E333" s="40"/>
      <c r="F333" s="41"/>
      <c r="G333" s="39"/>
      <c r="H333" s="40"/>
      <c r="I333" s="41"/>
      <c r="J333" s="37"/>
      <c r="K333" s="37"/>
    </row>
    <row r="334" spans="1:11" s="3" customFormat="1" ht="12.75">
      <c r="A334" s="42" t="s">
        <v>17</v>
      </c>
      <c r="B334" s="32" t="s">
        <v>502</v>
      </c>
      <c r="C334" s="33" t="s">
        <v>503</v>
      </c>
      <c r="D334" s="43">
        <v>1000000</v>
      </c>
      <c r="E334" s="44"/>
      <c r="F334" s="45"/>
      <c r="G334" s="43">
        <v>1000000</v>
      </c>
      <c r="H334" s="44"/>
      <c r="I334" s="45"/>
      <c r="J334" s="37"/>
      <c r="K334" s="37"/>
    </row>
    <row r="335" spans="1:11" s="3" customFormat="1" ht="12.75">
      <c r="A335" s="42" t="s">
        <v>17</v>
      </c>
      <c r="B335" s="32" t="s">
        <v>504</v>
      </c>
      <c r="C335" s="88" t="s">
        <v>505</v>
      </c>
      <c r="D335" s="43">
        <v>1000000</v>
      </c>
      <c r="E335" s="44"/>
      <c r="F335" s="45"/>
      <c r="G335" s="43">
        <v>1000000</v>
      </c>
      <c r="H335" s="44"/>
      <c r="I335" s="45"/>
      <c r="J335" s="37"/>
      <c r="K335" s="37"/>
    </row>
    <row r="336" spans="1:11" s="3" customFormat="1" ht="12.75">
      <c r="A336" s="42" t="s">
        <v>17</v>
      </c>
      <c r="B336" s="32" t="s">
        <v>506</v>
      </c>
      <c r="C336" s="88" t="s">
        <v>507</v>
      </c>
      <c r="D336" s="43">
        <v>1000000</v>
      </c>
      <c r="E336" s="44"/>
      <c r="F336" s="45"/>
      <c r="G336" s="43">
        <v>1000000</v>
      </c>
      <c r="H336" s="44"/>
      <c r="I336" s="45"/>
      <c r="J336" s="37"/>
      <c r="K336" s="37"/>
    </row>
    <row r="337" spans="1:11" s="3" customFormat="1" ht="12.75">
      <c r="A337" s="42" t="s">
        <v>36</v>
      </c>
      <c r="B337" s="32" t="s">
        <v>508</v>
      </c>
      <c r="C337" s="88" t="s">
        <v>509</v>
      </c>
      <c r="D337" s="43">
        <v>1000000</v>
      </c>
      <c r="E337" s="44"/>
      <c r="F337" s="45"/>
      <c r="G337" s="43">
        <v>1000000</v>
      </c>
      <c r="H337" s="44"/>
      <c r="I337" s="45"/>
      <c r="J337" s="37"/>
      <c r="K337" s="37"/>
    </row>
    <row r="338" spans="1:11" s="3" customFormat="1" ht="12.75">
      <c r="A338" s="55" t="s">
        <v>510</v>
      </c>
      <c r="B338" s="56"/>
      <c r="C338" s="57"/>
      <c r="D338" s="81">
        <f aca="true" t="shared" si="37" ref="D338:I338">SUM(D334:D337)</f>
        <v>4000000</v>
      </c>
      <c r="E338" s="82">
        <f t="shared" si="37"/>
        <v>0</v>
      </c>
      <c r="F338" s="83">
        <f t="shared" si="37"/>
        <v>0</v>
      </c>
      <c r="G338" s="81">
        <f t="shared" si="37"/>
        <v>4000000</v>
      </c>
      <c r="H338" s="82">
        <f t="shared" si="37"/>
        <v>0</v>
      </c>
      <c r="I338" s="83">
        <f t="shared" si="37"/>
        <v>0</v>
      </c>
      <c r="J338" s="37"/>
      <c r="K338" s="37"/>
    </row>
    <row r="339" spans="1:11" s="3" customFormat="1" ht="12.75">
      <c r="A339" s="31"/>
      <c r="B339" s="32"/>
      <c r="C339" s="33"/>
      <c r="D339" s="39"/>
      <c r="E339" s="40"/>
      <c r="F339" s="41"/>
      <c r="G339" s="39"/>
      <c r="H339" s="40"/>
      <c r="I339" s="41"/>
      <c r="J339" s="37"/>
      <c r="K339" s="37"/>
    </row>
    <row r="340" spans="1:11" s="3" customFormat="1" ht="12.75">
      <c r="A340" s="31"/>
      <c r="B340" s="71"/>
      <c r="C340" s="33"/>
      <c r="D340" s="39"/>
      <c r="E340" s="40"/>
      <c r="F340" s="41"/>
      <c r="G340" s="39">
        <v>0</v>
      </c>
      <c r="H340" s="40">
        <v>0</v>
      </c>
      <c r="I340" s="41">
        <v>0</v>
      </c>
      <c r="J340" s="37"/>
      <c r="K340" s="37"/>
    </row>
    <row r="341" spans="1:11" s="3" customFormat="1" ht="12.75">
      <c r="A341" s="55" t="s">
        <v>511</v>
      </c>
      <c r="B341" s="56"/>
      <c r="C341" s="57"/>
      <c r="D341" s="81">
        <f>D305+D316+D325+D332+D338</f>
        <v>32659000</v>
      </c>
      <c r="E341" s="82">
        <f>E305+E316+E325+E332+E338</f>
        <v>0</v>
      </c>
      <c r="F341" s="83">
        <f>F305+F316+F325+F332+F338</f>
        <v>0</v>
      </c>
      <c r="G341" s="81">
        <f>+G332+G325+G316+G305+G338</f>
        <v>32659000</v>
      </c>
      <c r="H341" s="82">
        <f>+H332+H325+H316+H305+H338</f>
        <v>0</v>
      </c>
      <c r="I341" s="83">
        <f>+I332+I325+I316+I305+I338</f>
        <v>0</v>
      </c>
      <c r="J341" s="37"/>
      <c r="K341" s="37"/>
    </row>
    <row r="342" spans="1:11" s="3" customFormat="1" ht="12.75">
      <c r="A342" s="78"/>
      <c r="B342" s="79"/>
      <c r="C342" s="72"/>
      <c r="D342" s="34"/>
      <c r="E342" s="35"/>
      <c r="F342" s="36"/>
      <c r="G342" s="34">
        <v>0</v>
      </c>
      <c r="H342" s="35">
        <v>0</v>
      </c>
      <c r="I342" s="36">
        <v>0</v>
      </c>
      <c r="J342" s="37"/>
      <c r="K342" s="37"/>
    </row>
    <row r="343" spans="1:11" s="3" customFormat="1" ht="12.75">
      <c r="A343" s="38" t="s">
        <v>512</v>
      </c>
      <c r="B343" s="32"/>
      <c r="C343" s="33"/>
      <c r="D343" s="39"/>
      <c r="E343" s="40"/>
      <c r="F343" s="41"/>
      <c r="G343" s="39">
        <v>0</v>
      </c>
      <c r="H343" s="40">
        <v>0</v>
      </c>
      <c r="I343" s="41">
        <v>0</v>
      </c>
      <c r="J343" s="37"/>
      <c r="K343" s="37"/>
    </row>
    <row r="344" spans="1:11" s="3" customFormat="1" ht="12.75">
      <c r="A344" s="42"/>
      <c r="B344" s="32"/>
      <c r="C344" s="33"/>
      <c r="D344" s="39"/>
      <c r="E344" s="40"/>
      <c r="F344" s="41"/>
      <c r="G344" s="39"/>
      <c r="H344" s="40"/>
      <c r="I344" s="41"/>
      <c r="J344" s="37"/>
      <c r="K344" s="37"/>
    </row>
    <row r="345" spans="1:11" s="3" customFormat="1" ht="12.75">
      <c r="A345" s="42" t="s">
        <v>17</v>
      </c>
      <c r="B345" s="32" t="s">
        <v>513</v>
      </c>
      <c r="C345" s="33" t="s">
        <v>514</v>
      </c>
      <c r="D345" s="43">
        <v>2169000</v>
      </c>
      <c r="E345" s="44"/>
      <c r="F345" s="45"/>
      <c r="G345" s="43">
        <v>2169000</v>
      </c>
      <c r="H345" s="44"/>
      <c r="I345" s="45"/>
      <c r="J345" s="37"/>
      <c r="K345" s="37"/>
    </row>
    <row r="346" spans="1:11" s="3" customFormat="1" ht="12.75">
      <c r="A346" s="42" t="s">
        <v>17</v>
      </c>
      <c r="B346" s="32" t="s">
        <v>515</v>
      </c>
      <c r="C346" s="33" t="s">
        <v>516</v>
      </c>
      <c r="D346" s="43">
        <v>1411000</v>
      </c>
      <c r="E346" s="44"/>
      <c r="F346" s="45"/>
      <c r="G346" s="43">
        <v>1411000</v>
      </c>
      <c r="H346" s="44"/>
      <c r="I346" s="45"/>
      <c r="J346" s="37"/>
      <c r="K346" s="62"/>
    </row>
    <row r="347" spans="1:11" s="3" customFormat="1" ht="12.75">
      <c r="A347" s="42" t="s">
        <v>17</v>
      </c>
      <c r="B347" s="32" t="s">
        <v>517</v>
      </c>
      <c r="C347" s="33" t="s">
        <v>518</v>
      </c>
      <c r="D347" s="43">
        <v>7837000</v>
      </c>
      <c r="E347" s="44"/>
      <c r="F347" s="45"/>
      <c r="G347" s="43">
        <v>7837000</v>
      </c>
      <c r="H347" s="44"/>
      <c r="I347" s="45"/>
      <c r="J347" s="62"/>
      <c r="K347" s="37"/>
    </row>
    <row r="348" spans="1:11" s="3" customFormat="1" ht="12.75">
      <c r="A348" s="42" t="s">
        <v>17</v>
      </c>
      <c r="B348" s="32" t="s">
        <v>519</v>
      </c>
      <c r="C348" s="33" t="s">
        <v>520</v>
      </c>
      <c r="D348" s="43">
        <v>1000000</v>
      </c>
      <c r="E348" s="44"/>
      <c r="F348" s="45"/>
      <c r="G348" s="43">
        <v>1000000</v>
      </c>
      <c r="H348" s="44"/>
      <c r="I348" s="45"/>
      <c r="J348" s="37"/>
      <c r="K348" s="37"/>
    </row>
    <row r="349" spans="1:11" s="3" customFormat="1" ht="12.75">
      <c r="A349" s="42" t="s">
        <v>17</v>
      </c>
      <c r="B349" s="32" t="s">
        <v>521</v>
      </c>
      <c r="C349" s="33" t="s">
        <v>522</v>
      </c>
      <c r="D349" s="43">
        <v>1428000</v>
      </c>
      <c r="E349" s="44"/>
      <c r="F349" s="45"/>
      <c r="G349" s="43">
        <v>1428000</v>
      </c>
      <c r="H349" s="44"/>
      <c r="I349" s="45"/>
      <c r="J349" s="37"/>
      <c r="K349" s="37"/>
    </row>
    <row r="350" spans="1:11" s="3" customFormat="1" ht="12.75">
      <c r="A350" s="42" t="s">
        <v>36</v>
      </c>
      <c r="B350" s="32" t="s">
        <v>523</v>
      </c>
      <c r="C350" s="33" t="s">
        <v>524</v>
      </c>
      <c r="D350" s="43">
        <v>1412000</v>
      </c>
      <c r="E350" s="44"/>
      <c r="F350" s="45"/>
      <c r="G350" s="43">
        <v>1412000</v>
      </c>
      <c r="H350" s="44"/>
      <c r="I350" s="45"/>
      <c r="J350" s="37"/>
      <c r="K350" s="37"/>
    </row>
    <row r="351" spans="1:11" s="3" customFormat="1" ht="12.75">
      <c r="A351" s="55" t="s">
        <v>525</v>
      </c>
      <c r="B351" s="56"/>
      <c r="C351" s="57"/>
      <c r="D351" s="81">
        <f aca="true" t="shared" si="38" ref="D351:I351">SUM(D345:D350)</f>
        <v>15257000</v>
      </c>
      <c r="E351" s="82">
        <f t="shared" si="38"/>
        <v>0</v>
      </c>
      <c r="F351" s="83">
        <f t="shared" si="38"/>
        <v>0</v>
      </c>
      <c r="G351" s="81">
        <f t="shared" si="38"/>
        <v>15257000</v>
      </c>
      <c r="H351" s="82">
        <f t="shared" si="38"/>
        <v>0</v>
      </c>
      <c r="I351" s="83">
        <f t="shared" si="38"/>
        <v>0</v>
      </c>
      <c r="J351" s="37"/>
      <c r="K351" s="37"/>
    </row>
    <row r="352" spans="1:11" s="3" customFormat="1" ht="12.75">
      <c r="A352" s="42"/>
      <c r="B352" s="32"/>
      <c r="C352" s="33"/>
      <c r="D352" s="39"/>
      <c r="E352" s="40"/>
      <c r="F352" s="41"/>
      <c r="G352" s="39">
        <v>0</v>
      </c>
      <c r="H352" s="40">
        <v>0</v>
      </c>
      <c r="I352" s="41">
        <v>0</v>
      </c>
      <c r="J352" s="37"/>
      <c r="K352" s="37"/>
    </row>
    <row r="353" spans="1:11" s="3" customFormat="1" ht="12.75">
      <c r="A353" s="42" t="s">
        <v>17</v>
      </c>
      <c r="B353" s="32" t="s">
        <v>526</v>
      </c>
      <c r="C353" s="33" t="s">
        <v>527</v>
      </c>
      <c r="D353" s="43">
        <v>1000000</v>
      </c>
      <c r="E353" s="44"/>
      <c r="F353" s="45"/>
      <c r="G353" s="43">
        <v>1000000</v>
      </c>
      <c r="H353" s="44"/>
      <c r="I353" s="45"/>
      <c r="J353" s="37"/>
      <c r="K353" s="62"/>
    </row>
    <row r="354" spans="1:11" s="3" customFormat="1" ht="12.75" customHeight="1">
      <c r="A354" s="42" t="s">
        <v>17</v>
      </c>
      <c r="B354" s="32" t="s">
        <v>528</v>
      </c>
      <c r="C354" s="33" t="s">
        <v>529</v>
      </c>
      <c r="D354" s="43">
        <v>1000000</v>
      </c>
      <c r="E354" s="44"/>
      <c r="F354" s="45"/>
      <c r="G354" s="43">
        <v>1000000</v>
      </c>
      <c r="H354" s="44"/>
      <c r="I354" s="45"/>
      <c r="J354" s="62"/>
      <c r="K354" s="37"/>
    </row>
    <row r="355" spans="1:11" s="3" customFormat="1" ht="12.75">
      <c r="A355" s="42" t="s">
        <v>17</v>
      </c>
      <c r="B355" s="32" t="s">
        <v>530</v>
      </c>
      <c r="C355" s="33" t="s">
        <v>531</v>
      </c>
      <c r="D355" s="43">
        <v>3232000</v>
      </c>
      <c r="E355" s="44"/>
      <c r="F355" s="45"/>
      <c r="G355" s="43">
        <v>3232000</v>
      </c>
      <c r="H355" s="44"/>
      <c r="I355" s="45"/>
      <c r="J355" s="37"/>
      <c r="K355" s="37"/>
    </row>
    <row r="356" spans="1:11" s="3" customFormat="1" ht="12.75">
      <c r="A356" s="42" t="s">
        <v>17</v>
      </c>
      <c r="B356" s="32" t="s">
        <v>532</v>
      </c>
      <c r="C356" s="33" t="s">
        <v>533</v>
      </c>
      <c r="D356" s="43">
        <v>2488000</v>
      </c>
      <c r="E356" s="44"/>
      <c r="F356" s="45"/>
      <c r="G356" s="43">
        <v>2488000</v>
      </c>
      <c r="H356" s="44"/>
      <c r="I356" s="45"/>
      <c r="J356" s="37"/>
      <c r="K356" s="62"/>
    </row>
    <row r="357" spans="1:11" s="3" customFormat="1" ht="12.75">
      <c r="A357" s="42" t="s">
        <v>17</v>
      </c>
      <c r="B357" s="32" t="s">
        <v>534</v>
      </c>
      <c r="C357" s="33" t="s">
        <v>535</v>
      </c>
      <c r="D357" s="43">
        <v>1000000</v>
      </c>
      <c r="E357" s="44"/>
      <c r="F357" s="45"/>
      <c r="G357" s="43">
        <v>1000000</v>
      </c>
      <c r="H357" s="44"/>
      <c r="I357" s="45"/>
      <c r="J357" s="62"/>
      <c r="K357" s="37"/>
    </row>
    <row r="358" spans="1:11" s="3" customFormat="1" ht="12.75">
      <c r="A358" s="42" t="s">
        <v>36</v>
      </c>
      <c r="B358" s="32" t="s">
        <v>536</v>
      </c>
      <c r="C358" s="33" t="s">
        <v>537</v>
      </c>
      <c r="D358" s="43">
        <v>1000000</v>
      </c>
      <c r="E358" s="44"/>
      <c r="F358" s="45"/>
      <c r="G358" s="43">
        <v>1000000</v>
      </c>
      <c r="H358" s="44"/>
      <c r="I358" s="45"/>
      <c r="J358" s="37"/>
      <c r="K358" s="37"/>
    </row>
    <row r="359" spans="1:11" s="3" customFormat="1" ht="12.75">
      <c r="A359" s="55" t="s">
        <v>538</v>
      </c>
      <c r="B359" s="56"/>
      <c r="C359" s="57"/>
      <c r="D359" s="81">
        <f aca="true" t="shared" si="39" ref="D359:I359">SUM(D353:D358)</f>
        <v>9720000</v>
      </c>
      <c r="E359" s="82">
        <f t="shared" si="39"/>
        <v>0</v>
      </c>
      <c r="F359" s="83">
        <f t="shared" si="39"/>
        <v>0</v>
      </c>
      <c r="G359" s="81">
        <f t="shared" si="39"/>
        <v>9720000</v>
      </c>
      <c r="H359" s="82">
        <f t="shared" si="39"/>
        <v>0</v>
      </c>
      <c r="I359" s="83">
        <f t="shared" si="39"/>
        <v>0</v>
      </c>
      <c r="J359" s="37"/>
      <c r="K359" s="37"/>
    </row>
    <row r="360" spans="1:11" s="3" customFormat="1" ht="12.75">
      <c r="A360" s="42"/>
      <c r="B360" s="32"/>
      <c r="C360" s="33"/>
      <c r="D360" s="39"/>
      <c r="E360" s="40"/>
      <c r="F360" s="41"/>
      <c r="G360" s="39">
        <v>0</v>
      </c>
      <c r="H360" s="40">
        <v>0</v>
      </c>
      <c r="I360" s="41">
        <v>0</v>
      </c>
      <c r="J360" s="37"/>
      <c r="K360" s="37"/>
    </row>
    <row r="361" spans="1:11" s="3" customFormat="1" ht="12.75">
      <c r="A361" s="42" t="s">
        <v>17</v>
      </c>
      <c r="B361" s="32" t="s">
        <v>539</v>
      </c>
      <c r="C361" s="33" t="s">
        <v>122</v>
      </c>
      <c r="D361" s="43">
        <v>1000000</v>
      </c>
      <c r="E361" s="44"/>
      <c r="F361" s="45"/>
      <c r="G361" s="43">
        <v>1000000</v>
      </c>
      <c r="H361" s="44"/>
      <c r="I361" s="45"/>
      <c r="J361" s="37"/>
      <c r="K361" s="37"/>
    </row>
    <row r="362" spans="1:11" s="3" customFormat="1" ht="12.75">
      <c r="A362" s="42" t="s">
        <v>17</v>
      </c>
      <c r="B362" s="32" t="s">
        <v>540</v>
      </c>
      <c r="C362" s="33" t="s">
        <v>541</v>
      </c>
      <c r="D362" s="43">
        <v>1000000</v>
      </c>
      <c r="E362" s="44"/>
      <c r="F362" s="45"/>
      <c r="G362" s="43">
        <v>1000000</v>
      </c>
      <c r="H362" s="44"/>
      <c r="I362" s="45"/>
      <c r="J362" s="37"/>
      <c r="K362" s="37"/>
    </row>
    <row r="363" spans="1:11" s="3" customFormat="1" ht="12.75">
      <c r="A363" s="42" t="s">
        <v>17</v>
      </c>
      <c r="B363" s="32" t="s">
        <v>542</v>
      </c>
      <c r="C363" s="33" t="s">
        <v>543</v>
      </c>
      <c r="D363" s="43">
        <v>1000000</v>
      </c>
      <c r="E363" s="44"/>
      <c r="F363" s="45"/>
      <c r="G363" s="43">
        <v>1000000</v>
      </c>
      <c r="H363" s="44"/>
      <c r="I363" s="45"/>
      <c r="J363" s="37"/>
      <c r="K363" s="37"/>
    </row>
    <row r="364" spans="1:11" s="3" customFormat="1" ht="12.75">
      <c r="A364" s="42" t="s">
        <v>17</v>
      </c>
      <c r="B364" s="32" t="s">
        <v>544</v>
      </c>
      <c r="C364" s="33" t="s">
        <v>545</v>
      </c>
      <c r="D364" s="43">
        <v>1000000</v>
      </c>
      <c r="E364" s="44"/>
      <c r="F364" s="45"/>
      <c r="G364" s="43">
        <v>1000000</v>
      </c>
      <c r="H364" s="44"/>
      <c r="I364" s="45"/>
      <c r="J364" s="37"/>
      <c r="K364" s="37"/>
    </row>
    <row r="365" spans="1:15" ht="12.75" customHeight="1">
      <c r="A365" s="42" t="s">
        <v>17</v>
      </c>
      <c r="B365" s="32" t="s">
        <v>546</v>
      </c>
      <c r="C365" s="33" t="s">
        <v>547</v>
      </c>
      <c r="D365" s="43">
        <v>1000000</v>
      </c>
      <c r="E365" s="44"/>
      <c r="F365" s="45"/>
      <c r="G365" s="43">
        <v>1000000</v>
      </c>
      <c r="H365" s="44"/>
      <c r="I365" s="45"/>
      <c r="J365" s="89"/>
      <c r="K365" s="89"/>
      <c r="L365" s="89"/>
      <c r="M365" s="89"/>
      <c r="N365" s="37"/>
      <c r="O365" s="37"/>
    </row>
    <row r="366" spans="1:11" s="3" customFormat="1" ht="12.75">
      <c r="A366" s="42" t="s">
        <v>36</v>
      </c>
      <c r="B366" s="32" t="s">
        <v>548</v>
      </c>
      <c r="C366" s="33" t="s">
        <v>549</v>
      </c>
      <c r="D366" s="43">
        <v>2350000</v>
      </c>
      <c r="E366" s="44"/>
      <c r="F366" s="45"/>
      <c r="G366" s="43">
        <v>2350000</v>
      </c>
      <c r="H366" s="44"/>
      <c r="I366" s="45"/>
      <c r="J366" s="62"/>
      <c r="K366" s="37"/>
    </row>
    <row r="367" spans="1:11" s="3" customFormat="1" ht="12.75">
      <c r="A367" s="55" t="s">
        <v>550</v>
      </c>
      <c r="B367" s="56"/>
      <c r="C367" s="57"/>
      <c r="D367" s="81">
        <f aca="true" t="shared" si="40" ref="D367:I367">SUM(D361:D366)</f>
        <v>7350000</v>
      </c>
      <c r="E367" s="82">
        <f t="shared" si="40"/>
        <v>0</v>
      </c>
      <c r="F367" s="83">
        <f t="shared" si="40"/>
        <v>0</v>
      </c>
      <c r="G367" s="81">
        <f t="shared" si="40"/>
        <v>7350000</v>
      </c>
      <c r="H367" s="82">
        <f t="shared" si="40"/>
        <v>0</v>
      </c>
      <c r="I367" s="83">
        <f t="shared" si="40"/>
        <v>0</v>
      </c>
      <c r="J367" s="37"/>
      <c r="K367" s="37"/>
    </row>
    <row r="368" spans="1:11" s="3" customFormat="1" ht="12.75">
      <c r="A368" s="42"/>
      <c r="B368" s="32"/>
      <c r="C368" s="33"/>
      <c r="D368" s="39"/>
      <c r="E368" s="40"/>
      <c r="F368" s="41"/>
      <c r="G368" s="39">
        <v>0</v>
      </c>
      <c r="H368" s="40">
        <v>0</v>
      </c>
      <c r="I368" s="41">
        <v>0</v>
      </c>
      <c r="J368" s="37"/>
      <c r="K368" s="37"/>
    </row>
    <row r="369" spans="1:11" s="3" customFormat="1" ht="12.75">
      <c r="A369" s="42" t="s">
        <v>17</v>
      </c>
      <c r="B369" s="32" t="s">
        <v>551</v>
      </c>
      <c r="C369" s="33" t="s">
        <v>552</v>
      </c>
      <c r="D369" s="43">
        <v>1000000</v>
      </c>
      <c r="E369" s="44"/>
      <c r="F369" s="45"/>
      <c r="G369" s="43">
        <v>1000000</v>
      </c>
      <c r="H369" s="44"/>
      <c r="I369" s="45"/>
      <c r="J369" s="37"/>
      <c r="K369" s="37"/>
    </row>
    <row r="370" spans="1:11" s="3" customFormat="1" ht="12.75">
      <c r="A370" s="42" t="s">
        <v>17</v>
      </c>
      <c r="B370" s="32" t="s">
        <v>553</v>
      </c>
      <c r="C370" s="33" t="s">
        <v>554</v>
      </c>
      <c r="D370" s="43">
        <v>1000000</v>
      </c>
      <c r="E370" s="44"/>
      <c r="F370" s="45"/>
      <c r="G370" s="43">
        <v>1000000</v>
      </c>
      <c r="H370" s="44"/>
      <c r="I370" s="45"/>
      <c r="J370" s="37"/>
      <c r="K370" s="37"/>
    </row>
    <row r="371" spans="1:11" s="3" customFormat="1" ht="12.75">
      <c r="A371" s="42" t="s">
        <v>17</v>
      </c>
      <c r="B371" s="32" t="s">
        <v>555</v>
      </c>
      <c r="C371" s="33" t="s">
        <v>556</v>
      </c>
      <c r="D371" s="43">
        <v>1840000</v>
      </c>
      <c r="E371" s="44"/>
      <c r="F371" s="45"/>
      <c r="G371" s="43">
        <v>1840000</v>
      </c>
      <c r="H371" s="44">
        <v>0</v>
      </c>
      <c r="I371" s="45">
        <v>0</v>
      </c>
      <c r="J371" s="37"/>
      <c r="K371" s="37"/>
    </row>
    <row r="372" spans="1:11" s="3" customFormat="1" ht="12.75">
      <c r="A372" s="42" t="s">
        <v>17</v>
      </c>
      <c r="B372" s="32" t="s">
        <v>557</v>
      </c>
      <c r="C372" s="33" t="s">
        <v>558</v>
      </c>
      <c r="D372" s="43">
        <v>1000000</v>
      </c>
      <c r="E372" s="44"/>
      <c r="F372" s="45"/>
      <c r="G372" s="43">
        <v>1000000</v>
      </c>
      <c r="H372" s="44"/>
      <c r="I372" s="45"/>
      <c r="J372" s="37"/>
      <c r="K372" s="37"/>
    </row>
    <row r="373" spans="1:11" s="3" customFormat="1" ht="12.75">
      <c r="A373" s="42" t="s">
        <v>36</v>
      </c>
      <c r="B373" s="32" t="s">
        <v>559</v>
      </c>
      <c r="C373" s="33" t="s">
        <v>560</v>
      </c>
      <c r="D373" s="43">
        <v>1000000</v>
      </c>
      <c r="E373" s="44"/>
      <c r="F373" s="45"/>
      <c r="G373" s="43">
        <v>1000000</v>
      </c>
      <c r="H373" s="44"/>
      <c r="I373" s="45"/>
      <c r="J373" s="37"/>
      <c r="K373" s="62"/>
    </row>
    <row r="374" spans="1:11" s="3" customFormat="1" ht="12.75">
      <c r="A374" s="55" t="s">
        <v>561</v>
      </c>
      <c r="B374" s="56"/>
      <c r="C374" s="57"/>
      <c r="D374" s="81">
        <f aca="true" t="shared" si="41" ref="D374:I374">SUM(D369:D373)</f>
        <v>5840000</v>
      </c>
      <c r="E374" s="82">
        <f t="shared" si="41"/>
        <v>0</v>
      </c>
      <c r="F374" s="83">
        <f t="shared" si="41"/>
        <v>0</v>
      </c>
      <c r="G374" s="81">
        <f t="shared" si="41"/>
        <v>5840000</v>
      </c>
      <c r="H374" s="82">
        <f t="shared" si="41"/>
        <v>0</v>
      </c>
      <c r="I374" s="83">
        <f t="shared" si="41"/>
        <v>0</v>
      </c>
      <c r="J374" s="62"/>
      <c r="K374" s="37"/>
    </row>
    <row r="375" spans="1:11" s="3" customFormat="1" ht="12.75">
      <c r="A375" s="31"/>
      <c r="B375" s="32"/>
      <c r="C375" s="33"/>
      <c r="D375" s="39"/>
      <c r="E375" s="40"/>
      <c r="F375" s="41"/>
      <c r="G375" s="39">
        <v>0</v>
      </c>
      <c r="H375" s="40">
        <v>0</v>
      </c>
      <c r="I375" s="41">
        <v>0</v>
      </c>
      <c r="J375" s="37"/>
      <c r="K375" s="37"/>
    </row>
    <row r="376" spans="1:11" s="3" customFormat="1" ht="12.75">
      <c r="A376" s="31"/>
      <c r="B376" s="71"/>
      <c r="C376" s="33"/>
      <c r="D376" s="39"/>
      <c r="E376" s="40"/>
      <c r="F376" s="41"/>
      <c r="G376" s="39">
        <v>0</v>
      </c>
      <c r="H376" s="40">
        <v>0</v>
      </c>
      <c r="I376" s="41">
        <v>0</v>
      </c>
      <c r="J376" s="37"/>
      <c r="K376" s="37"/>
    </row>
    <row r="377" spans="1:11" s="3" customFormat="1" ht="12.75">
      <c r="A377" s="55" t="s">
        <v>562</v>
      </c>
      <c r="B377" s="56"/>
      <c r="C377" s="57"/>
      <c r="D377" s="81">
        <f>D351+D359+D367+D374</f>
        <v>38167000</v>
      </c>
      <c r="E377" s="82">
        <f>E351+E359+E367+E374</f>
        <v>0</v>
      </c>
      <c r="F377" s="83">
        <f>F351+F359+F367+F374</f>
        <v>0</v>
      </c>
      <c r="G377" s="81">
        <f>+G374+G367+G359+G351</f>
        <v>38167000</v>
      </c>
      <c r="H377" s="82">
        <f>+H374+H367+H359+H351</f>
        <v>0</v>
      </c>
      <c r="I377" s="83">
        <f>+I374+I367+I359+I351</f>
        <v>0</v>
      </c>
      <c r="J377" s="37"/>
      <c r="K377" s="37"/>
    </row>
    <row r="378" spans="1:11" s="3" customFormat="1" ht="12.75">
      <c r="A378" s="90"/>
      <c r="B378" s="91"/>
      <c r="C378" s="92"/>
      <c r="D378" s="93"/>
      <c r="E378" s="94"/>
      <c r="F378" s="95"/>
      <c r="G378" s="93"/>
      <c r="H378" s="94"/>
      <c r="I378" s="95"/>
      <c r="J378" s="37"/>
      <c r="K378" s="37"/>
    </row>
    <row r="379" spans="1:11" s="3" customFormat="1" ht="12.75">
      <c r="A379" s="38" t="s">
        <v>563</v>
      </c>
      <c r="B379" s="32"/>
      <c r="C379" s="33"/>
      <c r="D379" s="96"/>
      <c r="E379" s="97"/>
      <c r="F379" s="98"/>
      <c r="G379" s="96"/>
      <c r="H379" s="97"/>
      <c r="I379" s="98"/>
      <c r="J379" s="37"/>
      <c r="K379" s="37"/>
    </row>
    <row r="380" spans="1:11" s="3" customFormat="1" ht="12.75">
      <c r="A380" s="31"/>
      <c r="B380" s="32"/>
      <c r="C380" s="33"/>
      <c r="D380" s="99"/>
      <c r="E380" s="100"/>
      <c r="F380" s="101"/>
      <c r="G380" s="99"/>
      <c r="H380" s="100"/>
      <c r="I380" s="101"/>
      <c r="J380" s="37"/>
      <c r="K380" s="37"/>
    </row>
    <row r="381" spans="1:11" s="3" customFormat="1" ht="12.75">
      <c r="A381" s="46" t="s">
        <v>12</v>
      </c>
      <c r="B381" s="47" t="s">
        <v>564</v>
      </c>
      <c r="C381" s="48" t="s">
        <v>565</v>
      </c>
      <c r="D381" s="49">
        <v>20205000</v>
      </c>
      <c r="E381" s="50"/>
      <c r="F381" s="51"/>
      <c r="G381" s="49">
        <v>20205000</v>
      </c>
      <c r="H381" s="50"/>
      <c r="I381" s="51"/>
      <c r="J381" s="37"/>
      <c r="K381" s="37"/>
    </row>
    <row r="382" spans="1:11" s="3" customFormat="1" ht="12.75">
      <c r="A382" s="42"/>
      <c r="B382" s="32"/>
      <c r="C382" s="33"/>
      <c r="D382" s="39"/>
      <c r="E382" s="40"/>
      <c r="F382" s="41"/>
      <c r="G382" s="39"/>
      <c r="H382" s="40"/>
      <c r="I382" s="41"/>
      <c r="J382" s="37"/>
      <c r="K382" s="62"/>
    </row>
    <row r="383" spans="1:11" s="3" customFormat="1" ht="12.75">
      <c r="A383" s="42" t="s">
        <v>17</v>
      </c>
      <c r="B383" s="32" t="s">
        <v>566</v>
      </c>
      <c r="C383" s="33" t="s">
        <v>567</v>
      </c>
      <c r="D383" s="43">
        <v>1058000</v>
      </c>
      <c r="E383" s="44"/>
      <c r="F383" s="45"/>
      <c r="G383" s="43">
        <v>1058000</v>
      </c>
      <c r="H383" s="44"/>
      <c r="I383" s="45"/>
      <c r="J383" s="62"/>
      <c r="K383" s="37"/>
    </row>
    <row r="384" spans="1:11" s="3" customFormat="1" ht="12.75">
      <c r="A384" s="42" t="s">
        <v>17</v>
      </c>
      <c r="B384" s="32" t="s">
        <v>568</v>
      </c>
      <c r="C384" s="33" t="s">
        <v>569</v>
      </c>
      <c r="D384" s="43">
        <v>1000000</v>
      </c>
      <c r="E384" s="44"/>
      <c r="F384" s="45"/>
      <c r="G384" s="43">
        <v>1000000</v>
      </c>
      <c r="H384" s="44"/>
      <c r="I384" s="45"/>
      <c r="J384" s="37"/>
      <c r="K384" s="37"/>
    </row>
    <row r="385" spans="1:11" s="3" customFormat="1" ht="12.75">
      <c r="A385" s="42" t="s">
        <v>17</v>
      </c>
      <c r="B385" s="32" t="s">
        <v>570</v>
      </c>
      <c r="C385" s="33" t="s">
        <v>571</v>
      </c>
      <c r="D385" s="43">
        <v>896000</v>
      </c>
      <c r="E385" s="44"/>
      <c r="F385" s="45"/>
      <c r="G385" s="43">
        <v>896000</v>
      </c>
      <c r="H385" s="44"/>
      <c r="I385" s="45"/>
      <c r="J385" s="37"/>
      <c r="K385" s="37"/>
    </row>
    <row r="386" spans="1:11" s="3" customFormat="1" ht="12.75">
      <c r="A386" s="42" t="s">
        <v>17</v>
      </c>
      <c r="B386" s="32" t="s">
        <v>572</v>
      </c>
      <c r="C386" s="33" t="s">
        <v>573</v>
      </c>
      <c r="D386" s="43">
        <v>1997000</v>
      </c>
      <c r="E386" s="44"/>
      <c r="F386" s="45"/>
      <c r="G386" s="43">
        <v>1997000</v>
      </c>
      <c r="H386" s="44"/>
      <c r="I386" s="45"/>
      <c r="J386" s="37"/>
      <c r="K386" s="37"/>
    </row>
    <row r="387" spans="1:11" s="3" customFormat="1" ht="12.75">
      <c r="A387" s="42" t="s">
        <v>17</v>
      </c>
      <c r="B387" s="32" t="s">
        <v>574</v>
      </c>
      <c r="C387" s="33" t="s">
        <v>575</v>
      </c>
      <c r="D387" s="43">
        <v>1000000</v>
      </c>
      <c r="E387" s="44"/>
      <c r="F387" s="45"/>
      <c r="G387" s="43">
        <v>1000000</v>
      </c>
      <c r="H387" s="44"/>
      <c r="I387" s="45"/>
      <c r="J387" s="37"/>
      <c r="K387" s="37"/>
    </row>
    <row r="388" spans="1:11" s="3" customFormat="1" ht="12.75">
      <c r="A388" s="42" t="s">
        <v>36</v>
      </c>
      <c r="B388" s="32" t="s">
        <v>576</v>
      </c>
      <c r="C388" s="33" t="s">
        <v>577</v>
      </c>
      <c r="D388" s="43">
        <v>1000000</v>
      </c>
      <c r="E388" s="44"/>
      <c r="F388" s="45"/>
      <c r="G388" s="43">
        <v>1000000</v>
      </c>
      <c r="H388" s="44"/>
      <c r="I388" s="45"/>
      <c r="J388" s="37"/>
      <c r="K388" s="37"/>
    </row>
    <row r="389" spans="1:11" s="3" customFormat="1" ht="12.75">
      <c r="A389" s="55" t="s">
        <v>578</v>
      </c>
      <c r="B389" s="56"/>
      <c r="C389" s="57"/>
      <c r="D389" s="81">
        <f aca="true" t="shared" si="42" ref="D389:I389">SUM(D383:D388)</f>
        <v>6951000</v>
      </c>
      <c r="E389" s="82">
        <f t="shared" si="42"/>
        <v>0</v>
      </c>
      <c r="F389" s="83">
        <f t="shared" si="42"/>
        <v>0</v>
      </c>
      <c r="G389" s="81">
        <f t="shared" si="42"/>
        <v>6951000</v>
      </c>
      <c r="H389" s="82">
        <f t="shared" si="42"/>
        <v>0</v>
      </c>
      <c r="I389" s="83">
        <f t="shared" si="42"/>
        <v>0</v>
      </c>
      <c r="J389" s="37"/>
      <c r="K389" s="62"/>
    </row>
    <row r="390" spans="1:11" s="3" customFormat="1" ht="12.75">
      <c r="A390" s="31"/>
      <c r="B390" s="32"/>
      <c r="C390" s="33"/>
      <c r="D390" s="39"/>
      <c r="E390" s="40"/>
      <c r="F390" s="41"/>
      <c r="G390" s="39">
        <v>0</v>
      </c>
      <c r="H390" s="40">
        <v>0</v>
      </c>
      <c r="I390" s="41">
        <v>0</v>
      </c>
      <c r="J390" s="62"/>
      <c r="K390" s="37"/>
    </row>
    <row r="391" spans="1:11" s="3" customFormat="1" ht="12.75">
      <c r="A391" s="42" t="s">
        <v>17</v>
      </c>
      <c r="B391" s="32" t="s">
        <v>579</v>
      </c>
      <c r="C391" s="33" t="s">
        <v>580</v>
      </c>
      <c r="D391" s="43">
        <v>1000000</v>
      </c>
      <c r="E391" s="44"/>
      <c r="F391" s="45"/>
      <c r="G391" s="43">
        <v>1000000</v>
      </c>
      <c r="H391" s="44"/>
      <c r="I391" s="45"/>
      <c r="J391" s="37"/>
      <c r="K391" s="37"/>
    </row>
    <row r="392" spans="1:11" s="3" customFormat="1" ht="15" customHeight="1">
      <c r="A392" s="42" t="s">
        <v>17</v>
      </c>
      <c r="B392" s="32" t="s">
        <v>581</v>
      </c>
      <c r="C392" s="33" t="s">
        <v>582</v>
      </c>
      <c r="D392" s="43">
        <v>1000000</v>
      </c>
      <c r="E392" s="44"/>
      <c r="F392" s="45"/>
      <c r="G392" s="43">
        <v>1000000</v>
      </c>
      <c r="H392" s="44"/>
      <c r="I392" s="45"/>
      <c r="J392" s="37"/>
      <c r="K392" s="62"/>
    </row>
    <row r="393" spans="1:11" s="3" customFormat="1" ht="12.75">
      <c r="A393" s="42" t="s">
        <v>17</v>
      </c>
      <c r="B393" s="32" t="s">
        <v>583</v>
      </c>
      <c r="C393" s="33" t="s">
        <v>584</v>
      </c>
      <c r="D393" s="43">
        <v>1041000</v>
      </c>
      <c r="E393" s="44"/>
      <c r="F393" s="45"/>
      <c r="G393" s="43">
        <v>1041000</v>
      </c>
      <c r="H393" s="44"/>
      <c r="I393" s="45"/>
      <c r="J393" s="62"/>
      <c r="K393" s="102"/>
    </row>
    <row r="394" spans="1:11" s="3" customFormat="1" ht="12.75">
      <c r="A394" s="42" t="s">
        <v>17</v>
      </c>
      <c r="B394" s="32" t="s">
        <v>585</v>
      </c>
      <c r="C394" s="33" t="s">
        <v>586</v>
      </c>
      <c r="D394" s="43">
        <v>1000000</v>
      </c>
      <c r="E394" s="44"/>
      <c r="F394" s="45"/>
      <c r="G394" s="43">
        <v>1000000</v>
      </c>
      <c r="H394" s="44"/>
      <c r="I394" s="45"/>
      <c r="J394" s="102"/>
      <c r="K394" s="103"/>
    </row>
    <row r="395" spans="1:11" s="3" customFormat="1" ht="12.75">
      <c r="A395" s="42" t="s">
        <v>17</v>
      </c>
      <c r="B395" s="32" t="s">
        <v>587</v>
      </c>
      <c r="C395" s="33" t="s">
        <v>588</v>
      </c>
      <c r="D395" s="43">
        <v>1000000</v>
      </c>
      <c r="E395" s="44"/>
      <c r="F395" s="45"/>
      <c r="G395" s="43">
        <v>1000000</v>
      </c>
      <c r="H395" s="44"/>
      <c r="I395" s="45"/>
      <c r="J395" s="103"/>
      <c r="K395" s="104"/>
    </row>
    <row r="396" spans="1:11" s="3" customFormat="1" ht="12.75">
      <c r="A396" s="42" t="s">
        <v>36</v>
      </c>
      <c r="B396" s="32" t="s">
        <v>589</v>
      </c>
      <c r="C396" s="33" t="s">
        <v>590</v>
      </c>
      <c r="D396" s="43">
        <v>1214000</v>
      </c>
      <c r="E396" s="44"/>
      <c r="F396" s="45"/>
      <c r="G396" s="43">
        <v>1214000</v>
      </c>
      <c r="H396" s="44"/>
      <c r="I396" s="45"/>
      <c r="J396" s="104"/>
      <c r="K396" s="37"/>
    </row>
    <row r="397" spans="1:11" s="3" customFormat="1" ht="12.75">
      <c r="A397" s="55" t="s">
        <v>591</v>
      </c>
      <c r="B397" s="56"/>
      <c r="C397" s="57"/>
      <c r="D397" s="81">
        <f aca="true" t="shared" si="43" ref="D397:I397">SUM(D391:D396)</f>
        <v>6255000</v>
      </c>
      <c r="E397" s="82">
        <f t="shared" si="43"/>
        <v>0</v>
      </c>
      <c r="F397" s="83">
        <f t="shared" si="43"/>
        <v>0</v>
      </c>
      <c r="G397" s="81">
        <f t="shared" si="43"/>
        <v>6255000</v>
      </c>
      <c r="H397" s="82">
        <f t="shared" si="43"/>
        <v>0</v>
      </c>
      <c r="I397" s="83">
        <f t="shared" si="43"/>
        <v>0</v>
      </c>
      <c r="J397" s="37"/>
      <c r="K397" s="37"/>
    </row>
    <row r="398" spans="1:11" s="3" customFormat="1" ht="12.75">
      <c r="A398" s="31"/>
      <c r="B398" s="12"/>
      <c r="C398" s="33"/>
      <c r="D398" s="39"/>
      <c r="E398" s="40"/>
      <c r="F398" s="41"/>
      <c r="G398" s="39">
        <v>0</v>
      </c>
      <c r="H398" s="40">
        <v>0</v>
      </c>
      <c r="I398" s="41">
        <v>0</v>
      </c>
      <c r="J398" s="37"/>
      <c r="K398" s="37"/>
    </row>
    <row r="399" spans="1:11" s="3" customFormat="1" ht="12.75">
      <c r="A399" s="42" t="s">
        <v>17</v>
      </c>
      <c r="B399" s="32" t="s">
        <v>592</v>
      </c>
      <c r="C399" s="33" t="s">
        <v>593</v>
      </c>
      <c r="D399" s="43">
        <v>994000</v>
      </c>
      <c r="E399" s="44"/>
      <c r="F399" s="45"/>
      <c r="G399" s="43">
        <v>994000</v>
      </c>
      <c r="H399" s="44"/>
      <c r="I399" s="45"/>
      <c r="J399" s="37"/>
      <c r="K399" s="37"/>
    </row>
    <row r="400" spans="1:11" s="3" customFormat="1" ht="12.75">
      <c r="A400" s="42" t="s">
        <v>17</v>
      </c>
      <c r="B400" s="32" t="s">
        <v>594</v>
      </c>
      <c r="C400" s="33" t="s">
        <v>595</v>
      </c>
      <c r="D400" s="43">
        <v>1000000</v>
      </c>
      <c r="E400" s="44"/>
      <c r="F400" s="45"/>
      <c r="G400" s="43">
        <v>1000000</v>
      </c>
      <c r="H400" s="44"/>
      <c r="I400" s="45"/>
      <c r="J400" s="37"/>
      <c r="K400" s="37"/>
    </row>
    <row r="401" spans="1:11" s="3" customFormat="1" ht="12.75">
      <c r="A401" s="42" t="s">
        <v>17</v>
      </c>
      <c r="B401" s="32" t="s">
        <v>596</v>
      </c>
      <c r="C401" s="33" t="s">
        <v>597</v>
      </c>
      <c r="D401" s="43">
        <v>1000000</v>
      </c>
      <c r="E401" s="44"/>
      <c r="F401" s="45"/>
      <c r="G401" s="43">
        <v>1000000</v>
      </c>
      <c r="H401" s="44"/>
      <c r="I401" s="45"/>
      <c r="J401" s="37"/>
      <c r="K401" s="37"/>
    </row>
    <row r="402" spans="1:11" s="3" customFormat="1" ht="12.75">
      <c r="A402" s="42" t="s">
        <v>17</v>
      </c>
      <c r="B402" s="32" t="s">
        <v>598</v>
      </c>
      <c r="C402" s="33" t="s">
        <v>599</v>
      </c>
      <c r="D402" s="43">
        <v>1000000</v>
      </c>
      <c r="E402" s="44"/>
      <c r="F402" s="45"/>
      <c r="G402" s="43">
        <v>1000000</v>
      </c>
      <c r="H402" s="44"/>
      <c r="I402" s="45"/>
      <c r="J402" s="37"/>
      <c r="K402" s="37"/>
    </row>
    <row r="403" spans="1:11" s="3" customFormat="1" ht="12.75">
      <c r="A403" s="42" t="s">
        <v>36</v>
      </c>
      <c r="B403" s="32" t="s">
        <v>600</v>
      </c>
      <c r="C403" s="33" t="s">
        <v>601</v>
      </c>
      <c r="D403" s="43">
        <v>1000000</v>
      </c>
      <c r="E403" s="44"/>
      <c r="F403" s="45"/>
      <c r="G403" s="43">
        <v>1000000</v>
      </c>
      <c r="H403" s="44"/>
      <c r="I403" s="45"/>
      <c r="J403" s="37"/>
      <c r="K403" s="37"/>
    </row>
    <row r="404" spans="1:11" s="3" customFormat="1" ht="12.75">
      <c r="A404" s="55" t="s">
        <v>602</v>
      </c>
      <c r="B404" s="56"/>
      <c r="C404" s="57"/>
      <c r="D404" s="81">
        <f aca="true" t="shared" si="44" ref="D404:I404">SUM(D399:D403)</f>
        <v>4994000</v>
      </c>
      <c r="E404" s="82">
        <f t="shared" si="44"/>
        <v>0</v>
      </c>
      <c r="F404" s="83">
        <f t="shared" si="44"/>
        <v>0</v>
      </c>
      <c r="G404" s="81">
        <f t="shared" si="44"/>
        <v>4994000</v>
      </c>
      <c r="H404" s="82">
        <f t="shared" si="44"/>
        <v>0</v>
      </c>
      <c r="I404" s="83">
        <f t="shared" si="44"/>
        <v>0</v>
      </c>
      <c r="J404" s="37"/>
      <c r="K404" s="62"/>
    </row>
    <row r="405" spans="1:11" s="3" customFormat="1" ht="12.75">
      <c r="A405" s="42"/>
      <c r="B405" s="32"/>
      <c r="C405" s="33"/>
      <c r="D405" s="39"/>
      <c r="E405" s="40"/>
      <c r="F405" s="41"/>
      <c r="G405" s="39">
        <v>0</v>
      </c>
      <c r="H405" s="40">
        <v>0</v>
      </c>
      <c r="I405" s="41">
        <v>0</v>
      </c>
      <c r="J405" s="62"/>
      <c r="K405" s="37"/>
    </row>
    <row r="406" spans="1:11" s="3" customFormat="1" ht="12.75">
      <c r="A406" s="42" t="s">
        <v>17</v>
      </c>
      <c r="B406" s="32" t="s">
        <v>603</v>
      </c>
      <c r="C406" s="33" t="s">
        <v>604</v>
      </c>
      <c r="D406" s="43">
        <v>1000000</v>
      </c>
      <c r="E406" s="44"/>
      <c r="F406" s="45"/>
      <c r="G406" s="43">
        <v>1000000</v>
      </c>
      <c r="H406" s="44"/>
      <c r="I406" s="45"/>
      <c r="J406" s="37"/>
      <c r="K406" s="37"/>
    </row>
    <row r="407" spans="1:11" s="3" customFormat="1" ht="12.75">
      <c r="A407" s="42" t="s">
        <v>17</v>
      </c>
      <c r="B407" s="32" t="s">
        <v>605</v>
      </c>
      <c r="C407" s="33" t="s">
        <v>606</v>
      </c>
      <c r="D407" s="43">
        <v>1000000</v>
      </c>
      <c r="E407" s="44"/>
      <c r="F407" s="45"/>
      <c r="G407" s="43">
        <v>1000000</v>
      </c>
      <c r="H407" s="44"/>
      <c r="I407" s="45"/>
      <c r="J407" s="37"/>
      <c r="K407" s="37"/>
    </row>
    <row r="408" spans="1:11" s="3" customFormat="1" ht="12.75">
      <c r="A408" s="42" t="s">
        <v>17</v>
      </c>
      <c r="B408" s="32" t="s">
        <v>607</v>
      </c>
      <c r="C408" s="33" t="s">
        <v>608</v>
      </c>
      <c r="D408" s="43">
        <v>2461000</v>
      </c>
      <c r="E408" s="44"/>
      <c r="F408" s="45"/>
      <c r="G408" s="43">
        <v>2461000</v>
      </c>
      <c r="H408" s="44"/>
      <c r="I408" s="45"/>
      <c r="J408" s="37"/>
      <c r="K408" s="37"/>
    </row>
    <row r="409" spans="1:11" s="3" customFormat="1" ht="12.75">
      <c r="A409" s="42" t="s">
        <v>17</v>
      </c>
      <c r="B409" s="32" t="s">
        <v>609</v>
      </c>
      <c r="C409" s="33" t="s">
        <v>610</v>
      </c>
      <c r="D409" s="43">
        <v>1736000</v>
      </c>
      <c r="E409" s="44"/>
      <c r="F409" s="45"/>
      <c r="G409" s="43">
        <v>1736000</v>
      </c>
      <c r="H409" s="44"/>
      <c r="I409" s="45"/>
      <c r="J409" s="37"/>
      <c r="K409" s="37"/>
    </row>
    <row r="410" spans="1:11" s="3" customFormat="1" ht="12.75">
      <c r="A410" s="42" t="s">
        <v>17</v>
      </c>
      <c r="B410" s="32" t="s">
        <v>611</v>
      </c>
      <c r="C410" s="33" t="s">
        <v>612</v>
      </c>
      <c r="D410" s="43">
        <v>2350000</v>
      </c>
      <c r="E410" s="44"/>
      <c r="F410" s="45"/>
      <c r="G410" s="43">
        <v>2350000</v>
      </c>
      <c r="H410" s="44"/>
      <c r="I410" s="45"/>
      <c r="J410" s="37"/>
      <c r="K410" s="37"/>
    </row>
    <row r="411" spans="1:11" s="3" customFormat="1" ht="12.75">
      <c r="A411" s="42" t="s">
        <v>17</v>
      </c>
      <c r="B411" s="32" t="s">
        <v>613</v>
      </c>
      <c r="C411" s="33" t="s">
        <v>614</v>
      </c>
      <c r="D411" s="43">
        <v>1000000</v>
      </c>
      <c r="E411" s="44"/>
      <c r="F411" s="45"/>
      <c r="G411" s="43">
        <v>1000000</v>
      </c>
      <c r="H411" s="44"/>
      <c r="I411" s="45"/>
      <c r="J411" s="37"/>
      <c r="K411" s="37"/>
    </row>
    <row r="412" spans="1:11" s="3" customFormat="1" ht="12.75">
      <c r="A412" s="42" t="s">
        <v>17</v>
      </c>
      <c r="B412" s="32" t="s">
        <v>615</v>
      </c>
      <c r="C412" s="33" t="s">
        <v>616</v>
      </c>
      <c r="D412" s="43">
        <v>1000000</v>
      </c>
      <c r="E412" s="44"/>
      <c r="F412" s="45"/>
      <c r="G412" s="43">
        <v>1000000</v>
      </c>
      <c r="H412" s="44"/>
      <c r="I412" s="45"/>
      <c r="J412" s="37"/>
      <c r="K412" s="62"/>
    </row>
    <row r="413" spans="1:11" s="3" customFormat="1" ht="12.75">
      <c r="A413" s="42" t="s">
        <v>36</v>
      </c>
      <c r="B413" s="32" t="s">
        <v>617</v>
      </c>
      <c r="C413" s="33" t="s">
        <v>618</v>
      </c>
      <c r="D413" s="43">
        <v>1000000</v>
      </c>
      <c r="E413" s="44"/>
      <c r="F413" s="45"/>
      <c r="G413" s="43">
        <v>1000000</v>
      </c>
      <c r="H413" s="44"/>
      <c r="I413" s="45"/>
      <c r="J413" s="62"/>
      <c r="K413" s="37"/>
    </row>
    <row r="414" spans="1:11" s="3" customFormat="1" ht="12.75">
      <c r="A414" s="55" t="s">
        <v>619</v>
      </c>
      <c r="B414" s="56"/>
      <c r="C414" s="57"/>
      <c r="D414" s="81">
        <f aca="true" t="shared" si="45" ref="D414:I414">SUM(D406:D413)</f>
        <v>11547000</v>
      </c>
      <c r="E414" s="82">
        <f t="shared" si="45"/>
        <v>0</v>
      </c>
      <c r="F414" s="83">
        <f t="shared" si="45"/>
        <v>0</v>
      </c>
      <c r="G414" s="81">
        <f t="shared" si="45"/>
        <v>11547000</v>
      </c>
      <c r="H414" s="82">
        <f t="shared" si="45"/>
        <v>0</v>
      </c>
      <c r="I414" s="83">
        <f t="shared" si="45"/>
        <v>0</v>
      </c>
      <c r="J414" s="37"/>
      <c r="K414" s="37"/>
    </row>
    <row r="415" spans="1:11" s="3" customFormat="1" ht="12.75">
      <c r="A415" s="42"/>
      <c r="B415" s="32"/>
      <c r="C415" s="33"/>
      <c r="D415" s="39"/>
      <c r="E415" s="40"/>
      <c r="F415" s="41"/>
      <c r="G415" s="39">
        <v>0</v>
      </c>
      <c r="H415" s="40">
        <v>0</v>
      </c>
      <c r="I415" s="41">
        <v>0</v>
      </c>
      <c r="J415" s="37"/>
      <c r="K415" s="37"/>
    </row>
    <row r="416" spans="1:11" s="3" customFormat="1" ht="12.75">
      <c r="A416" s="42" t="s">
        <v>17</v>
      </c>
      <c r="B416" s="32" t="s">
        <v>620</v>
      </c>
      <c r="C416" s="33" t="s">
        <v>621</v>
      </c>
      <c r="D416" s="43">
        <v>1000000</v>
      </c>
      <c r="E416" s="44"/>
      <c r="F416" s="45"/>
      <c r="G416" s="43">
        <v>1000000</v>
      </c>
      <c r="H416" s="44"/>
      <c r="I416" s="45"/>
      <c r="J416" s="37"/>
      <c r="K416" s="37"/>
    </row>
    <row r="417" spans="1:11" s="3" customFormat="1" ht="12.75">
      <c r="A417" s="42" t="s">
        <v>17</v>
      </c>
      <c r="B417" s="32" t="s">
        <v>622</v>
      </c>
      <c r="C417" s="33" t="s">
        <v>623</v>
      </c>
      <c r="D417" s="43">
        <v>1000000</v>
      </c>
      <c r="E417" s="44"/>
      <c r="F417" s="45"/>
      <c r="G417" s="43">
        <v>1000000</v>
      </c>
      <c r="H417" s="44"/>
      <c r="I417" s="45"/>
      <c r="J417" s="37"/>
      <c r="K417" s="37"/>
    </row>
    <row r="418" spans="1:11" s="3" customFormat="1" ht="12.75">
      <c r="A418" s="42" t="s">
        <v>17</v>
      </c>
      <c r="B418" s="32" t="s">
        <v>624</v>
      </c>
      <c r="C418" s="33" t="s">
        <v>625</v>
      </c>
      <c r="D418" s="43">
        <v>1000000</v>
      </c>
      <c r="E418" s="44"/>
      <c r="F418" s="45"/>
      <c r="G418" s="43">
        <v>1000000</v>
      </c>
      <c r="H418" s="44"/>
      <c r="I418" s="45"/>
      <c r="J418" s="37"/>
      <c r="K418" s="37"/>
    </row>
    <row r="419" spans="1:11" s="3" customFormat="1" ht="12.75">
      <c r="A419" s="42" t="s">
        <v>36</v>
      </c>
      <c r="B419" s="32" t="s">
        <v>626</v>
      </c>
      <c r="C419" s="33" t="s">
        <v>627</v>
      </c>
      <c r="D419" s="43">
        <v>1000000</v>
      </c>
      <c r="E419" s="44"/>
      <c r="F419" s="45"/>
      <c r="G419" s="43">
        <v>1000000</v>
      </c>
      <c r="H419" s="44"/>
      <c r="I419" s="45"/>
      <c r="J419" s="37"/>
      <c r="K419" s="62"/>
    </row>
    <row r="420" spans="1:11" s="3" customFormat="1" ht="12.75">
      <c r="A420" s="55" t="s">
        <v>628</v>
      </c>
      <c r="B420" s="56"/>
      <c r="C420" s="57"/>
      <c r="D420" s="81">
        <f aca="true" t="shared" si="46" ref="D420:I420">SUM(D416:D419)</f>
        <v>4000000</v>
      </c>
      <c r="E420" s="82">
        <f t="shared" si="46"/>
        <v>0</v>
      </c>
      <c r="F420" s="83">
        <f t="shared" si="46"/>
        <v>0</v>
      </c>
      <c r="G420" s="81">
        <f t="shared" si="46"/>
        <v>4000000</v>
      </c>
      <c r="H420" s="82">
        <f t="shared" si="46"/>
        <v>0</v>
      </c>
      <c r="I420" s="83">
        <f t="shared" si="46"/>
        <v>0</v>
      </c>
      <c r="J420" s="62"/>
      <c r="K420" s="37"/>
    </row>
    <row r="421" spans="1:11" s="3" customFormat="1" ht="12.75">
      <c r="A421" s="31"/>
      <c r="B421" s="32"/>
      <c r="C421" s="33"/>
      <c r="D421" s="39"/>
      <c r="E421" s="40"/>
      <c r="F421" s="41"/>
      <c r="G421" s="39">
        <v>0</v>
      </c>
      <c r="H421" s="40">
        <v>0</v>
      </c>
      <c r="I421" s="41">
        <v>0</v>
      </c>
      <c r="J421" s="37"/>
      <c r="K421" s="37"/>
    </row>
    <row r="422" spans="1:11" s="3" customFormat="1" ht="12.75">
      <c r="A422" s="31"/>
      <c r="B422" s="71"/>
      <c r="C422" s="33"/>
      <c r="D422" s="39"/>
      <c r="E422" s="40"/>
      <c r="F422" s="41"/>
      <c r="G422" s="39">
        <v>0</v>
      </c>
      <c r="H422" s="40">
        <v>0</v>
      </c>
      <c r="I422" s="41">
        <v>0</v>
      </c>
      <c r="J422" s="37"/>
      <c r="K422" s="37"/>
    </row>
    <row r="423" spans="1:11" s="3" customFormat="1" ht="12.75">
      <c r="A423" s="55" t="s">
        <v>629</v>
      </c>
      <c r="B423" s="56"/>
      <c r="C423" s="57"/>
      <c r="D423" s="81">
        <f>D381+D389+D397+D404+D414+D420</f>
        <v>53952000</v>
      </c>
      <c r="E423" s="82">
        <f>E381+E389+E397+E414+E420+E404</f>
        <v>0</v>
      </c>
      <c r="F423" s="83">
        <f>F381+F389+F397+F404+F414+F420</f>
        <v>0</v>
      </c>
      <c r="G423" s="81">
        <f>+G420+G414+G404+G397+G389+G381</f>
        <v>53952000</v>
      </c>
      <c r="H423" s="82">
        <f>+H420+H414+H404+H397+H389+H381</f>
        <v>0</v>
      </c>
      <c r="I423" s="83">
        <f>+I420+I414+I404+I397+I389+I381</f>
        <v>0</v>
      </c>
      <c r="J423" s="37"/>
      <c r="K423" s="37"/>
    </row>
    <row r="424" spans="1:11" s="3" customFormat="1" ht="12.75">
      <c r="A424" s="105"/>
      <c r="B424" s="70"/>
      <c r="D424" s="106"/>
      <c r="E424" s="107"/>
      <c r="F424" s="108"/>
      <c r="G424" s="106"/>
      <c r="H424" s="107"/>
      <c r="I424" s="108"/>
      <c r="J424" s="37"/>
      <c r="K424" s="37"/>
    </row>
    <row r="425" spans="1:11" s="3" customFormat="1" ht="12.75">
      <c r="A425" s="31"/>
      <c r="B425" s="12"/>
      <c r="C425" s="109"/>
      <c r="D425" s="106"/>
      <c r="E425" s="107"/>
      <c r="F425" s="108"/>
      <c r="G425" s="106"/>
      <c r="H425" s="107"/>
      <c r="I425" s="108"/>
      <c r="J425" s="37"/>
      <c r="K425" s="37"/>
    </row>
    <row r="426" spans="1:11" s="3" customFormat="1" ht="12.75">
      <c r="A426" s="16"/>
      <c r="B426" s="12"/>
      <c r="C426" s="109"/>
      <c r="D426" s="106"/>
      <c r="E426" s="107"/>
      <c r="F426" s="108"/>
      <c r="G426" s="106"/>
      <c r="H426" s="107"/>
      <c r="I426" s="108"/>
      <c r="J426" s="37"/>
      <c r="K426" s="37"/>
    </row>
    <row r="427" spans="1:11" s="3" customFormat="1" ht="12.75">
      <c r="A427" s="55" t="s">
        <v>630</v>
      </c>
      <c r="B427" s="56"/>
      <c r="C427" s="57"/>
      <c r="D427" s="81">
        <f>D70+D108+D130+D217+D262+D294+D341+D377+D423</f>
        <v>599240312</v>
      </c>
      <c r="E427" s="82">
        <f>E70+E108+E130+E217+E262+E294+E341+E377+E423</f>
        <v>0</v>
      </c>
      <c r="F427" s="83">
        <f>F70+F108+F130+F217+F262+F294+F341+F377+F423</f>
        <v>0</v>
      </c>
      <c r="G427" s="81">
        <f>+G423+G377+G341+G294+G262+G217+G130+G108+G70</f>
        <v>599240312</v>
      </c>
      <c r="H427" s="82">
        <f aca="true" t="shared" si="47" ref="H427:I427">+H423+H377+H341+H294+H262+H217+H130+H108+H70</f>
        <v>3</v>
      </c>
      <c r="I427" s="83">
        <f t="shared" si="47"/>
        <v>0</v>
      </c>
      <c r="J427" s="37"/>
      <c r="K427" s="37"/>
    </row>
    <row r="428" spans="1:11" s="3" customFormat="1" ht="12.75">
      <c r="A428" s="110"/>
      <c r="B428" s="33"/>
      <c r="C428" s="33"/>
      <c r="D428" s="111"/>
      <c r="E428" s="111"/>
      <c r="F428" s="111"/>
      <c r="G428" s="111"/>
      <c r="H428" s="111"/>
      <c r="I428" s="111"/>
      <c r="J428" s="37"/>
      <c r="K428" s="37"/>
    </row>
    <row r="429" spans="1:11" s="3" customFormat="1" ht="12.75">
      <c r="A429" s="112"/>
      <c r="B429" s="33"/>
      <c r="C429" s="113" t="s">
        <v>631</v>
      </c>
      <c r="D429" s="111"/>
      <c r="E429" s="111"/>
      <c r="F429" s="111"/>
      <c r="G429" s="111"/>
      <c r="H429" s="111"/>
      <c r="I429" s="111"/>
      <c r="J429" s="37"/>
      <c r="K429" s="62"/>
    </row>
    <row r="430" spans="1:11" s="3" customFormat="1" ht="15">
      <c r="A430" s="114"/>
      <c r="B430" s="115"/>
      <c r="C430" s="116" t="s">
        <v>632</v>
      </c>
      <c r="D430" s="117"/>
      <c r="E430" s="117"/>
      <c r="F430" s="117"/>
      <c r="G430" s="118"/>
      <c r="H430" s="118"/>
      <c r="I430" s="119"/>
      <c r="J430" s="62"/>
      <c r="K430" s="37"/>
    </row>
    <row r="431" spans="1:11" s="3" customFormat="1" ht="15">
      <c r="A431" s="112"/>
      <c r="B431" s="33"/>
      <c r="C431" s="113" t="s">
        <v>633</v>
      </c>
      <c r="D431" s="117"/>
      <c r="E431" s="117"/>
      <c r="F431" s="117"/>
      <c r="G431" s="117"/>
      <c r="H431" s="117"/>
      <c r="I431" s="117"/>
      <c r="J431" s="37"/>
      <c r="K431" s="37"/>
    </row>
    <row r="432" spans="1:11" s="3" customFormat="1" ht="12.75">
      <c r="A432" s="112"/>
      <c r="B432" s="33"/>
      <c r="C432" s="120"/>
      <c r="D432" s="111"/>
      <c r="E432" s="111"/>
      <c r="F432" s="111"/>
      <c r="G432" s="111"/>
      <c r="H432" s="111"/>
      <c r="I432" s="111"/>
      <c r="J432" s="37"/>
      <c r="K432" s="37"/>
    </row>
    <row r="433" spans="10:15" ht="12.75">
      <c r="J433" s="121"/>
      <c r="K433" s="37"/>
      <c r="L433" s="37"/>
      <c r="M433" s="37"/>
      <c r="N433" s="37"/>
      <c r="O433" s="37"/>
    </row>
    <row r="434" spans="10:15" ht="12.75">
      <c r="J434" s="121"/>
      <c r="K434" s="37"/>
      <c r="L434" s="37"/>
      <c r="M434" s="37"/>
      <c r="N434" s="37"/>
      <c r="O434" s="37"/>
    </row>
    <row r="435" spans="10:15" ht="12.75">
      <c r="J435" s="121"/>
      <c r="K435" s="37"/>
      <c r="L435" s="37"/>
      <c r="M435" s="37"/>
      <c r="N435" s="37"/>
      <c r="O435" s="62"/>
    </row>
    <row r="436" spans="10:15" ht="12.75" customHeight="1">
      <c r="J436" s="121"/>
      <c r="K436" s="37"/>
      <c r="L436" s="37"/>
      <c r="M436" s="37"/>
      <c r="N436" s="62"/>
      <c r="O436" s="37"/>
    </row>
    <row r="437" spans="10:15" ht="15" customHeight="1">
      <c r="J437" s="121"/>
      <c r="K437" s="37"/>
      <c r="L437" s="37"/>
      <c r="M437" s="37"/>
      <c r="N437" s="37"/>
      <c r="O437" s="37"/>
    </row>
    <row r="438" spans="10:15" ht="12.75">
      <c r="J438" s="121"/>
      <c r="K438" s="62"/>
      <c r="L438" s="62"/>
      <c r="M438" s="62"/>
      <c r="N438" s="37"/>
      <c r="O438" s="62"/>
    </row>
    <row r="439" spans="10:15" ht="12.75">
      <c r="J439" s="121"/>
      <c r="K439" s="37"/>
      <c r="L439" s="37"/>
      <c r="M439" s="37"/>
      <c r="N439" s="62"/>
      <c r="O439" s="62"/>
    </row>
    <row r="440" spans="10:15" ht="12.75">
      <c r="J440" s="121"/>
      <c r="K440" s="37"/>
      <c r="L440" s="37"/>
      <c r="M440" s="37"/>
      <c r="N440" s="62"/>
      <c r="O440" s="62"/>
    </row>
    <row r="441" spans="10:15" ht="12" customHeight="1">
      <c r="J441" s="121"/>
      <c r="K441" s="62"/>
      <c r="L441" s="62"/>
      <c r="M441" s="62"/>
      <c r="N441" s="62"/>
      <c r="O441" s="62"/>
    </row>
    <row r="442" spans="10:15" ht="12.75">
      <c r="J442" s="121"/>
      <c r="K442" s="37"/>
      <c r="L442" s="37"/>
      <c r="M442" s="37"/>
      <c r="N442" s="62"/>
      <c r="O442" s="62"/>
    </row>
    <row r="443" spans="10:15" ht="12.75">
      <c r="J443" s="121"/>
      <c r="K443" s="37"/>
      <c r="L443" s="37"/>
      <c r="M443" s="37"/>
      <c r="N443" s="62"/>
      <c r="O443" s="84"/>
    </row>
    <row r="444" spans="1:15" s="70" customFormat="1" ht="12.75">
      <c r="A444" s="3"/>
      <c r="B444" s="3"/>
      <c r="C444" s="3"/>
      <c r="D444" s="3"/>
      <c r="E444" s="3"/>
      <c r="F444" s="3"/>
      <c r="G444" s="3"/>
      <c r="H444" s="3"/>
      <c r="I444" s="3"/>
      <c r="J444" s="84"/>
      <c r="K444" s="37"/>
      <c r="L444" s="37"/>
      <c r="M444" s="37"/>
      <c r="N444" s="84"/>
      <c r="O444" s="84"/>
    </row>
    <row r="445" spans="1:15" s="122" customFormat="1" ht="15">
      <c r="A445" s="3"/>
      <c r="B445" s="3"/>
      <c r="C445" s="3"/>
      <c r="D445" s="3"/>
      <c r="E445" s="3"/>
      <c r="F445" s="3"/>
      <c r="G445" s="3"/>
      <c r="H445" s="3"/>
      <c r="I445" s="3"/>
      <c r="J445" s="84"/>
      <c r="K445" s="37"/>
      <c r="L445" s="37"/>
      <c r="M445" s="37"/>
      <c r="N445" s="84"/>
      <c r="O445" s="111"/>
    </row>
    <row r="446" spans="1:15" s="70" customFormat="1" ht="15">
      <c r="A446" s="3"/>
      <c r="B446" s="3"/>
      <c r="C446" s="3"/>
      <c r="D446" s="3"/>
      <c r="E446" s="3"/>
      <c r="F446" s="3"/>
      <c r="G446" s="3"/>
      <c r="H446" s="3"/>
      <c r="I446" s="3"/>
      <c r="J446" s="123"/>
      <c r="K446" s="37"/>
      <c r="L446" s="37"/>
      <c r="M446" s="37"/>
      <c r="N446" s="111"/>
      <c r="O446" s="124"/>
    </row>
    <row r="447" spans="1:15" s="70" customFormat="1" ht="12.75">
      <c r="A447" s="3"/>
      <c r="B447" s="3"/>
      <c r="C447" s="3"/>
      <c r="D447" s="3"/>
      <c r="E447" s="3"/>
      <c r="F447" s="3"/>
      <c r="G447" s="3"/>
      <c r="H447" s="3"/>
      <c r="I447" s="3"/>
      <c r="J447" s="125"/>
      <c r="K447" s="37"/>
      <c r="L447" s="37"/>
      <c r="M447" s="37"/>
      <c r="N447" s="124"/>
      <c r="O447" s="4"/>
    </row>
    <row r="448" spans="11:13" ht="12.75">
      <c r="K448" s="37"/>
      <c r="L448" s="37"/>
      <c r="M448" s="37"/>
    </row>
    <row r="449" spans="11:13" ht="12.75">
      <c r="K449" s="37"/>
      <c r="L449" s="37"/>
      <c r="M449" s="37"/>
    </row>
    <row r="450" spans="11:13" ht="12.75">
      <c r="K450" s="37"/>
      <c r="L450" s="37"/>
      <c r="M450" s="37"/>
    </row>
    <row r="451" spans="11:13" ht="12.75">
      <c r="K451" s="62"/>
      <c r="L451" s="62"/>
      <c r="M451" s="62"/>
    </row>
    <row r="452" spans="11:13" ht="12.75">
      <c r="K452" s="37"/>
      <c r="L452" s="37"/>
      <c r="M452" s="37"/>
    </row>
    <row r="453" spans="11:13" ht="12.75">
      <c r="K453" s="37"/>
      <c r="L453" s="37"/>
      <c r="M453" s="37"/>
    </row>
    <row r="454" spans="11:13" ht="12.75">
      <c r="K454" s="37"/>
      <c r="L454" s="37"/>
      <c r="M454" s="37"/>
    </row>
    <row r="455" spans="11:13" ht="12.75">
      <c r="K455" s="37"/>
      <c r="L455" s="37"/>
      <c r="M455" s="37"/>
    </row>
    <row r="456" spans="11:13" ht="12.75">
      <c r="K456" s="37"/>
      <c r="L456" s="37"/>
      <c r="M456" s="37"/>
    </row>
    <row r="457" spans="11:13" ht="12.75">
      <c r="K457" s="37"/>
      <c r="L457" s="37"/>
      <c r="M457" s="37"/>
    </row>
    <row r="458" spans="11:13" ht="12.75">
      <c r="K458" s="37"/>
      <c r="L458" s="37"/>
      <c r="M458" s="37"/>
    </row>
    <row r="459" spans="11:13" ht="12.75">
      <c r="K459" s="62"/>
      <c r="L459" s="62"/>
      <c r="M459" s="62"/>
    </row>
    <row r="460" spans="11:13" ht="12.75">
      <c r="K460" s="37"/>
      <c r="L460" s="37"/>
      <c r="M460" s="37"/>
    </row>
    <row r="461" spans="11:13" ht="12.75">
      <c r="K461" s="37"/>
      <c r="L461" s="37"/>
      <c r="M461" s="37"/>
    </row>
    <row r="462" spans="11:13" ht="12.75">
      <c r="K462" s="37"/>
      <c r="L462" s="37"/>
      <c r="M462" s="37"/>
    </row>
    <row r="463" spans="11:13" ht="12.75">
      <c r="K463" s="37"/>
      <c r="L463" s="37"/>
      <c r="M463" s="37"/>
    </row>
    <row r="464" spans="11:13" ht="12.75">
      <c r="K464" s="37"/>
      <c r="L464" s="37"/>
      <c r="M464" s="37"/>
    </row>
    <row r="465" spans="11:13" ht="12.75">
      <c r="K465" s="37"/>
      <c r="L465" s="37"/>
      <c r="M465" s="37"/>
    </row>
    <row r="466" spans="11:13" ht="12.75">
      <c r="K466" s="37"/>
      <c r="L466" s="37"/>
      <c r="M466" s="37"/>
    </row>
    <row r="467" spans="11:13" ht="12.75">
      <c r="K467" s="37"/>
      <c r="L467" s="37"/>
      <c r="M467" s="37"/>
    </row>
    <row r="468" spans="11:13" ht="12.75">
      <c r="K468" s="62"/>
      <c r="L468" s="62"/>
      <c r="M468" s="62"/>
    </row>
    <row r="469" spans="11:13" ht="12.75">
      <c r="K469" s="37"/>
      <c r="L469" s="37"/>
      <c r="M469" s="37"/>
    </row>
    <row r="470" spans="11:13" ht="12.75">
      <c r="K470" s="37"/>
      <c r="L470" s="37"/>
      <c r="M470" s="37"/>
    </row>
    <row r="471" spans="11:13" ht="12.75">
      <c r="K471" s="37"/>
      <c r="L471" s="37"/>
      <c r="M471" s="37"/>
    </row>
    <row r="472" spans="11:13" ht="12.75">
      <c r="K472" s="37"/>
      <c r="L472" s="37"/>
      <c r="M472" s="37"/>
    </row>
    <row r="473" spans="11:13" ht="12.75">
      <c r="K473" s="37"/>
      <c r="L473" s="37"/>
      <c r="M473" s="37"/>
    </row>
    <row r="474" spans="11:13" ht="12.75">
      <c r="K474" s="37"/>
      <c r="L474" s="37"/>
      <c r="M474" s="37"/>
    </row>
    <row r="475" spans="11:13" ht="12.75">
      <c r="K475" s="62"/>
      <c r="L475" s="62"/>
      <c r="M475" s="62"/>
    </row>
    <row r="476" spans="11:13" ht="12.75">
      <c r="K476" s="37"/>
      <c r="L476" s="37"/>
      <c r="M476" s="37"/>
    </row>
    <row r="477" spans="11:13" ht="12.75">
      <c r="K477" s="37"/>
      <c r="L477" s="37"/>
      <c r="M477" s="37"/>
    </row>
    <row r="478" spans="11:13" ht="12.75">
      <c r="K478" s="62"/>
      <c r="L478" s="62"/>
      <c r="M478" s="62"/>
    </row>
    <row r="479" spans="11:13" ht="12.75">
      <c r="K479" s="102"/>
      <c r="L479" s="102"/>
      <c r="M479" s="102"/>
    </row>
    <row r="480" spans="11:13" ht="12.75">
      <c r="K480" s="103"/>
      <c r="L480" s="103"/>
      <c r="M480" s="103"/>
    </row>
    <row r="481" spans="11:13" ht="12.75">
      <c r="K481" s="104"/>
      <c r="L481" s="104"/>
      <c r="M481" s="104"/>
    </row>
    <row r="482" spans="11:13" ht="12.75">
      <c r="K482" s="37"/>
      <c r="L482" s="37"/>
      <c r="M482" s="37"/>
    </row>
    <row r="483" spans="11:13" ht="12.75">
      <c r="K483" s="37"/>
      <c r="L483" s="37"/>
      <c r="M483" s="37"/>
    </row>
    <row r="484" spans="11:13" ht="12.75">
      <c r="K484" s="37"/>
      <c r="L484" s="37"/>
      <c r="M484" s="37"/>
    </row>
    <row r="485" spans="11:13" ht="12.75">
      <c r="K485" s="37"/>
      <c r="L485" s="37"/>
      <c r="M485" s="37"/>
    </row>
    <row r="486" spans="11:13" ht="12.75">
      <c r="K486" s="37"/>
      <c r="L486" s="37"/>
      <c r="M486" s="37"/>
    </row>
    <row r="487" spans="11:13" ht="12.75">
      <c r="K487" s="37"/>
      <c r="L487" s="37"/>
      <c r="M487" s="37"/>
    </row>
    <row r="488" spans="11:13" ht="12.75">
      <c r="K488" s="37"/>
      <c r="L488" s="37"/>
      <c r="M488" s="37"/>
    </row>
    <row r="489" spans="11:13" ht="12.75">
      <c r="K489" s="37"/>
      <c r="L489" s="37"/>
      <c r="M489" s="37"/>
    </row>
    <row r="490" spans="11:13" ht="12.75">
      <c r="K490" s="62"/>
      <c r="L490" s="62"/>
      <c r="M490" s="62"/>
    </row>
    <row r="491" spans="11:13" ht="12.75">
      <c r="K491" s="37"/>
      <c r="L491" s="37"/>
      <c r="M491" s="37"/>
    </row>
    <row r="492" spans="11:13" ht="12.75">
      <c r="K492" s="37"/>
      <c r="L492" s="37"/>
      <c r="M492" s="37"/>
    </row>
    <row r="493" spans="11:13" ht="12.75">
      <c r="K493" s="37"/>
      <c r="L493" s="37"/>
      <c r="M493" s="37"/>
    </row>
    <row r="494" spans="11:13" ht="12.75">
      <c r="K494" s="37"/>
      <c r="L494" s="37"/>
      <c r="M494" s="37"/>
    </row>
    <row r="495" spans="11:13" ht="12.75">
      <c r="K495" s="37"/>
      <c r="L495" s="37"/>
      <c r="M495" s="37"/>
    </row>
    <row r="496" spans="11:13" ht="12.75">
      <c r="K496" s="37"/>
      <c r="L496" s="37"/>
      <c r="M496" s="37"/>
    </row>
    <row r="497" spans="11:13" ht="12.75">
      <c r="K497" s="37"/>
      <c r="L497" s="37"/>
      <c r="M497" s="37"/>
    </row>
    <row r="498" spans="11:13" ht="12.75">
      <c r="K498" s="62"/>
      <c r="L498" s="62"/>
      <c r="M498" s="62"/>
    </row>
    <row r="499" spans="11:13" ht="12.75">
      <c r="K499" s="37"/>
      <c r="L499" s="37"/>
      <c r="M499" s="37"/>
    </row>
    <row r="500" spans="11:13" ht="12.75">
      <c r="K500" s="37"/>
      <c r="L500" s="37"/>
      <c r="M500" s="37"/>
    </row>
    <row r="501" spans="11:13" ht="12.75">
      <c r="K501" s="37"/>
      <c r="L501" s="37"/>
      <c r="M501" s="37"/>
    </row>
    <row r="502" spans="11:13" ht="12.75">
      <c r="K502" s="37"/>
      <c r="L502" s="37"/>
      <c r="M502" s="37"/>
    </row>
    <row r="503" spans="11:13" ht="12.75">
      <c r="K503" s="37"/>
      <c r="L503" s="37"/>
      <c r="M503" s="37"/>
    </row>
    <row r="504" spans="11:13" ht="12.75">
      <c r="K504" s="37"/>
      <c r="L504" s="37"/>
      <c r="M504" s="37"/>
    </row>
    <row r="505" spans="11:13" ht="12.75">
      <c r="K505" s="62"/>
      <c r="L505" s="62"/>
      <c r="M505" s="62"/>
    </row>
    <row r="506" spans="11:13" ht="12.75">
      <c r="K506" s="37"/>
      <c r="L506" s="37"/>
      <c r="M506" s="37"/>
    </row>
    <row r="507" spans="11:13" ht="12.75">
      <c r="K507" s="37"/>
      <c r="L507" s="37"/>
      <c r="M507" s="37"/>
    </row>
    <row r="508" spans="11:13" ht="12.75">
      <c r="K508" s="37"/>
      <c r="L508" s="37"/>
      <c r="M508" s="37"/>
    </row>
    <row r="509" spans="11:13" ht="12.75">
      <c r="K509" s="37"/>
      <c r="L509" s="37"/>
      <c r="M509" s="37"/>
    </row>
    <row r="510" spans="11:13" ht="12.75">
      <c r="K510" s="37"/>
      <c r="L510" s="37"/>
      <c r="M510" s="37"/>
    </row>
    <row r="511" spans="11:13" ht="12.75">
      <c r="K511" s="37"/>
      <c r="L511" s="37"/>
      <c r="M511" s="37"/>
    </row>
    <row r="512" spans="11:13" ht="12.75">
      <c r="K512" s="37"/>
      <c r="L512" s="37"/>
      <c r="M512" s="37"/>
    </row>
    <row r="513" spans="11:13" ht="12.75">
      <c r="K513" s="37"/>
      <c r="L513" s="37"/>
      <c r="M513" s="37"/>
    </row>
    <row r="514" spans="11:13" ht="12.75">
      <c r="K514" s="37"/>
      <c r="L514" s="37"/>
      <c r="M514" s="37"/>
    </row>
    <row r="515" spans="11:13" ht="12.75">
      <c r="K515" s="62"/>
      <c r="L515" s="62"/>
      <c r="M515" s="62"/>
    </row>
    <row r="516" spans="11:13" ht="12.75">
      <c r="K516" s="37"/>
      <c r="L516" s="37"/>
      <c r="M516" s="37"/>
    </row>
    <row r="517" spans="11:13" ht="12.75">
      <c r="K517" s="37"/>
      <c r="L517" s="37"/>
      <c r="M517" s="37"/>
    </row>
    <row r="518" spans="11:13" ht="12.75">
      <c r="K518" s="37"/>
      <c r="L518" s="37"/>
      <c r="M518" s="37"/>
    </row>
    <row r="519" spans="11:13" ht="12.75">
      <c r="K519" s="37"/>
      <c r="L519" s="37"/>
      <c r="M519" s="37"/>
    </row>
    <row r="520" spans="11:13" ht="12.75">
      <c r="K520" s="37"/>
      <c r="L520" s="37"/>
      <c r="M520" s="37"/>
    </row>
    <row r="521" spans="11:13" ht="12.75">
      <c r="K521" s="62"/>
      <c r="L521" s="62"/>
      <c r="M521" s="62"/>
    </row>
    <row r="522" spans="11:13" ht="12.75">
      <c r="K522" s="37"/>
      <c r="L522" s="37"/>
      <c r="M522" s="37"/>
    </row>
    <row r="523" spans="11:13" ht="12.75">
      <c r="K523" s="37"/>
      <c r="L523" s="37"/>
      <c r="M523" s="37"/>
    </row>
    <row r="524" spans="11:13" ht="12.75">
      <c r="K524" s="62"/>
      <c r="L524" s="62"/>
      <c r="M524" s="62"/>
    </row>
    <row r="525" spans="11:13" ht="12.75">
      <c r="K525" s="62"/>
      <c r="L525" s="62"/>
      <c r="M525" s="62"/>
    </row>
    <row r="526" spans="11:13" ht="12.75">
      <c r="K526" s="62"/>
      <c r="L526" s="62"/>
      <c r="M526" s="62"/>
    </row>
    <row r="527" spans="11:13" ht="12.75">
      <c r="K527" s="62"/>
      <c r="L527" s="62"/>
      <c r="M527" s="62"/>
    </row>
    <row r="528" spans="11:13" ht="12.75">
      <c r="K528" s="62"/>
      <c r="L528" s="62"/>
      <c r="M528" s="62"/>
    </row>
    <row r="529" spans="11:13" ht="12.75">
      <c r="K529" s="84"/>
      <c r="L529" s="84"/>
      <c r="M529" s="84"/>
    </row>
    <row r="530" spans="11:13" ht="12.75">
      <c r="K530" s="84"/>
      <c r="L530" s="84"/>
      <c r="M530" s="84"/>
    </row>
    <row r="531" spans="11:13" ht="15">
      <c r="K531" s="123"/>
      <c r="L531" s="123"/>
      <c r="M531" s="111"/>
    </row>
    <row r="532" spans="11:13" ht="12.75">
      <c r="K532" s="125"/>
      <c r="L532" s="125"/>
      <c r="M532" s="125"/>
    </row>
  </sheetData>
  <mergeCells count="19">
    <mergeCell ref="A1:O1"/>
    <mergeCell ref="A2:O2"/>
    <mergeCell ref="D4:I4"/>
    <mergeCell ref="D5:F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J365:M365"/>
  </mergeCells>
  <printOptions horizontalCentered="1"/>
  <pageMargins left="0.31527777777777777" right="0.31527777777777777" top="0.39375" bottom="0.39375" header="0.5118055555555555" footer="0.5118055555555555"/>
  <pageSetup horizontalDpi="300" verticalDpi="300" orientation="portrait" paperSize="9" scale="58"/>
  <rowBreaks count="7" manualBreakCount="7">
    <brk id="71" max="255" man="1"/>
    <brk id="108" max="255" man="1"/>
    <brk id="130" max="255" man="1"/>
    <brk id="217" max="255" man="1"/>
    <brk id="263" max="255" man="1"/>
    <brk id="341" max="255" man="1"/>
    <brk id="378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29"/>
  <sheetViews>
    <sheetView showGridLines="0" tabSelected="1" workbookViewId="0" topLeftCell="A397">
      <selection activeCell="P64" sqref="P64"/>
    </sheetView>
  </sheetViews>
  <sheetFormatPr defaultColWidth="9.140625" defaultRowHeight="12.75"/>
  <cols>
    <col min="1" max="1" width="2.7109375" style="126" customWidth="1"/>
    <col min="2" max="2" width="9.140625" style="126" customWidth="1"/>
    <col min="3" max="3" width="39.8515625" style="126" customWidth="1"/>
    <col min="4" max="4" width="12.57421875" style="126" customWidth="1"/>
    <col min="5" max="7" width="9.140625" style="126" customWidth="1"/>
    <col min="8" max="8" width="9.140625" style="127" customWidth="1"/>
    <col min="9" max="16384" width="9.140625" style="126" customWidth="1"/>
  </cols>
  <sheetData>
    <row r="1" spans="1:11" s="130" customFormat="1" ht="15">
      <c r="A1" s="128" t="e">
        <f>'Schedule for Allocation'!A1</f>
        <v>#REF!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 s="130" customFormat="1" ht="15.75" customHeight="1">
      <c r="A2" s="131" t="s">
        <v>634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1" s="130" customFormat="1" ht="15">
      <c r="A3" s="133"/>
      <c r="B3" s="133"/>
      <c r="C3" s="133"/>
      <c r="D3" s="133"/>
      <c r="E3" s="134"/>
      <c r="F3" s="134"/>
      <c r="G3" s="134"/>
      <c r="H3" s="135"/>
      <c r="I3" s="134"/>
      <c r="J3" s="134"/>
      <c r="K3" s="136"/>
    </row>
    <row r="4" spans="1:11" ht="12.75" customHeight="1">
      <c r="A4" s="137" t="s">
        <v>6</v>
      </c>
      <c r="B4" s="137"/>
      <c r="C4" s="138" t="s">
        <v>7</v>
      </c>
      <c r="D4" s="139"/>
      <c r="E4" s="139"/>
      <c r="F4" s="139"/>
      <c r="G4" s="139"/>
      <c r="H4" s="139"/>
      <c r="I4" s="139"/>
      <c r="J4" s="139"/>
      <c r="K4" s="140"/>
    </row>
    <row r="5" spans="1:11" ht="12.75" customHeight="1">
      <c r="A5" s="137"/>
      <c r="B5" s="137"/>
      <c r="C5" s="138"/>
      <c r="D5" s="141" t="s">
        <v>635</v>
      </c>
      <c r="E5" s="142" t="s">
        <v>4</v>
      </c>
      <c r="F5" s="142"/>
      <c r="G5" s="142"/>
      <c r="H5" s="143"/>
      <c r="I5" s="143"/>
      <c r="J5" s="143"/>
      <c r="K5" s="144"/>
    </row>
    <row r="6" spans="1:11" ht="12.75" customHeight="1">
      <c r="A6" s="137"/>
      <c r="B6" s="137"/>
      <c r="C6" s="138"/>
      <c r="D6" s="141"/>
      <c r="E6" s="26" t="s">
        <v>8</v>
      </c>
      <c r="F6" s="27" t="s">
        <v>9</v>
      </c>
      <c r="G6" s="28" t="s">
        <v>10</v>
      </c>
      <c r="H6" s="26" t="s">
        <v>8</v>
      </c>
      <c r="I6" s="27" t="s">
        <v>9</v>
      </c>
      <c r="J6" s="28" t="s">
        <v>10</v>
      </c>
      <c r="K6" s="30"/>
    </row>
    <row r="7" spans="1:11" ht="12.75">
      <c r="A7" s="137"/>
      <c r="B7" s="137"/>
      <c r="C7" s="138"/>
      <c r="D7" s="141"/>
      <c r="E7" s="26"/>
      <c r="F7" s="27"/>
      <c r="G7" s="28"/>
      <c r="H7" s="26"/>
      <c r="I7" s="27"/>
      <c r="J7" s="28"/>
      <c r="K7" s="30"/>
    </row>
    <row r="8" spans="1:11" ht="12.75">
      <c r="A8" s="145"/>
      <c r="B8" s="146"/>
      <c r="C8" s="88"/>
      <c r="D8" s="147"/>
      <c r="E8" s="148"/>
      <c r="F8" s="149"/>
      <c r="G8" s="150"/>
      <c r="H8" s="151"/>
      <c r="I8" s="149"/>
      <c r="J8" s="150"/>
      <c r="K8" s="37"/>
    </row>
    <row r="9" spans="1:11" ht="12.75">
      <c r="A9" s="152" t="s">
        <v>11</v>
      </c>
      <c r="B9" s="146"/>
      <c r="C9" s="88"/>
      <c r="D9" s="147"/>
      <c r="E9" s="148"/>
      <c r="F9" s="153"/>
      <c r="G9" s="150"/>
      <c r="H9" s="151"/>
      <c r="I9" s="153"/>
      <c r="J9" s="150"/>
      <c r="K9" s="37"/>
    </row>
    <row r="10" spans="1:11" ht="12.75">
      <c r="A10" s="152"/>
      <c r="B10" s="146"/>
      <c r="C10" s="88"/>
      <c r="D10" s="147"/>
      <c r="E10" s="148"/>
      <c r="F10" s="153"/>
      <c r="G10" s="150"/>
      <c r="H10" s="151"/>
      <c r="I10" s="153"/>
      <c r="J10" s="150"/>
      <c r="K10" s="37"/>
    </row>
    <row r="11" spans="1:12" ht="12.75">
      <c r="A11" s="154" t="s">
        <v>12</v>
      </c>
      <c r="B11" s="146" t="s">
        <v>13</v>
      </c>
      <c r="C11" s="88" t="s">
        <v>14</v>
      </c>
      <c r="D11" s="155">
        <v>1524</v>
      </c>
      <c r="E11" s="156">
        <v>1484000</v>
      </c>
      <c r="F11" s="157"/>
      <c r="G11" s="158"/>
      <c r="H11" s="156">
        <v>1484000</v>
      </c>
      <c r="I11" s="157"/>
      <c r="J11" s="158"/>
      <c r="K11" s="159"/>
      <c r="L11" s="160"/>
    </row>
    <row r="12" spans="1:12" ht="12.75">
      <c r="A12" s="161" t="s">
        <v>12</v>
      </c>
      <c r="B12" s="162" t="s">
        <v>15</v>
      </c>
      <c r="C12" s="163" t="s">
        <v>16</v>
      </c>
      <c r="D12" s="164">
        <v>2068</v>
      </c>
      <c r="E12" s="165">
        <v>14696000</v>
      </c>
      <c r="F12" s="166"/>
      <c r="G12" s="167"/>
      <c r="H12" s="165">
        <v>14696000</v>
      </c>
      <c r="I12" s="166"/>
      <c r="J12" s="167"/>
      <c r="K12" s="159"/>
      <c r="L12" s="160"/>
    </row>
    <row r="13" spans="1:12" ht="12.75">
      <c r="A13" s="154"/>
      <c r="B13" s="146"/>
      <c r="C13" s="88"/>
      <c r="D13" s="155"/>
      <c r="E13" s="156"/>
      <c r="F13" s="157"/>
      <c r="G13" s="158"/>
      <c r="H13" s="156"/>
      <c r="I13" s="157"/>
      <c r="J13" s="158"/>
      <c r="K13" s="159"/>
      <c r="L13" s="160"/>
    </row>
    <row r="14" spans="1:12" ht="12.75">
      <c r="A14" s="154" t="s">
        <v>17</v>
      </c>
      <c r="B14" s="146" t="s">
        <v>18</v>
      </c>
      <c r="C14" s="88" t="s">
        <v>19</v>
      </c>
      <c r="D14" s="155">
        <v>68</v>
      </c>
      <c r="E14" s="156">
        <v>1000000</v>
      </c>
      <c r="F14" s="157"/>
      <c r="G14" s="158"/>
      <c r="H14" s="156">
        <v>1000000</v>
      </c>
      <c r="I14" s="157"/>
      <c r="J14" s="158"/>
      <c r="K14" s="159"/>
      <c r="L14" s="160"/>
    </row>
    <row r="15" spans="1:12" ht="12.75">
      <c r="A15" s="154" t="s">
        <v>17</v>
      </c>
      <c r="B15" s="146" t="s">
        <v>20</v>
      </c>
      <c r="C15" s="88" t="s">
        <v>21</v>
      </c>
      <c r="D15" s="155">
        <v>82</v>
      </c>
      <c r="E15" s="156">
        <v>1000000</v>
      </c>
      <c r="F15" s="157"/>
      <c r="G15" s="158"/>
      <c r="H15" s="156">
        <v>1000000</v>
      </c>
      <c r="I15" s="157"/>
      <c r="J15" s="158"/>
      <c r="K15" s="159"/>
      <c r="L15" s="160"/>
    </row>
    <row r="16" spans="1:11" ht="12.75">
      <c r="A16" s="154" t="s">
        <v>17</v>
      </c>
      <c r="B16" s="146" t="s">
        <v>22</v>
      </c>
      <c r="C16" s="88" t="s">
        <v>23</v>
      </c>
      <c r="D16" s="155">
        <v>51</v>
      </c>
      <c r="E16" s="156">
        <v>1000000</v>
      </c>
      <c r="F16" s="157"/>
      <c r="G16" s="158"/>
      <c r="H16" s="156">
        <v>1000000</v>
      </c>
      <c r="I16" s="157"/>
      <c r="J16" s="158"/>
      <c r="K16" s="159"/>
    </row>
    <row r="17" spans="1:11" ht="12.75">
      <c r="A17" s="154" t="s">
        <v>17</v>
      </c>
      <c r="B17" s="146" t="s">
        <v>24</v>
      </c>
      <c r="C17" s="88" t="s">
        <v>25</v>
      </c>
      <c r="D17" s="155">
        <v>109</v>
      </c>
      <c r="E17" s="156">
        <v>1000000</v>
      </c>
      <c r="F17" s="157"/>
      <c r="G17" s="158"/>
      <c r="H17" s="156">
        <v>1000000</v>
      </c>
      <c r="I17" s="157"/>
      <c r="J17" s="158"/>
      <c r="K17" s="159"/>
    </row>
    <row r="18" spans="1:11" ht="12.75">
      <c r="A18" s="154" t="s">
        <v>17</v>
      </c>
      <c r="B18" s="146" t="s">
        <v>26</v>
      </c>
      <c r="C18" s="88" t="s">
        <v>27</v>
      </c>
      <c r="D18" s="155">
        <v>103</v>
      </c>
      <c r="E18" s="156">
        <v>1000000</v>
      </c>
      <c r="F18" s="157"/>
      <c r="G18" s="158"/>
      <c r="H18" s="156">
        <v>1000000</v>
      </c>
      <c r="I18" s="157"/>
      <c r="J18" s="158"/>
      <c r="K18" s="159"/>
    </row>
    <row r="19" spans="1:11" ht="12.75">
      <c r="A19" s="154" t="s">
        <v>17</v>
      </c>
      <c r="B19" s="146" t="s">
        <v>28</v>
      </c>
      <c r="C19" s="88" t="s">
        <v>29</v>
      </c>
      <c r="D19" s="155">
        <v>92</v>
      </c>
      <c r="E19" s="156">
        <v>1000000</v>
      </c>
      <c r="F19" s="157"/>
      <c r="G19" s="158"/>
      <c r="H19" s="156">
        <v>1000000</v>
      </c>
      <c r="I19" s="157"/>
      <c r="J19" s="158"/>
      <c r="K19" s="159"/>
    </row>
    <row r="20" spans="1:11" ht="12.75">
      <c r="A20" s="154" t="s">
        <v>17</v>
      </c>
      <c r="B20" s="146" t="s">
        <v>30</v>
      </c>
      <c r="C20" s="88" t="s">
        <v>31</v>
      </c>
      <c r="D20" s="155">
        <v>68</v>
      </c>
      <c r="E20" s="156">
        <v>1471000</v>
      </c>
      <c r="F20" s="157"/>
      <c r="G20" s="158"/>
      <c r="H20" s="156">
        <v>1471000</v>
      </c>
      <c r="I20" s="157"/>
      <c r="J20" s="158"/>
      <c r="K20" s="159"/>
    </row>
    <row r="21" spans="1:11" ht="12.75">
      <c r="A21" s="154" t="s">
        <v>17</v>
      </c>
      <c r="B21" s="146" t="s">
        <v>32</v>
      </c>
      <c r="C21" s="88" t="s">
        <v>33</v>
      </c>
      <c r="D21" s="155">
        <v>109</v>
      </c>
      <c r="E21" s="156">
        <v>1224000</v>
      </c>
      <c r="F21" s="157"/>
      <c r="G21" s="158"/>
      <c r="H21" s="156">
        <v>1224000</v>
      </c>
      <c r="I21" s="157"/>
      <c r="J21" s="158"/>
      <c r="K21" s="159"/>
    </row>
    <row r="22" spans="1:11" ht="12.75">
      <c r="A22" s="154" t="s">
        <v>17</v>
      </c>
      <c r="B22" s="146" t="s">
        <v>34</v>
      </c>
      <c r="C22" s="88" t="s">
        <v>35</v>
      </c>
      <c r="D22" s="155">
        <v>74</v>
      </c>
      <c r="E22" s="156">
        <v>1000000</v>
      </c>
      <c r="F22" s="157"/>
      <c r="G22" s="158"/>
      <c r="H22" s="156">
        <v>1000000</v>
      </c>
      <c r="I22" s="157"/>
      <c r="J22" s="158"/>
      <c r="K22" s="159"/>
    </row>
    <row r="23" spans="1:11" ht="12.75">
      <c r="A23" s="154" t="s">
        <v>36</v>
      </c>
      <c r="B23" s="146" t="s">
        <v>37</v>
      </c>
      <c r="C23" s="88" t="s">
        <v>38</v>
      </c>
      <c r="D23" s="155">
        <v>21</v>
      </c>
      <c r="E23" s="156">
        <v>1000000</v>
      </c>
      <c r="F23" s="157"/>
      <c r="G23" s="158"/>
      <c r="H23" s="156">
        <v>1000000</v>
      </c>
      <c r="I23" s="157"/>
      <c r="J23" s="158"/>
      <c r="K23" s="159"/>
    </row>
    <row r="24" spans="1:11" ht="12.75">
      <c r="A24" s="168" t="s">
        <v>39</v>
      </c>
      <c r="B24" s="169"/>
      <c r="C24" s="170"/>
      <c r="D24" s="171">
        <f>SUM(D14:D23)</f>
        <v>777</v>
      </c>
      <c r="E24" s="172">
        <f aca="true" t="shared" si="0" ref="E24:G24">SUM(E14:E23)</f>
        <v>10695000</v>
      </c>
      <c r="F24" s="172">
        <f t="shared" si="0"/>
        <v>0</v>
      </c>
      <c r="G24" s="172">
        <f t="shared" si="0"/>
        <v>0</v>
      </c>
      <c r="H24" s="173">
        <f aca="true" t="shared" si="1" ref="H24">SUM(H14:H23)</f>
        <v>10695000</v>
      </c>
      <c r="I24" s="174">
        <f aca="true" t="shared" si="2" ref="I24:J24">SUM(I14:I23)</f>
        <v>0</v>
      </c>
      <c r="J24" s="175">
        <f t="shared" si="2"/>
        <v>0</v>
      </c>
      <c r="K24" s="159"/>
    </row>
    <row r="25" spans="1:11" s="160" customFormat="1" ht="12.75">
      <c r="A25" s="154"/>
      <c r="B25" s="146"/>
      <c r="C25" s="88"/>
      <c r="D25" s="176"/>
      <c r="E25" s="148"/>
      <c r="F25" s="153"/>
      <c r="G25" s="150"/>
      <c r="H25" s="148"/>
      <c r="I25" s="153"/>
      <c r="J25" s="150"/>
      <c r="K25" s="159"/>
    </row>
    <row r="26" spans="1:11" s="160" customFormat="1" ht="12.75">
      <c r="A26" s="154" t="s">
        <v>17</v>
      </c>
      <c r="B26" s="146" t="s">
        <v>40</v>
      </c>
      <c r="C26" s="88" t="s">
        <v>41</v>
      </c>
      <c r="D26" s="155">
        <v>140</v>
      </c>
      <c r="E26" s="156">
        <v>1000000</v>
      </c>
      <c r="F26" s="157"/>
      <c r="G26" s="158"/>
      <c r="H26" s="156">
        <v>1000000</v>
      </c>
      <c r="I26" s="157"/>
      <c r="J26" s="158"/>
      <c r="K26" s="159"/>
    </row>
    <row r="27" spans="1:11" s="160" customFormat="1" ht="12.75">
      <c r="A27" s="154" t="s">
        <v>17</v>
      </c>
      <c r="B27" s="146" t="s">
        <v>42</v>
      </c>
      <c r="C27" s="88" t="s">
        <v>43</v>
      </c>
      <c r="D27" s="155">
        <v>186</v>
      </c>
      <c r="E27" s="156">
        <v>1172000</v>
      </c>
      <c r="F27" s="157"/>
      <c r="G27" s="158"/>
      <c r="H27" s="156">
        <v>1172000</v>
      </c>
      <c r="I27" s="157"/>
      <c r="J27" s="158"/>
      <c r="K27" s="159"/>
    </row>
    <row r="28" spans="1:11" s="160" customFormat="1" ht="12.75">
      <c r="A28" s="154" t="s">
        <v>17</v>
      </c>
      <c r="B28" s="146" t="s">
        <v>44</v>
      </c>
      <c r="C28" s="88" t="s">
        <v>45</v>
      </c>
      <c r="D28" s="155">
        <v>64</v>
      </c>
      <c r="E28" s="156">
        <v>1000000</v>
      </c>
      <c r="F28" s="157"/>
      <c r="G28" s="158"/>
      <c r="H28" s="156">
        <v>1000000</v>
      </c>
      <c r="I28" s="157"/>
      <c r="J28" s="158"/>
      <c r="K28" s="159"/>
    </row>
    <row r="29" spans="1:11" s="160" customFormat="1" ht="12.75">
      <c r="A29" s="154" t="s">
        <v>17</v>
      </c>
      <c r="B29" s="146" t="s">
        <v>46</v>
      </c>
      <c r="C29" s="88" t="s">
        <v>47</v>
      </c>
      <c r="D29" s="155">
        <v>104</v>
      </c>
      <c r="E29" s="156">
        <v>1000000</v>
      </c>
      <c r="F29" s="157"/>
      <c r="G29" s="158"/>
      <c r="H29" s="156">
        <v>1000000</v>
      </c>
      <c r="I29" s="157"/>
      <c r="J29" s="158"/>
      <c r="K29" s="159"/>
    </row>
    <row r="30" spans="1:11" s="160" customFormat="1" ht="12.75">
      <c r="A30" s="154" t="s">
        <v>17</v>
      </c>
      <c r="B30" s="146" t="s">
        <v>48</v>
      </c>
      <c r="C30" s="88" t="s">
        <v>49</v>
      </c>
      <c r="D30" s="155">
        <v>84</v>
      </c>
      <c r="E30" s="156">
        <v>1000000</v>
      </c>
      <c r="F30" s="157"/>
      <c r="G30" s="158"/>
      <c r="H30" s="156">
        <v>1000000</v>
      </c>
      <c r="I30" s="157"/>
      <c r="J30" s="158"/>
      <c r="K30" s="159"/>
    </row>
    <row r="31" spans="1:11" s="160" customFormat="1" ht="12.75">
      <c r="A31" s="154" t="s">
        <v>17</v>
      </c>
      <c r="B31" s="146" t="s">
        <v>50</v>
      </c>
      <c r="C31" s="88" t="s">
        <v>51</v>
      </c>
      <c r="D31" s="155">
        <v>104</v>
      </c>
      <c r="E31" s="156">
        <v>1181000</v>
      </c>
      <c r="F31" s="157"/>
      <c r="G31" s="158"/>
      <c r="H31" s="156">
        <v>1181000</v>
      </c>
      <c r="I31" s="157"/>
      <c r="J31" s="158"/>
      <c r="K31" s="159"/>
    </row>
    <row r="32" spans="1:11" s="160" customFormat="1" ht="12.75">
      <c r="A32" s="154" t="s">
        <v>17</v>
      </c>
      <c r="B32" s="146" t="s">
        <v>52</v>
      </c>
      <c r="C32" s="88" t="s">
        <v>53</v>
      </c>
      <c r="D32" s="155">
        <v>56</v>
      </c>
      <c r="E32" s="156">
        <v>1000000</v>
      </c>
      <c r="F32" s="157"/>
      <c r="G32" s="158"/>
      <c r="H32" s="156">
        <v>1000000</v>
      </c>
      <c r="I32" s="157"/>
      <c r="J32" s="158"/>
      <c r="K32" s="159"/>
    </row>
    <row r="33" spans="1:11" ht="12.75">
      <c r="A33" s="154" t="s">
        <v>36</v>
      </c>
      <c r="B33" s="146" t="s">
        <v>54</v>
      </c>
      <c r="C33" s="88" t="s">
        <v>55</v>
      </c>
      <c r="D33" s="155">
        <v>1296</v>
      </c>
      <c r="E33" s="156">
        <v>6022000</v>
      </c>
      <c r="F33" s="157"/>
      <c r="G33" s="158"/>
      <c r="H33" s="156">
        <v>6022000</v>
      </c>
      <c r="I33" s="157"/>
      <c r="J33" s="158"/>
      <c r="K33" s="159"/>
    </row>
    <row r="34" spans="1:11" ht="12.75">
      <c r="A34" s="168" t="s">
        <v>56</v>
      </c>
      <c r="B34" s="169"/>
      <c r="C34" s="170"/>
      <c r="D34" s="171">
        <f>SUM(D26:D33)</f>
        <v>2034</v>
      </c>
      <c r="E34" s="173">
        <f aca="true" t="shared" si="3" ref="E34:G34">SUM(E26:E33)</f>
        <v>13375000</v>
      </c>
      <c r="F34" s="174">
        <f t="shared" si="3"/>
        <v>0</v>
      </c>
      <c r="G34" s="175">
        <f t="shared" si="3"/>
        <v>0</v>
      </c>
      <c r="H34" s="173">
        <f aca="true" t="shared" si="4" ref="H34">SUM(H26:H33)</f>
        <v>13375000</v>
      </c>
      <c r="I34" s="174">
        <f aca="true" t="shared" si="5" ref="I34:J34">SUM(I26:I33)</f>
        <v>0</v>
      </c>
      <c r="J34" s="175">
        <f t="shared" si="5"/>
        <v>0</v>
      </c>
      <c r="K34" s="159"/>
    </row>
    <row r="35" spans="1:11" ht="12.75">
      <c r="A35" s="154"/>
      <c r="B35" s="146"/>
      <c r="C35" s="88"/>
      <c r="D35" s="176"/>
      <c r="E35" s="148"/>
      <c r="F35" s="153"/>
      <c r="G35" s="150"/>
      <c r="H35" s="148"/>
      <c r="I35" s="153"/>
      <c r="J35" s="150"/>
      <c r="K35" s="159"/>
    </row>
    <row r="36" spans="1:11" ht="12.75">
      <c r="A36" s="154" t="s">
        <v>17</v>
      </c>
      <c r="B36" s="146" t="s">
        <v>57</v>
      </c>
      <c r="C36" s="88" t="s">
        <v>58</v>
      </c>
      <c r="D36" s="155">
        <v>60</v>
      </c>
      <c r="E36" s="156">
        <v>1000000</v>
      </c>
      <c r="F36" s="157"/>
      <c r="G36" s="158"/>
      <c r="H36" s="156">
        <v>1000000</v>
      </c>
      <c r="I36" s="157"/>
      <c r="J36" s="158"/>
      <c r="K36" s="177"/>
    </row>
    <row r="37" spans="1:11" ht="12.75">
      <c r="A37" s="154" t="s">
        <v>17</v>
      </c>
      <c r="B37" s="146" t="s">
        <v>59</v>
      </c>
      <c r="C37" s="88" t="s">
        <v>60</v>
      </c>
      <c r="D37" s="155">
        <v>56</v>
      </c>
      <c r="E37" s="156">
        <v>1000000</v>
      </c>
      <c r="F37" s="157"/>
      <c r="G37" s="158"/>
      <c r="H37" s="156">
        <v>1000000</v>
      </c>
      <c r="I37" s="157"/>
      <c r="J37" s="158"/>
      <c r="K37" s="159"/>
    </row>
    <row r="38" spans="1:11" ht="12.75">
      <c r="A38" s="154" t="s">
        <v>17</v>
      </c>
      <c r="B38" s="146" t="s">
        <v>61</v>
      </c>
      <c r="C38" s="88" t="s">
        <v>62</v>
      </c>
      <c r="D38" s="155">
        <v>51</v>
      </c>
      <c r="E38" s="156">
        <v>1000000</v>
      </c>
      <c r="F38" s="157"/>
      <c r="G38" s="158"/>
      <c r="H38" s="156">
        <v>1000000</v>
      </c>
      <c r="I38" s="157"/>
      <c r="J38" s="158"/>
      <c r="K38" s="178"/>
    </row>
    <row r="39" spans="1:11" ht="12.75">
      <c r="A39" s="154" t="s">
        <v>17</v>
      </c>
      <c r="B39" s="146" t="s">
        <v>63</v>
      </c>
      <c r="C39" s="88" t="s">
        <v>64</v>
      </c>
      <c r="D39" s="155">
        <v>155</v>
      </c>
      <c r="E39" s="156">
        <v>2844000</v>
      </c>
      <c r="F39" s="157"/>
      <c r="G39" s="158"/>
      <c r="H39" s="156">
        <v>2844000</v>
      </c>
      <c r="I39" s="157"/>
      <c r="J39" s="158"/>
      <c r="K39" s="159"/>
    </row>
    <row r="40" spans="1:11" ht="12.75">
      <c r="A40" s="154" t="s">
        <v>17</v>
      </c>
      <c r="B40" s="146" t="s">
        <v>65</v>
      </c>
      <c r="C40" s="88" t="s">
        <v>66</v>
      </c>
      <c r="D40" s="155">
        <v>115</v>
      </c>
      <c r="E40" s="156">
        <v>1000000</v>
      </c>
      <c r="F40" s="157"/>
      <c r="G40" s="158"/>
      <c r="H40" s="156">
        <v>1000000</v>
      </c>
      <c r="I40" s="157"/>
      <c r="J40" s="158"/>
      <c r="K40" s="159"/>
    </row>
    <row r="41" spans="1:11" ht="12.75">
      <c r="A41" s="154" t="s">
        <v>17</v>
      </c>
      <c r="B41" s="146" t="s">
        <v>67</v>
      </c>
      <c r="C41" s="88" t="s">
        <v>68</v>
      </c>
      <c r="D41" s="155">
        <v>98</v>
      </c>
      <c r="E41" s="156">
        <v>1358000</v>
      </c>
      <c r="F41" s="157"/>
      <c r="G41" s="158"/>
      <c r="H41" s="156">
        <v>1358000</v>
      </c>
      <c r="I41" s="157"/>
      <c r="J41" s="158"/>
      <c r="K41" s="159"/>
    </row>
    <row r="42" spans="1:11" ht="12.75">
      <c r="A42" s="154" t="s">
        <v>17</v>
      </c>
      <c r="B42" s="146" t="s">
        <v>69</v>
      </c>
      <c r="C42" s="88" t="s">
        <v>70</v>
      </c>
      <c r="D42" s="155">
        <v>100</v>
      </c>
      <c r="E42" s="156">
        <v>1000000</v>
      </c>
      <c r="F42" s="157"/>
      <c r="G42" s="158"/>
      <c r="H42" s="156">
        <v>1000000</v>
      </c>
      <c r="I42" s="157"/>
      <c r="J42" s="158"/>
      <c r="K42" s="159"/>
    </row>
    <row r="43" spans="1:11" ht="12.75">
      <c r="A43" s="154" t="s">
        <v>17</v>
      </c>
      <c r="B43" s="146" t="s">
        <v>71</v>
      </c>
      <c r="C43" s="88" t="s">
        <v>72</v>
      </c>
      <c r="D43" s="155">
        <v>70</v>
      </c>
      <c r="E43" s="156">
        <v>1000000</v>
      </c>
      <c r="F43" s="157"/>
      <c r="G43" s="158"/>
      <c r="H43" s="156">
        <v>1000000</v>
      </c>
      <c r="I43" s="157"/>
      <c r="J43" s="158"/>
      <c r="K43" s="159"/>
    </row>
    <row r="44" spans="1:11" ht="12.75">
      <c r="A44" s="154" t="s">
        <v>36</v>
      </c>
      <c r="B44" s="146" t="s">
        <v>73</v>
      </c>
      <c r="C44" s="88" t="s">
        <v>74</v>
      </c>
      <c r="D44" s="155">
        <v>1241</v>
      </c>
      <c r="E44" s="156">
        <v>9835000</v>
      </c>
      <c r="F44" s="157"/>
      <c r="G44" s="158"/>
      <c r="H44" s="156">
        <v>9835000</v>
      </c>
      <c r="I44" s="157"/>
      <c r="J44" s="158"/>
      <c r="K44" s="159"/>
    </row>
    <row r="45" spans="1:11" s="160" customFormat="1" ht="12.75">
      <c r="A45" s="168" t="s">
        <v>75</v>
      </c>
      <c r="B45" s="169"/>
      <c r="C45" s="170"/>
      <c r="D45" s="171">
        <f>SUM(D36:D44)</f>
        <v>1946</v>
      </c>
      <c r="E45" s="173">
        <f aca="true" t="shared" si="6" ref="E45:G45">SUM(E36:E44)</f>
        <v>20037000</v>
      </c>
      <c r="F45" s="174">
        <f t="shared" si="6"/>
        <v>0</v>
      </c>
      <c r="G45" s="175">
        <f t="shared" si="6"/>
        <v>0</v>
      </c>
      <c r="H45" s="173">
        <f aca="true" t="shared" si="7" ref="H45">SUM(H36:H44)</f>
        <v>20037000</v>
      </c>
      <c r="I45" s="174">
        <f aca="true" t="shared" si="8" ref="I45:J45">SUM(I36:I44)</f>
        <v>0</v>
      </c>
      <c r="J45" s="175">
        <f t="shared" si="8"/>
        <v>0</v>
      </c>
      <c r="K45" s="159"/>
    </row>
    <row r="46" spans="1:11" s="160" customFormat="1" ht="12.75">
      <c r="A46" s="179"/>
      <c r="B46" s="180"/>
      <c r="C46" s="181"/>
      <c r="D46" s="182"/>
      <c r="E46" s="183"/>
      <c r="F46" s="184"/>
      <c r="G46" s="185"/>
      <c r="H46" s="183"/>
      <c r="I46" s="184"/>
      <c r="J46" s="185"/>
      <c r="K46" s="159"/>
    </row>
    <row r="47" spans="1:11" s="160" customFormat="1" ht="12.75">
      <c r="A47" s="154" t="s">
        <v>17</v>
      </c>
      <c r="B47" s="146" t="s">
        <v>76</v>
      </c>
      <c r="C47" s="88" t="s">
        <v>77</v>
      </c>
      <c r="D47" s="155">
        <v>103</v>
      </c>
      <c r="E47" s="156">
        <v>1000000</v>
      </c>
      <c r="F47" s="157"/>
      <c r="G47" s="158"/>
      <c r="H47" s="156">
        <v>1000000</v>
      </c>
      <c r="I47" s="157"/>
      <c r="J47" s="158"/>
      <c r="K47" s="159"/>
    </row>
    <row r="48" spans="1:11" s="160" customFormat="1" ht="12.75">
      <c r="A48" s="154" t="s">
        <v>17</v>
      </c>
      <c r="B48" s="146" t="s">
        <v>78</v>
      </c>
      <c r="C48" s="88" t="s">
        <v>79</v>
      </c>
      <c r="D48" s="155">
        <v>123</v>
      </c>
      <c r="E48" s="156">
        <v>1857000</v>
      </c>
      <c r="F48" s="157"/>
      <c r="G48" s="158"/>
      <c r="H48" s="156">
        <v>1857000</v>
      </c>
      <c r="I48" s="157"/>
      <c r="J48" s="158"/>
      <c r="K48" s="159"/>
    </row>
    <row r="49" spans="1:11" s="160" customFormat="1" ht="12.75">
      <c r="A49" s="154" t="s">
        <v>17</v>
      </c>
      <c r="B49" s="146" t="s">
        <v>80</v>
      </c>
      <c r="C49" s="88" t="s">
        <v>81</v>
      </c>
      <c r="D49" s="155">
        <v>67</v>
      </c>
      <c r="E49" s="156">
        <v>1000000</v>
      </c>
      <c r="F49" s="157"/>
      <c r="G49" s="158"/>
      <c r="H49" s="156">
        <v>1000000</v>
      </c>
      <c r="I49" s="157"/>
      <c r="J49" s="158"/>
      <c r="K49" s="159"/>
    </row>
    <row r="50" spans="1:11" ht="12.75">
      <c r="A50" s="154" t="s">
        <v>17</v>
      </c>
      <c r="B50" s="146" t="s">
        <v>82</v>
      </c>
      <c r="C50" s="88" t="s">
        <v>83</v>
      </c>
      <c r="D50" s="155">
        <v>57</v>
      </c>
      <c r="E50" s="156">
        <v>1000000</v>
      </c>
      <c r="F50" s="157"/>
      <c r="G50" s="158"/>
      <c r="H50" s="156">
        <v>1000000</v>
      </c>
      <c r="I50" s="157"/>
      <c r="J50" s="158"/>
      <c r="K50" s="177"/>
    </row>
    <row r="51" spans="1:11" ht="12.75">
      <c r="A51" s="154" t="s">
        <v>36</v>
      </c>
      <c r="B51" s="146" t="s">
        <v>84</v>
      </c>
      <c r="C51" s="88" t="s">
        <v>85</v>
      </c>
      <c r="D51" s="155">
        <v>565</v>
      </c>
      <c r="E51" s="156">
        <v>1940000</v>
      </c>
      <c r="F51" s="157"/>
      <c r="G51" s="158"/>
      <c r="H51" s="156">
        <v>1940000</v>
      </c>
      <c r="I51" s="157"/>
      <c r="J51" s="158"/>
      <c r="K51" s="159"/>
    </row>
    <row r="52" spans="1:11" ht="12.75">
      <c r="A52" s="168" t="s">
        <v>86</v>
      </c>
      <c r="B52" s="169"/>
      <c r="C52" s="170"/>
      <c r="D52" s="171">
        <f>SUM(D47:D51)</f>
        <v>915</v>
      </c>
      <c r="E52" s="173">
        <f aca="true" t="shared" si="9" ref="E52:G52">SUM(E47:E51)</f>
        <v>6797000</v>
      </c>
      <c r="F52" s="174">
        <f t="shared" si="9"/>
        <v>0</v>
      </c>
      <c r="G52" s="175">
        <f t="shared" si="9"/>
        <v>0</v>
      </c>
      <c r="H52" s="173">
        <f aca="true" t="shared" si="10" ref="H52">SUM(H47:H51)</f>
        <v>6797000</v>
      </c>
      <c r="I52" s="174">
        <f aca="true" t="shared" si="11" ref="I52:J52">SUM(I47:I51)</f>
        <v>0</v>
      </c>
      <c r="J52" s="175">
        <f t="shared" si="11"/>
        <v>0</v>
      </c>
      <c r="K52" s="159"/>
    </row>
    <row r="53" spans="1:11" ht="12.75">
      <c r="A53" s="154"/>
      <c r="B53" s="146"/>
      <c r="C53" s="88"/>
      <c r="D53" s="176"/>
      <c r="E53" s="148"/>
      <c r="F53" s="153"/>
      <c r="G53" s="150"/>
      <c r="H53" s="148"/>
      <c r="I53" s="153"/>
      <c r="J53" s="150"/>
      <c r="K53" s="159"/>
    </row>
    <row r="54" spans="1:11" s="160" customFormat="1" ht="12.75">
      <c r="A54" s="154" t="s">
        <v>17</v>
      </c>
      <c r="B54" s="146" t="s">
        <v>87</v>
      </c>
      <c r="C54" s="88" t="s">
        <v>88</v>
      </c>
      <c r="D54" s="155">
        <v>154</v>
      </c>
      <c r="E54" s="156">
        <v>1894000</v>
      </c>
      <c r="F54" s="157"/>
      <c r="G54" s="158"/>
      <c r="H54" s="156">
        <v>1894000</v>
      </c>
      <c r="I54" s="157"/>
      <c r="J54" s="158"/>
      <c r="K54" s="159"/>
    </row>
    <row r="55" spans="1:11" s="160" customFormat="1" ht="12.75">
      <c r="A55" s="154" t="s">
        <v>17</v>
      </c>
      <c r="B55" s="146" t="s">
        <v>89</v>
      </c>
      <c r="C55" s="88" t="s">
        <v>90</v>
      </c>
      <c r="D55" s="186">
        <v>95</v>
      </c>
      <c r="E55" s="156">
        <v>1000000</v>
      </c>
      <c r="F55" s="157"/>
      <c r="G55" s="158"/>
      <c r="H55" s="156">
        <v>1000000</v>
      </c>
      <c r="I55" s="157"/>
      <c r="J55" s="158"/>
      <c r="K55" s="159"/>
    </row>
    <row r="56" spans="1:11" s="160" customFormat="1" ht="12.75">
      <c r="A56" s="154" t="s">
        <v>17</v>
      </c>
      <c r="B56" s="146" t="s">
        <v>91</v>
      </c>
      <c r="C56" s="88" t="s">
        <v>92</v>
      </c>
      <c r="D56" s="155">
        <v>140</v>
      </c>
      <c r="E56" s="156">
        <v>1000000</v>
      </c>
      <c r="F56" s="157"/>
      <c r="G56" s="158"/>
      <c r="H56" s="156">
        <v>1000000</v>
      </c>
      <c r="I56" s="157"/>
      <c r="J56" s="158"/>
      <c r="K56" s="159"/>
    </row>
    <row r="57" spans="1:11" s="160" customFormat="1" ht="12.75">
      <c r="A57" s="154" t="s">
        <v>17</v>
      </c>
      <c r="B57" s="146" t="s">
        <v>93</v>
      </c>
      <c r="C57" s="88" t="s">
        <v>94</v>
      </c>
      <c r="D57" s="155">
        <v>125</v>
      </c>
      <c r="E57" s="156">
        <v>1058000</v>
      </c>
      <c r="F57" s="157"/>
      <c r="G57" s="158"/>
      <c r="H57" s="156">
        <v>1058000</v>
      </c>
      <c r="I57" s="157"/>
      <c r="J57" s="158"/>
      <c r="K57" s="159"/>
    </row>
    <row r="58" spans="1:11" s="160" customFormat="1" ht="12.75">
      <c r="A58" s="154" t="s">
        <v>17</v>
      </c>
      <c r="B58" s="146" t="s">
        <v>95</v>
      </c>
      <c r="C58" s="88" t="s">
        <v>96</v>
      </c>
      <c r="D58" s="155">
        <v>189</v>
      </c>
      <c r="E58" s="156">
        <v>1000000</v>
      </c>
      <c r="F58" s="157"/>
      <c r="G58" s="158"/>
      <c r="H58" s="156">
        <v>1000000</v>
      </c>
      <c r="I58" s="157"/>
      <c r="J58" s="158"/>
      <c r="K58" s="159"/>
    </row>
    <row r="59" spans="1:11" ht="12.75">
      <c r="A59" s="154" t="s">
        <v>36</v>
      </c>
      <c r="B59" s="146" t="s">
        <v>97</v>
      </c>
      <c r="C59" s="88" t="s">
        <v>98</v>
      </c>
      <c r="D59" s="155">
        <v>2242</v>
      </c>
      <c r="E59" s="156">
        <v>9139000</v>
      </c>
      <c r="F59" s="157"/>
      <c r="G59" s="158"/>
      <c r="H59" s="156">
        <v>9139000</v>
      </c>
      <c r="I59" s="157"/>
      <c r="J59" s="158"/>
      <c r="K59" s="159"/>
    </row>
    <row r="60" spans="1:11" ht="12.75">
      <c r="A60" s="168" t="s">
        <v>99</v>
      </c>
      <c r="B60" s="169"/>
      <c r="C60" s="170"/>
      <c r="D60" s="171">
        <f>SUM(D54:D59)</f>
        <v>2945</v>
      </c>
      <c r="E60" s="173">
        <f aca="true" t="shared" si="12" ref="E60:G60">SUM(E54:E59)</f>
        <v>15091000</v>
      </c>
      <c r="F60" s="174">
        <f t="shared" si="12"/>
        <v>0</v>
      </c>
      <c r="G60" s="175">
        <f t="shared" si="12"/>
        <v>0</v>
      </c>
      <c r="H60" s="173">
        <f aca="true" t="shared" si="13" ref="H60">SUM(H54:H59)</f>
        <v>15091000</v>
      </c>
      <c r="I60" s="174">
        <f aca="true" t="shared" si="14" ref="I60:J60">SUM(I54:I59)</f>
        <v>0</v>
      </c>
      <c r="J60" s="175">
        <f t="shared" si="14"/>
        <v>0</v>
      </c>
      <c r="K60" s="159"/>
    </row>
    <row r="61" spans="1:11" ht="12.75">
      <c r="A61" s="187"/>
      <c r="B61" s="188"/>
      <c r="C61" s="4"/>
      <c r="D61" s="176"/>
      <c r="E61" s="148"/>
      <c r="F61" s="153"/>
      <c r="G61" s="150"/>
      <c r="H61" s="148"/>
      <c r="I61" s="153"/>
      <c r="J61" s="150"/>
      <c r="K61" s="159"/>
    </row>
    <row r="62" spans="1:11" ht="12.75">
      <c r="A62" s="154" t="s">
        <v>17</v>
      </c>
      <c r="B62" s="146" t="s">
        <v>100</v>
      </c>
      <c r="C62" s="88" t="s">
        <v>101</v>
      </c>
      <c r="D62" s="155">
        <v>176</v>
      </c>
      <c r="E62" s="156">
        <v>3430000</v>
      </c>
      <c r="F62" s="157"/>
      <c r="G62" s="158"/>
      <c r="H62" s="156">
        <v>3430000</v>
      </c>
      <c r="I62" s="157"/>
      <c r="J62" s="158"/>
      <c r="K62" s="159"/>
    </row>
    <row r="63" spans="1:11" ht="12.75">
      <c r="A63" s="154" t="s">
        <v>17</v>
      </c>
      <c r="B63" s="146" t="s">
        <v>102</v>
      </c>
      <c r="C63" s="88" t="s">
        <v>103</v>
      </c>
      <c r="D63" s="155">
        <v>143</v>
      </c>
      <c r="E63" s="156">
        <v>1417000</v>
      </c>
      <c r="F63" s="157"/>
      <c r="G63" s="158"/>
      <c r="H63" s="156">
        <v>1417000</v>
      </c>
      <c r="I63" s="157"/>
      <c r="J63" s="158"/>
      <c r="K63" s="159"/>
    </row>
    <row r="64" spans="1:11" ht="12.75">
      <c r="A64" s="154" t="s">
        <v>17</v>
      </c>
      <c r="B64" s="146" t="s">
        <v>104</v>
      </c>
      <c r="C64" s="88" t="s">
        <v>105</v>
      </c>
      <c r="D64" s="155">
        <v>128</v>
      </c>
      <c r="E64" s="156">
        <v>1000000</v>
      </c>
      <c r="F64" s="157"/>
      <c r="G64" s="158"/>
      <c r="H64" s="156">
        <v>1000000</v>
      </c>
      <c r="I64" s="157"/>
      <c r="J64" s="158"/>
      <c r="K64" s="159"/>
    </row>
    <row r="65" spans="1:11" ht="12.75">
      <c r="A65" s="154" t="s">
        <v>17</v>
      </c>
      <c r="B65" s="146" t="s">
        <v>106</v>
      </c>
      <c r="C65" s="88" t="s">
        <v>107</v>
      </c>
      <c r="D65" s="155">
        <v>92</v>
      </c>
      <c r="E65" s="156">
        <v>1000000</v>
      </c>
      <c r="F65" s="157"/>
      <c r="G65" s="158"/>
      <c r="H65" s="156">
        <v>1000000</v>
      </c>
      <c r="I65" s="157"/>
      <c r="J65" s="158"/>
      <c r="K65" s="177"/>
    </row>
    <row r="66" spans="1:11" ht="12.75">
      <c r="A66" s="154" t="s">
        <v>36</v>
      </c>
      <c r="B66" s="146" t="s">
        <v>108</v>
      </c>
      <c r="C66" s="88" t="s">
        <v>109</v>
      </c>
      <c r="D66" s="155">
        <v>1322</v>
      </c>
      <c r="E66" s="156">
        <v>9604000</v>
      </c>
      <c r="F66" s="157"/>
      <c r="G66" s="158"/>
      <c r="H66" s="156">
        <v>9604000</v>
      </c>
      <c r="I66" s="157"/>
      <c r="J66" s="158"/>
      <c r="K66" s="189"/>
    </row>
    <row r="67" spans="1:11" ht="12.75">
      <c r="A67" s="168" t="s">
        <v>110</v>
      </c>
      <c r="B67" s="169"/>
      <c r="C67" s="170"/>
      <c r="D67" s="171">
        <f>SUM(D62:D66)</f>
        <v>1861</v>
      </c>
      <c r="E67" s="173">
        <f aca="true" t="shared" si="15" ref="E67:G67">SUM(E62:E66)</f>
        <v>16451000</v>
      </c>
      <c r="F67" s="174">
        <f t="shared" si="15"/>
        <v>0</v>
      </c>
      <c r="G67" s="175">
        <f t="shared" si="15"/>
        <v>0</v>
      </c>
      <c r="H67" s="173">
        <f aca="true" t="shared" si="16" ref="H67">SUM(H62:H66)</f>
        <v>16451000</v>
      </c>
      <c r="I67" s="174">
        <f aca="true" t="shared" si="17" ref="I67:J67">SUM(I62:I66)</f>
        <v>0</v>
      </c>
      <c r="J67" s="175">
        <f t="shared" si="17"/>
        <v>0</v>
      </c>
      <c r="K67" s="189"/>
    </row>
    <row r="68" spans="1:11" ht="12.75">
      <c r="A68" s="145"/>
      <c r="B68" s="146"/>
      <c r="C68" s="88"/>
      <c r="D68" s="176"/>
      <c r="E68" s="148"/>
      <c r="F68" s="153"/>
      <c r="G68" s="150"/>
      <c r="H68" s="148"/>
      <c r="I68" s="153"/>
      <c r="J68" s="150"/>
      <c r="K68" s="189"/>
    </row>
    <row r="69" spans="1:11" s="160" customFormat="1" ht="12.75">
      <c r="A69" s="145"/>
      <c r="B69" s="190"/>
      <c r="C69" s="88"/>
      <c r="D69" s="176"/>
      <c r="E69" s="148"/>
      <c r="F69" s="153"/>
      <c r="G69" s="150"/>
      <c r="H69" s="148"/>
      <c r="I69" s="153"/>
      <c r="J69" s="150"/>
      <c r="K69" s="159"/>
    </row>
    <row r="70" spans="1:11" s="160" customFormat="1" ht="12.75">
      <c r="A70" s="168" t="s">
        <v>111</v>
      </c>
      <c r="B70" s="169"/>
      <c r="C70" s="170"/>
      <c r="D70" s="171">
        <f>D11+D12+D24+D34+D45+D52+D60+D67</f>
        <v>14070</v>
      </c>
      <c r="E70" s="173">
        <f aca="true" t="shared" si="18" ref="E70:G70">E11+E12+E24+E34+E45+E52+E60+E67</f>
        <v>98626000</v>
      </c>
      <c r="F70" s="174">
        <f t="shared" si="18"/>
        <v>0</v>
      </c>
      <c r="G70" s="175">
        <f t="shared" si="18"/>
        <v>0</v>
      </c>
      <c r="H70" s="173">
        <f aca="true" t="shared" si="19" ref="H70">H11+H12+H24+H34+H45+H52+H60+H67</f>
        <v>98626000</v>
      </c>
      <c r="I70" s="174">
        <f aca="true" t="shared" si="20" ref="I70:J70">I11+I12+I24+I34+I45+I52+I60+I67</f>
        <v>0</v>
      </c>
      <c r="J70" s="175">
        <f t="shared" si="20"/>
        <v>0</v>
      </c>
      <c r="K70" s="159"/>
    </row>
    <row r="71" spans="1:11" s="160" customFormat="1" ht="12.75">
      <c r="A71" s="179"/>
      <c r="B71" s="180"/>
      <c r="C71" s="191"/>
      <c r="D71" s="192"/>
      <c r="E71" s="193"/>
      <c r="F71" s="149"/>
      <c r="G71" s="194"/>
      <c r="H71" s="193">
        <v>0</v>
      </c>
      <c r="I71" s="149">
        <v>0</v>
      </c>
      <c r="J71" s="194">
        <v>0</v>
      </c>
      <c r="K71" s="159"/>
    </row>
    <row r="72" spans="1:11" s="160" customFormat="1" ht="12.75">
      <c r="A72" s="152" t="s">
        <v>112</v>
      </c>
      <c r="B72" s="195"/>
      <c r="C72" s="88"/>
      <c r="D72" s="196"/>
      <c r="E72" s="197"/>
      <c r="F72" s="198"/>
      <c r="G72" s="199"/>
      <c r="H72" s="197">
        <v>0</v>
      </c>
      <c r="I72" s="198">
        <v>0</v>
      </c>
      <c r="J72" s="199">
        <v>0</v>
      </c>
      <c r="K72" s="159"/>
    </row>
    <row r="73" spans="1:11" s="160" customFormat="1" ht="12.75">
      <c r="A73" s="154"/>
      <c r="B73" s="146"/>
      <c r="C73" s="88"/>
      <c r="D73" s="176"/>
      <c r="E73" s="148"/>
      <c r="F73" s="153"/>
      <c r="G73" s="150"/>
      <c r="H73" s="148"/>
      <c r="I73" s="153"/>
      <c r="J73" s="150"/>
      <c r="K73" s="159"/>
    </row>
    <row r="74" spans="1:11" s="160" customFormat="1" ht="12.75">
      <c r="A74" s="161" t="s">
        <v>12</v>
      </c>
      <c r="B74" s="162" t="s">
        <v>113</v>
      </c>
      <c r="C74" s="163" t="s">
        <v>114</v>
      </c>
      <c r="D74" s="164">
        <v>1572</v>
      </c>
      <c r="E74" s="165">
        <v>5914000</v>
      </c>
      <c r="F74" s="166"/>
      <c r="G74" s="167"/>
      <c r="H74" s="165">
        <v>5914000</v>
      </c>
      <c r="I74" s="166"/>
      <c r="J74" s="167"/>
      <c r="K74" s="159"/>
    </row>
    <row r="75" spans="1:11" s="160" customFormat="1" ht="12.75">
      <c r="A75" s="154"/>
      <c r="B75" s="146"/>
      <c r="C75" s="88"/>
      <c r="D75" s="176"/>
      <c r="E75" s="148"/>
      <c r="F75" s="153"/>
      <c r="G75" s="150"/>
      <c r="H75" s="148"/>
      <c r="I75" s="153"/>
      <c r="J75" s="150"/>
      <c r="K75" s="159"/>
    </row>
    <row r="76" spans="1:11" s="160" customFormat="1" ht="12.75">
      <c r="A76" s="154" t="s">
        <v>17</v>
      </c>
      <c r="B76" s="146" t="s">
        <v>115</v>
      </c>
      <c r="C76" s="88" t="s">
        <v>116</v>
      </c>
      <c r="D76" s="155">
        <v>87</v>
      </c>
      <c r="E76" s="156">
        <v>1000000</v>
      </c>
      <c r="F76" s="157"/>
      <c r="G76" s="158"/>
      <c r="H76" s="156">
        <v>1000000</v>
      </c>
      <c r="I76" s="157"/>
      <c r="J76" s="158"/>
      <c r="K76" s="159"/>
    </row>
    <row r="77" spans="1:11" s="160" customFormat="1" ht="12.75">
      <c r="A77" s="154" t="s">
        <v>17</v>
      </c>
      <c r="B77" s="146" t="s">
        <v>117</v>
      </c>
      <c r="C77" s="88" t="s">
        <v>118</v>
      </c>
      <c r="D77" s="155">
        <v>91</v>
      </c>
      <c r="E77" s="156">
        <v>1000000</v>
      </c>
      <c r="F77" s="157"/>
      <c r="G77" s="158"/>
      <c r="H77" s="156">
        <v>1000000</v>
      </c>
      <c r="I77" s="157"/>
      <c r="J77" s="158"/>
      <c r="K77" s="159"/>
    </row>
    <row r="78" spans="1:11" ht="12.75">
      <c r="A78" s="154" t="s">
        <v>17</v>
      </c>
      <c r="B78" s="146" t="s">
        <v>119</v>
      </c>
      <c r="C78" s="88" t="s">
        <v>120</v>
      </c>
      <c r="D78" s="155">
        <v>77</v>
      </c>
      <c r="E78" s="156">
        <v>1000000</v>
      </c>
      <c r="F78" s="157"/>
      <c r="G78" s="158"/>
      <c r="H78" s="156">
        <v>1000000</v>
      </c>
      <c r="I78" s="157"/>
      <c r="J78" s="158"/>
      <c r="K78" s="159"/>
    </row>
    <row r="79" spans="1:11" ht="12.75">
      <c r="A79" s="154" t="s">
        <v>17</v>
      </c>
      <c r="B79" s="146" t="s">
        <v>121</v>
      </c>
      <c r="C79" s="88" t="s">
        <v>122</v>
      </c>
      <c r="D79" s="155">
        <v>72</v>
      </c>
      <c r="E79" s="156">
        <v>1000000</v>
      </c>
      <c r="F79" s="157"/>
      <c r="G79" s="158"/>
      <c r="H79" s="156">
        <v>1000000</v>
      </c>
      <c r="I79" s="157"/>
      <c r="J79" s="158"/>
      <c r="K79" s="159"/>
    </row>
    <row r="80" spans="1:11" ht="12.75">
      <c r="A80" s="154" t="s">
        <v>36</v>
      </c>
      <c r="B80" s="146" t="s">
        <v>123</v>
      </c>
      <c r="C80" s="88" t="s">
        <v>124</v>
      </c>
      <c r="D80" s="155">
        <v>21</v>
      </c>
      <c r="E80" s="156">
        <v>1000000</v>
      </c>
      <c r="F80" s="157"/>
      <c r="G80" s="158"/>
      <c r="H80" s="156">
        <v>1000000</v>
      </c>
      <c r="I80" s="157"/>
      <c r="J80" s="158"/>
      <c r="K80" s="159"/>
    </row>
    <row r="81" spans="1:11" ht="12.75">
      <c r="A81" s="168" t="s">
        <v>125</v>
      </c>
      <c r="B81" s="169"/>
      <c r="C81" s="170"/>
      <c r="D81" s="171">
        <f>SUM(D76:D80)</f>
        <v>348</v>
      </c>
      <c r="E81" s="173">
        <f aca="true" t="shared" si="21" ref="E81:G81">SUM(E76:E80)</f>
        <v>5000000</v>
      </c>
      <c r="F81" s="174">
        <f t="shared" si="21"/>
        <v>0</v>
      </c>
      <c r="G81" s="175">
        <f t="shared" si="21"/>
        <v>0</v>
      </c>
      <c r="H81" s="173">
        <f>SUM(H76:H80)</f>
        <v>5000000</v>
      </c>
      <c r="I81" s="174">
        <f aca="true" t="shared" si="22" ref="I81:J81">SUM(I76:I80)</f>
        <v>0</v>
      </c>
      <c r="J81" s="175">
        <f t="shared" si="22"/>
        <v>0</v>
      </c>
      <c r="K81" s="159"/>
    </row>
    <row r="82" spans="1:11" ht="12.75">
      <c r="A82" s="154"/>
      <c r="B82" s="146"/>
      <c r="C82" s="88"/>
      <c r="D82" s="176"/>
      <c r="E82" s="148"/>
      <c r="F82" s="153"/>
      <c r="G82" s="150"/>
      <c r="H82" s="148"/>
      <c r="I82" s="153"/>
      <c r="J82" s="150"/>
      <c r="K82" s="177"/>
    </row>
    <row r="83" spans="1:11" ht="12.75">
      <c r="A83" s="154" t="s">
        <v>17</v>
      </c>
      <c r="B83" s="146" t="s">
        <v>126</v>
      </c>
      <c r="C83" s="88" t="s">
        <v>127</v>
      </c>
      <c r="D83" s="155">
        <v>135</v>
      </c>
      <c r="E83" s="156">
        <v>1169000</v>
      </c>
      <c r="F83" s="157"/>
      <c r="G83" s="158"/>
      <c r="H83" s="156">
        <v>1169000</v>
      </c>
      <c r="I83" s="157"/>
      <c r="J83" s="158"/>
      <c r="K83" s="189"/>
    </row>
    <row r="84" spans="1:11" ht="12.75">
      <c r="A84" s="154" t="s">
        <v>17</v>
      </c>
      <c r="B84" s="146" t="s">
        <v>128</v>
      </c>
      <c r="C84" s="88" t="s">
        <v>129</v>
      </c>
      <c r="D84" s="155">
        <v>95</v>
      </c>
      <c r="E84" s="156">
        <v>1444000</v>
      </c>
      <c r="F84" s="157"/>
      <c r="G84" s="158"/>
      <c r="H84" s="156">
        <v>1444000</v>
      </c>
      <c r="I84" s="157"/>
      <c r="J84" s="158"/>
      <c r="K84" s="189"/>
    </row>
    <row r="85" spans="1:11" ht="12.75">
      <c r="A85" s="154" t="s">
        <v>17</v>
      </c>
      <c r="B85" s="146" t="s">
        <v>130</v>
      </c>
      <c r="C85" s="88" t="s">
        <v>131</v>
      </c>
      <c r="D85" s="155">
        <v>112</v>
      </c>
      <c r="E85" s="156">
        <v>1000000</v>
      </c>
      <c r="F85" s="157"/>
      <c r="G85" s="158"/>
      <c r="H85" s="156">
        <v>1000000</v>
      </c>
      <c r="I85" s="157"/>
      <c r="J85" s="158"/>
      <c r="K85" s="159"/>
    </row>
    <row r="86" spans="1:11" ht="12.75">
      <c r="A86" s="154" t="s">
        <v>17</v>
      </c>
      <c r="B86" s="146" t="s">
        <v>132</v>
      </c>
      <c r="C86" s="88" t="s">
        <v>133</v>
      </c>
      <c r="D86" s="155">
        <v>620</v>
      </c>
      <c r="E86" s="156">
        <v>882000</v>
      </c>
      <c r="F86" s="157"/>
      <c r="G86" s="158"/>
      <c r="H86" s="156">
        <v>882000</v>
      </c>
      <c r="I86" s="157"/>
      <c r="J86" s="158"/>
      <c r="K86" s="159"/>
    </row>
    <row r="87" spans="1:11" ht="12.75">
      <c r="A87" s="154" t="s">
        <v>17</v>
      </c>
      <c r="B87" s="146" t="s">
        <v>134</v>
      </c>
      <c r="C87" s="88" t="s">
        <v>135</v>
      </c>
      <c r="D87" s="155">
        <v>191</v>
      </c>
      <c r="E87" s="156">
        <v>1166000</v>
      </c>
      <c r="F87" s="157"/>
      <c r="G87" s="158"/>
      <c r="H87" s="156">
        <v>1166000</v>
      </c>
      <c r="I87" s="157"/>
      <c r="J87" s="158"/>
      <c r="K87" s="159"/>
    </row>
    <row r="88" spans="1:11" ht="12.75">
      <c r="A88" s="154" t="s">
        <v>36</v>
      </c>
      <c r="B88" s="146" t="s">
        <v>136</v>
      </c>
      <c r="C88" s="88" t="s">
        <v>137</v>
      </c>
      <c r="D88" s="155">
        <v>21</v>
      </c>
      <c r="E88" s="156">
        <v>1000000</v>
      </c>
      <c r="F88" s="157"/>
      <c r="G88" s="158"/>
      <c r="H88" s="156">
        <v>1000000</v>
      </c>
      <c r="I88" s="157"/>
      <c r="J88" s="158"/>
      <c r="K88" s="159"/>
    </row>
    <row r="89" spans="1:11" ht="12.75">
      <c r="A89" s="168" t="s">
        <v>138</v>
      </c>
      <c r="B89" s="169"/>
      <c r="C89" s="170"/>
      <c r="D89" s="171">
        <f>SUM(D83:D88)</f>
        <v>1174</v>
      </c>
      <c r="E89" s="173">
        <f aca="true" t="shared" si="23" ref="E89:G89">SUM(E83:E88)</f>
        <v>6661000</v>
      </c>
      <c r="F89" s="174">
        <f t="shared" si="23"/>
        <v>0</v>
      </c>
      <c r="G89" s="175">
        <f t="shared" si="23"/>
        <v>0</v>
      </c>
      <c r="H89" s="173">
        <f aca="true" t="shared" si="24" ref="H89">SUM(H83:H88)</f>
        <v>6661000</v>
      </c>
      <c r="I89" s="174">
        <f aca="true" t="shared" si="25" ref="I89:J89">SUM(I83:I88)</f>
        <v>0</v>
      </c>
      <c r="J89" s="175">
        <f t="shared" si="25"/>
        <v>0</v>
      </c>
      <c r="K89" s="159"/>
    </row>
    <row r="90" spans="1:11" ht="12.75">
      <c r="A90" s="154"/>
      <c r="B90" s="146"/>
      <c r="C90" s="88"/>
      <c r="D90" s="176"/>
      <c r="E90" s="148"/>
      <c r="F90" s="153"/>
      <c r="G90" s="150"/>
      <c r="H90" s="148"/>
      <c r="I90" s="153"/>
      <c r="J90" s="150"/>
      <c r="K90" s="159"/>
    </row>
    <row r="91" spans="1:11" ht="12.75">
      <c r="A91" s="154" t="s">
        <v>17</v>
      </c>
      <c r="B91" s="146" t="s">
        <v>139</v>
      </c>
      <c r="C91" s="88" t="s">
        <v>140</v>
      </c>
      <c r="D91" s="155">
        <v>252</v>
      </c>
      <c r="E91" s="156">
        <v>1090000</v>
      </c>
      <c r="F91" s="157"/>
      <c r="G91" s="158"/>
      <c r="H91" s="156">
        <v>1090000</v>
      </c>
      <c r="I91" s="157"/>
      <c r="J91" s="158"/>
      <c r="K91" s="159"/>
    </row>
    <row r="92" spans="1:11" ht="12.75">
      <c r="A92" s="154" t="s">
        <v>17</v>
      </c>
      <c r="B92" s="146" t="s">
        <v>141</v>
      </c>
      <c r="C92" s="88" t="s">
        <v>142</v>
      </c>
      <c r="D92" s="155">
        <v>176</v>
      </c>
      <c r="E92" s="156">
        <v>1000000</v>
      </c>
      <c r="F92" s="157"/>
      <c r="G92" s="158"/>
      <c r="H92" s="156">
        <v>1000000</v>
      </c>
      <c r="I92" s="157"/>
      <c r="J92" s="158"/>
      <c r="K92" s="159"/>
    </row>
    <row r="93" spans="1:11" ht="12.75">
      <c r="A93" s="154" t="s">
        <v>17</v>
      </c>
      <c r="B93" s="146" t="s">
        <v>143</v>
      </c>
      <c r="C93" s="88" t="s">
        <v>144</v>
      </c>
      <c r="D93" s="155">
        <v>123</v>
      </c>
      <c r="E93" s="156">
        <v>1000000</v>
      </c>
      <c r="F93" s="157"/>
      <c r="G93" s="158"/>
      <c r="H93" s="156">
        <v>1000000</v>
      </c>
      <c r="I93" s="157"/>
      <c r="J93" s="158"/>
      <c r="K93" s="159"/>
    </row>
    <row r="94" spans="1:11" ht="12.75">
      <c r="A94" s="154" t="s">
        <v>17</v>
      </c>
      <c r="B94" s="146" t="s">
        <v>145</v>
      </c>
      <c r="C94" s="88" t="s">
        <v>146</v>
      </c>
      <c r="D94" s="155">
        <v>791</v>
      </c>
      <c r="E94" s="156">
        <v>8062000</v>
      </c>
      <c r="F94" s="157"/>
      <c r="G94" s="158"/>
      <c r="H94" s="156">
        <v>8062000</v>
      </c>
      <c r="I94" s="157"/>
      <c r="J94" s="158"/>
      <c r="K94" s="159"/>
    </row>
    <row r="95" spans="1:11" ht="12.75">
      <c r="A95" s="154" t="s">
        <v>17</v>
      </c>
      <c r="B95" s="146" t="s">
        <v>147</v>
      </c>
      <c r="C95" s="88" t="s">
        <v>148</v>
      </c>
      <c r="D95" s="155">
        <v>80</v>
      </c>
      <c r="E95" s="156">
        <v>0</v>
      </c>
      <c r="F95" s="157"/>
      <c r="G95" s="158"/>
      <c r="H95" s="156">
        <v>0</v>
      </c>
      <c r="I95" s="157"/>
      <c r="J95" s="158"/>
      <c r="K95" s="159"/>
    </row>
    <row r="96" spans="1:11" ht="12.75">
      <c r="A96" s="154" t="s">
        <v>17</v>
      </c>
      <c r="B96" s="146" t="s">
        <v>149</v>
      </c>
      <c r="C96" s="88" t="s">
        <v>150</v>
      </c>
      <c r="D96" s="155">
        <v>104</v>
      </c>
      <c r="E96" s="156">
        <v>1000000</v>
      </c>
      <c r="F96" s="157"/>
      <c r="G96" s="158"/>
      <c r="H96" s="156">
        <v>1000000</v>
      </c>
      <c r="I96" s="157"/>
      <c r="J96" s="158"/>
      <c r="K96" s="159"/>
    </row>
    <row r="97" spans="1:11" ht="12.75">
      <c r="A97" s="154" t="s">
        <v>36</v>
      </c>
      <c r="B97" s="146" t="s">
        <v>151</v>
      </c>
      <c r="C97" s="88" t="s">
        <v>152</v>
      </c>
      <c r="D97" s="155">
        <v>36</v>
      </c>
      <c r="E97" s="156">
        <v>1737000</v>
      </c>
      <c r="F97" s="157"/>
      <c r="G97" s="158"/>
      <c r="H97" s="156">
        <v>1737000</v>
      </c>
      <c r="I97" s="157"/>
      <c r="J97" s="158"/>
      <c r="K97" s="159"/>
    </row>
    <row r="98" spans="1:11" ht="12.75">
      <c r="A98" s="168" t="s">
        <v>153</v>
      </c>
      <c r="B98" s="169"/>
      <c r="C98" s="170"/>
      <c r="D98" s="171">
        <f>SUM(D91:D97)</f>
        <v>1562</v>
      </c>
      <c r="E98" s="173">
        <f aca="true" t="shared" si="26" ref="E98:G98">SUM(E91:E97)</f>
        <v>13889000</v>
      </c>
      <c r="F98" s="174">
        <f t="shared" si="26"/>
        <v>0</v>
      </c>
      <c r="G98" s="175">
        <f t="shared" si="26"/>
        <v>0</v>
      </c>
      <c r="H98" s="173">
        <f aca="true" t="shared" si="27" ref="H98">SUM(H91:H97)</f>
        <v>13889000</v>
      </c>
      <c r="I98" s="174">
        <f aca="true" t="shared" si="28" ref="I98:J98">SUM(I91:I97)</f>
        <v>0</v>
      </c>
      <c r="J98" s="175">
        <f t="shared" si="28"/>
        <v>0</v>
      </c>
      <c r="K98" s="159"/>
    </row>
    <row r="99" spans="1:11" ht="12.75">
      <c r="A99" s="154"/>
      <c r="B99" s="146"/>
      <c r="C99" s="88"/>
      <c r="D99" s="176"/>
      <c r="E99" s="148"/>
      <c r="F99" s="153"/>
      <c r="G99" s="150"/>
      <c r="H99" s="148"/>
      <c r="I99" s="153"/>
      <c r="J99" s="150"/>
      <c r="K99" s="159"/>
    </row>
    <row r="100" spans="1:11" ht="12.75">
      <c r="A100" s="154" t="s">
        <v>17</v>
      </c>
      <c r="B100" s="146" t="s">
        <v>154</v>
      </c>
      <c r="C100" s="88" t="s">
        <v>155</v>
      </c>
      <c r="D100" s="155">
        <v>167</v>
      </c>
      <c r="E100" s="156">
        <v>1259000</v>
      </c>
      <c r="F100" s="157"/>
      <c r="G100" s="158"/>
      <c r="H100" s="156">
        <v>1259000</v>
      </c>
      <c r="I100" s="157"/>
      <c r="J100" s="158"/>
      <c r="K100" s="159"/>
    </row>
    <row r="101" spans="1:11" ht="12.75">
      <c r="A101" s="154" t="s">
        <v>17</v>
      </c>
      <c r="B101" s="146" t="s">
        <v>156</v>
      </c>
      <c r="C101" s="88" t="s">
        <v>157</v>
      </c>
      <c r="D101" s="155">
        <v>172</v>
      </c>
      <c r="E101" s="156">
        <v>993000</v>
      </c>
      <c r="F101" s="157"/>
      <c r="G101" s="158"/>
      <c r="H101" s="156">
        <v>993000</v>
      </c>
      <c r="I101" s="157"/>
      <c r="J101" s="158"/>
      <c r="K101" s="159"/>
    </row>
    <row r="102" spans="1:11" ht="12.75">
      <c r="A102" s="154" t="s">
        <v>17</v>
      </c>
      <c r="B102" s="146" t="s">
        <v>158</v>
      </c>
      <c r="C102" s="88" t="s">
        <v>159</v>
      </c>
      <c r="D102" s="155">
        <v>170</v>
      </c>
      <c r="E102" s="156">
        <v>1395000</v>
      </c>
      <c r="F102" s="157"/>
      <c r="G102" s="158"/>
      <c r="H102" s="156">
        <v>1395000</v>
      </c>
      <c r="I102" s="157"/>
      <c r="J102" s="158"/>
      <c r="K102" s="159"/>
    </row>
    <row r="103" spans="1:11" ht="12.75">
      <c r="A103" s="154" t="s">
        <v>17</v>
      </c>
      <c r="B103" s="146" t="s">
        <v>160</v>
      </c>
      <c r="C103" s="88" t="s">
        <v>161</v>
      </c>
      <c r="D103" s="155">
        <v>99</v>
      </c>
      <c r="E103" s="156">
        <v>1024000</v>
      </c>
      <c r="F103" s="157"/>
      <c r="G103" s="158"/>
      <c r="H103" s="156">
        <v>1024000</v>
      </c>
      <c r="I103" s="157"/>
      <c r="J103" s="158"/>
      <c r="K103" s="159"/>
    </row>
    <row r="104" spans="1:11" ht="12.75">
      <c r="A104" s="154" t="s">
        <v>36</v>
      </c>
      <c r="B104" s="146" t="s">
        <v>162</v>
      </c>
      <c r="C104" s="88" t="s">
        <v>163</v>
      </c>
      <c r="D104" s="155">
        <v>21</v>
      </c>
      <c r="E104" s="156">
        <v>1000000</v>
      </c>
      <c r="F104" s="157"/>
      <c r="G104" s="158"/>
      <c r="H104" s="156">
        <v>1000000</v>
      </c>
      <c r="I104" s="157"/>
      <c r="J104" s="158"/>
      <c r="K104" s="177"/>
    </row>
    <row r="105" spans="1:11" ht="12.75">
      <c r="A105" s="168" t="s">
        <v>164</v>
      </c>
      <c r="B105" s="169"/>
      <c r="C105" s="170"/>
      <c r="D105" s="171">
        <f>SUM(D100:D104)</f>
        <v>629</v>
      </c>
      <c r="E105" s="173">
        <f aca="true" t="shared" si="29" ref="E105:G105">SUM(E100:E104)</f>
        <v>5671000</v>
      </c>
      <c r="F105" s="174">
        <f t="shared" si="29"/>
        <v>0</v>
      </c>
      <c r="G105" s="175">
        <f t="shared" si="29"/>
        <v>0</v>
      </c>
      <c r="H105" s="173">
        <f aca="true" t="shared" si="30" ref="H105">SUM(H100:H104)</f>
        <v>5671000</v>
      </c>
      <c r="I105" s="174">
        <f aca="true" t="shared" si="31" ref="I105:J105">SUM(I100:I104)</f>
        <v>0</v>
      </c>
      <c r="J105" s="175">
        <f t="shared" si="31"/>
        <v>0</v>
      </c>
      <c r="K105" s="189"/>
    </row>
    <row r="106" spans="1:11" ht="12.75">
      <c r="A106" s="145"/>
      <c r="B106" s="146"/>
      <c r="C106" s="88"/>
      <c r="D106" s="176"/>
      <c r="E106" s="148"/>
      <c r="F106" s="153"/>
      <c r="G106" s="150"/>
      <c r="H106" s="148"/>
      <c r="I106" s="153"/>
      <c r="J106" s="150"/>
      <c r="K106" s="189"/>
    </row>
    <row r="107" spans="1:11" ht="12.75">
      <c r="A107" s="145"/>
      <c r="B107" s="190"/>
      <c r="C107" s="88"/>
      <c r="D107" s="176"/>
      <c r="E107" s="148"/>
      <c r="F107" s="153"/>
      <c r="G107" s="150"/>
      <c r="H107" s="148"/>
      <c r="I107" s="153"/>
      <c r="J107" s="150"/>
      <c r="K107" s="159"/>
    </row>
    <row r="108" spans="1:11" ht="12.75">
      <c r="A108" s="168" t="s">
        <v>165</v>
      </c>
      <c r="B108" s="169"/>
      <c r="C108" s="170"/>
      <c r="D108" s="171">
        <f>D74+D81+D89+D98+D105</f>
        <v>5285</v>
      </c>
      <c r="E108" s="173">
        <f aca="true" t="shared" si="32" ref="E108:G108">E74+E81+E89+E98+E105</f>
        <v>37135000</v>
      </c>
      <c r="F108" s="174">
        <f t="shared" si="32"/>
        <v>0</v>
      </c>
      <c r="G108" s="175">
        <f t="shared" si="32"/>
        <v>0</v>
      </c>
      <c r="H108" s="173">
        <f aca="true" t="shared" si="33" ref="H108">H74+H81+H89+H98+H105</f>
        <v>37135000</v>
      </c>
      <c r="I108" s="174">
        <f aca="true" t="shared" si="34" ref="I108:J108">I74+I81+I89+I98+I105</f>
        <v>0</v>
      </c>
      <c r="J108" s="175">
        <f t="shared" si="34"/>
        <v>0</v>
      </c>
      <c r="K108" s="159"/>
    </row>
    <row r="109" spans="1:11" ht="12.75">
      <c r="A109" s="200"/>
      <c r="B109" s="201"/>
      <c r="C109" s="191"/>
      <c r="D109" s="192">
        <v>0</v>
      </c>
      <c r="E109" s="193"/>
      <c r="F109" s="149"/>
      <c r="G109" s="194"/>
      <c r="H109" s="193">
        <v>0</v>
      </c>
      <c r="I109" s="149">
        <v>0</v>
      </c>
      <c r="J109" s="194">
        <v>0</v>
      </c>
      <c r="K109" s="159"/>
    </row>
    <row r="110" spans="1:11" ht="12.75">
      <c r="A110" s="152" t="s">
        <v>166</v>
      </c>
      <c r="B110" s="146"/>
      <c r="C110" s="88"/>
      <c r="D110" s="176">
        <v>0</v>
      </c>
      <c r="E110" s="148"/>
      <c r="F110" s="153"/>
      <c r="G110" s="150"/>
      <c r="H110" s="148">
        <v>0</v>
      </c>
      <c r="I110" s="153">
        <v>0</v>
      </c>
      <c r="J110" s="150">
        <v>0</v>
      </c>
      <c r="K110" s="159"/>
    </row>
    <row r="111" spans="1:11" ht="12.75">
      <c r="A111" s="154"/>
      <c r="B111" s="146"/>
      <c r="C111" s="88"/>
      <c r="D111" s="176">
        <v>0</v>
      </c>
      <c r="E111" s="148"/>
      <c r="F111" s="153"/>
      <c r="G111" s="150"/>
      <c r="H111" s="148">
        <v>0</v>
      </c>
      <c r="I111" s="153">
        <v>0</v>
      </c>
      <c r="J111" s="150">
        <v>0</v>
      </c>
      <c r="K111" s="159"/>
    </row>
    <row r="112" spans="1:11" ht="12.75">
      <c r="A112" s="154" t="s">
        <v>12</v>
      </c>
      <c r="B112" s="146" t="s">
        <v>167</v>
      </c>
      <c r="C112" s="88" t="s">
        <v>168</v>
      </c>
      <c r="D112" s="155">
        <v>4190</v>
      </c>
      <c r="E112" s="156">
        <v>14382000</v>
      </c>
      <c r="F112" s="157"/>
      <c r="G112" s="158"/>
      <c r="H112" s="156">
        <v>14382000</v>
      </c>
      <c r="I112" s="157"/>
      <c r="J112" s="158"/>
      <c r="K112" s="159"/>
    </row>
    <row r="113" spans="1:11" ht="12.75">
      <c r="A113" s="154" t="s">
        <v>12</v>
      </c>
      <c r="B113" s="146" t="s">
        <v>169</v>
      </c>
      <c r="C113" s="88" t="s">
        <v>170</v>
      </c>
      <c r="D113" s="155">
        <v>6552</v>
      </c>
      <c r="E113" s="156">
        <v>140615000</v>
      </c>
      <c r="F113" s="157"/>
      <c r="G113" s="158"/>
      <c r="H113" s="156">
        <v>140615000</v>
      </c>
      <c r="I113" s="157"/>
      <c r="J113" s="158"/>
      <c r="K113" s="159"/>
    </row>
    <row r="114" spans="1:11" ht="12.75">
      <c r="A114" s="161" t="s">
        <v>12</v>
      </c>
      <c r="B114" s="162" t="s">
        <v>171</v>
      </c>
      <c r="C114" s="163" t="s">
        <v>172</v>
      </c>
      <c r="D114" s="164">
        <v>3371</v>
      </c>
      <c r="E114" s="156">
        <v>10151000</v>
      </c>
      <c r="F114" s="166"/>
      <c r="G114" s="167"/>
      <c r="H114" s="156">
        <v>10151000</v>
      </c>
      <c r="I114" s="166"/>
      <c r="J114" s="167"/>
      <c r="K114" s="159"/>
    </row>
    <row r="115" spans="1:11" ht="12.75">
      <c r="A115" s="154"/>
      <c r="B115" s="146"/>
      <c r="C115" s="88"/>
      <c r="D115" s="176"/>
      <c r="E115" s="148"/>
      <c r="F115" s="153"/>
      <c r="G115" s="150"/>
      <c r="H115" s="148"/>
      <c r="I115" s="153"/>
      <c r="J115" s="150"/>
      <c r="K115" s="159"/>
    </row>
    <row r="116" spans="1:11" ht="12.75">
      <c r="A116" s="154" t="s">
        <v>17</v>
      </c>
      <c r="B116" s="146" t="s">
        <v>173</v>
      </c>
      <c r="C116" s="88" t="s">
        <v>174</v>
      </c>
      <c r="D116" s="155">
        <v>485</v>
      </c>
      <c r="E116" s="156">
        <v>1036000</v>
      </c>
      <c r="F116" s="157"/>
      <c r="G116" s="158"/>
      <c r="H116" s="156">
        <v>1036000</v>
      </c>
      <c r="I116" s="157"/>
      <c r="J116" s="158"/>
      <c r="K116" s="159"/>
    </row>
    <row r="117" spans="1:11" ht="12.75">
      <c r="A117" s="154" t="s">
        <v>17</v>
      </c>
      <c r="B117" s="146" t="s">
        <v>175</v>
      </c>
      <c r="C117" s="88" t="s">
        <v>176</v>
      </c>
      <c r="D117" s="155">
        <v>104</v>
      </c>
      <c r="E117" s="156">
        <v>1000000</v>
      </c>
      <c r="F117" s="157"/>
      <c r="G117" s="158"/>
      <c r="H117" s="156">
        <v>1000000</v>
      </c>
      <c r="I117" s="157"/>
      <c r="J117" s="158"/>
      <c r="K117" s="159"/>
    </row>
    <row r="118" spans="1:11" ht="12.75">
      <c r="A118" s="154" t="s">
        <v>17</v>
      </c>
      <c r="B118" s="146" t="s">
        <v>177</v>
      </c>
      <c r="C118" s="88" t="s">
        <v>178</v>
      </c>
      <c r="D118" s="155">
        <v>105</v>
      </c>
      <c r="E118" s="156">
        <v>1000000</v>
      </c>
      <c r="F118" s="157"/>
      <c r="G118" s="158"/>
      <c r="H118" s="156">
        <v>1000000</v>
      </c>
      <c r="I118" s="157"/>
      <c r="J118" s="158"/>
      <c r="K118" s="159"/>
    </row>
    <row r="119" spans="1:11" ht="12.75">
      <c r="A119" s="154" t="s">
        <v>36</v>
      </c>
      <c r="B119" s="146" t="s">
        <v>179</v>
      </c>
      <c r="C119" s="88" t="s">
        <v>180</v>
      </c>
      <c r="D119" s="155">
        <v>21</v>
      </c>
      <c r="E119" s="156">
        <v>1000000</v>
      </c>
      <c r="F119" s="157"/>
      <c r="G119" s="158"/>
      <c r="H119" s="156">
        <v>1000000</v>
      </c>
      <c r="I119" s="157"/>
      <c r="J119" s="158"/>
      <c r="K119" s="159"/>
    </row>
    <row r="120" spans="1:11" ht="12.75">
      <c r="A120" s="168" t="s">
        <v>181</v>
      </c>
      <c r="B120" s="169"/>
      <c r="C120" s="170"/>
      <c r="D120" s="171">
        <f>SUM(D116:D119)</f>
        <v>715</v>
      </c>
      <c r="E120" s="173">
        <f aca="true" t="shared" si="35" ref="E120:G120">SUM(E116:E119)</f>
        <v>4036000</v>
      </c>
      <c r="F120" s="174">
        <f t="shared" si="35"/>
        <v>0</v>
      </c>
      <c r="G120" s="175">
        <f t="shared" si="35"/>
        <v>0</v>
      </c>
      <c r="H120" s="173">
        <f aca="true" t="shared" si="36" ref="H120">SUM(H116:H119)</f>
        <v>4036000</v>
      </c>
      <c r="I120" s="174">
        <f aca="true" t="shared" si="37" ref="I120:J120">SUM(I116:I119)</f>
        <v>0</v>
      </c>
      <c r="J120" s="175">
        <f t="shared" si="37"/>
        <v>0</v>
      </c>
      <c r="K120" s="159"/>
    </row>
    <row r="121" spans="1:11" ht="12.75">
      <c r="A121" s="154"/>
      <c r="B121" s="146"/>
      <c r="C121" s="88"/>
      <c r="D121" s="176"/>
      <c r="E121" s="148"/>
      <c r="F121" s="153"/>
      <c r="G121" s="150"/>
      <c r="H121" s="148"/>
      <c r="I121" s="153"/>
      <c r="J121" s="150"/>
      <c r="K121" s="159"/>
    </row>
    <row r="122" spans="1:11" ht="12.75">
      <c r="A122" s="154" t="s">
        <v>17</v>
      </c>
      <c r="B122" s="146" t="s">
        <v>182</v>
      </c>
      <c r="C122" s="88" t="s">
        <v>183</v>
      </c>
      <c r="D122" s="155">
        <v>334</v>
      </c>
      <c r="E122" s="156">
        <v>1891000</v>
      </c>
      <c r="F122" s="157"/>
      <c r="G122" s="158"/>
      <c r="H122" s="156">
        <v>1891000</v>
      </c>
      <c r="I122" s="157"/>
      <c r="J122" s="158"/>
      <c r="K122" s="159"/>
    </row>
    <row r="123" spans="1:11" ht="12.75">
      <c r="A123" s="154" t="s">
        <v>17</v>
      </c>
      <c r="B123" s="146" t="s">
        <v>184</v>
      </c>
      <c r="C123" s="88" t="s">
        <v>185</v>
      </c>
      <c r="D123" s="155">
        <v>131</v>
      </c>
      <c r="E123" s="156">
        <v>1000000</v>
      </c>
      <c r="F123" s="157"/>
      <c r="G123" s="158"/>
      <c r="H123" s="156">
        <v>1000000</v>
      </c>
      <c r="I123" s="157"/>
      <c r="J123" s="158"/>
      <c r="K123" s="159"/>
    </row>
    <row r="124" spans="1:11" ht="12.75">
      <c r="A124" s="154" t="s">
        <v>17</v>
      </c>
      <c r="B124" s="146" t="s">
        <v>186</v>
      </c>
      <c r="C124" s="88" t="s">
        <v>187</v>
      </c>
      <c r="D124" s="155">
        <v>218</v>
      </c>
      <c r="E124" s="156">
        <v>1000000</v>
      </c>
      <c r="F124" s="157"/>
      <c r="G124" s="158"/>
      <c r="H124" s="156">
        <v>1000000</v>
      </c>
      <c r="I124" s="157"/>
      <c r="J124" s="158"/>
      <c r="K124" s="159"/>
    </row>
    <row r="125" spans="1:11" ht="12.75">
      <c r="A125" s="154" t="s">
        <v>17</v>
      </c>
      <c r="B125" s="146" t="s">
        <v>188</v>
      </c>
      <c r="C125" s="88" t="s">
        <v>189</v>
      </c>
      <c r="D125" s="155">
        <v>259</v>
      </c>
      <c r="E125" s="156">
        <v>1762000</v>
      </c>
      <c r="F125" s="157"/>
      <c r="G125" s="158"/>
      <c r="H125" s="156">
        <v>1762000</v>
      </c>
      <c r="I125" s="157"/>
      <c r="J125" s="158"/>
      <c r="K125" s="177"/>
    </row>
    <row r="126" spans="1:11" ht="12.75">
      <c r="A126" s="154" t="s">
        <v>36</v>
      </c>
      <c r="B126" s="146" t="s">
        <v>190</v>
      </c>
      <c r="C126" s="88" t="s">
        <v>191</v>
      </c>
      <c r="D126" s="155">
        <v>21</v>
      </c>
      <c r="E126" s="156">
        <v>1000312</v>
      </c>
      <c r="F126" s="157"/>
      <c r="G126" s="158"/>
      <c r="H126" s="156">
        <v>1000312</v>
      </c>
      <c r="I126" s="157"/>
      <c r="J126" s="158"/>
      <c r="K126" s="189"/>
    </row>
    <row r="127" spans="1:11" ht="12.75">
      <c r="A127" s="168" t="s">
        <v>192</v>
      </c>
      <c r="B127" s="169"/>
      <c r="C127" s="170"/>
      <c r="D127" s="171">
        <f>SUM(D122:D126)</f>
        <v>963</v>
      </c>
      <c r="E127" s="173">
        <f aca="true" t="shared" si="38" ref="E127:G127">SUM(E122:E126)</f>
        <v>6653312</v>
      </c>
      <c r="F127" s="174">
        <f t="shared" si="38"/>
        <v>0</v>
      </c>
      <c r="G127" s="175">
        <f t="shared" si="38"/>
        <v>0</v>
      </c>
      <c r="H127" s="173">
        <f aca="true" t="shared" si="39" ref="H127">SUM(H122:H126)</f>
        <v>6653312</v>
      </c>
      <c r="I127" s="174">
        <f aca="true" t="shared" si="40" ref="I127:J127">SUM(I122:I126)</f>
        <v>0</v>
      </c>
      <c r="J127" s="175">
        <f t="shared" si="40"/>
        <v>0</v>
      </c>
      <c r="K127" s="189"/>
    </row>
    <row r="128" spans="1:11" ht="12.75">
      <c r="A128" s="154"/>
      <c r="B128" s="146"/>
      <c r="C128" s="88"/>
      <c r="D128" s="176"/>
      <c r="E128" s="148"/>
      <c r="F128" s="153"/>
      <c r="G128" s="150"/>
      <c r="H128" s="148"/>
      <c r="I128" s="153"/>
      <c r="J128" s="150"/>
      <c r="K128" s="159"/>
    </row>
    <row r="129" spans="1:11" ht="12.75">
      <c r="A129" s="154"/>
      <c r="B129" s="190"/>
      <c r="C129" s="88"/>
      <c r="D129" s="176"/>
      <c r="E129" s="148"/>
      <c r="F129" s="153"/>
      <c r="G129" s="150"/>
      <c r="H129" s="148"/>
      <c r="I129" s="153"/>
      <c r="J129" s="150"/>
      <c r="K129" s="159"/>
    </row>
    <row r="130" spans="1:11" ht="12.75">
      <c r="A130" s="168" t="s">
        <v>193</v>
      </c>
      <c r="B130" s="169"/>
      <c r="C130" s="170"/>
      <c r="D130" s="171">
        <f>D112+D113+D114+D120+D127</f>
        <v>15791</v>
      </c>
      <c r="E130" s="173">
        <f aca="true" t="shared" si="41" ref="E130:G130">E112+E113+E114+E120+E127</f>
        <v>175837312</v>
      </c>
      <c r="F130" s="174">
        <f t="shared" si="41"/>
        <v>0</v>
      </c>
      <c r="G130" s="175">
        <f t="shared" si="41"/>
        <v>0</v>
      </c>
      <c r="H130" s="173">
        <f aca="true" t="shared" si="42" ref="H130">H112+H113+H114+H120+H127</f>
        <v>175837312</v>
      </c>
      <c r="I130" s="174">
        <f aca="true" t="shared" si="43" ref="I130:J130">I112+I113+I114+I120+I127</f>
        <v>0</v>
      </c>
      <c r="J130" s="175">
        <f t="shared" si="43"/>
        <v>0</v>
      </c>
      <c r="K130" s="159"/>
    </row>
    <row r="131" spans="1:11" ht="12.75">
      <c r="A131" s="200"/>
      <c r="B131" s="201"/>
      <c r="C131" s="191"/>
      <c r="D131" s="192">
        <v>0</v>
      </c>
      <c r="E131" s="193"/>
      <c r="F131" s="149"/>
      <c r="G131" s="194"/>
      <c r="H131" s="193">
        <v>0</v>
      </c>
      <c r="I131" s="149">
        <v>0</v>
      </c>
      <c r="J131" s="194">
        <v>0</v>
      </c>
      <c r="K131" s="159"/>
    </row>
    <row r="132" spans="1:11" ht="12.75">
      <c r="A132" s="152" t="s">
        <v>194</v>
      </c>
      <c r="B132" s="146"/>
      <c r="C132" s="88"/>
      <c r="D132" s="176">
        <v>0</v>
      </c>
      <c r="E132" s="148"/>
      <c r="F132" s="153"/>
      <c r="G132" s="150"/>
      <c r="H132" s="148">
        <v>0</v>
      </c>
      <c r="I132" s="153">
        <v>0</v>
      </c>
      <c r="J132" s="150">
        <v>0</v>
      </c>
      <c r="K132" s="159"/>
    </row>
    <row r="133" spans="1:11" ht="12.75">
      <c r="A133" s="154"/>
      <c r="B133" s="146"/>
      <c r="C133" s="88"/>
      <c r="D133" s="176">
        <v>0</v>
      </c>
      <c r="E133" s="148"/>
      <c r="F133" s="153"/>
      <c r="G133" s="150"/>
      <c r="H133" s="148">
        <v>0</v>
      </c>
      <c r="I133" s="153">
        <v>0</v>
      </c>
      <c r="J133" s="150">
        <v>0</v>
      </c>
      <c r="K133" s="159"/>
    </row>
    <row r="134" spans="1:11" ht="12.75">
      <c r="A134" s="161" t="s">
        <v>12</v>
      </c>
      <c r="B134" s="162" t="s">
        <v>195</v>
      </c>
      <c r="C134" s="163" t="s">
        <v>196</v>
      </c>
      <c r="D134" s="164">
        <v>4774</v>
      </c>
      <c r="E134" s="165">
        <v>42356000</v>
      </c>
      <c r="F134" s="166"/>
      <c r="G134" s="167"/>
      <c r="H134" s="165">
        <v>42356000</v>
      </c>
      <c r="I134" s="166"/>
      <c r="J134" s="167"/>
      <c r="K134" s="159"/>
    </row>
    <row r="135" spans="1:11" ht="12.75">
      <c r="A135" s="154"/>
      <c r="B135" s="146"/>
      <c r="C135" s="88"/>
      <c r="D135" s="176"/>
      <c r="E135" s="148"/>
      <c r="F135" s="153"/>
      <c r="G135" s="150"/>
      <c r="H135" s="148"/>
      <c r="I135" s="153"/>
      <c r="J135" s="150"/>
      <c r="K135" s="159"/>
    </row>
    <row r="136" spans="1:11" ht="12.75">
      <c r="A136" s="154" t="s">
        <v>17</v>
      </c>
      <c r="B136" s="146" t="s">
        <v>197</v>
      </c>
      <c r="C136" s="88" t="s">
        <v>198</v>
      </c>
      <c r="D136" s="155">
        <v>49</v>
      </c>
      <c r="E136" s="156">
        <v>0</v>
      </c>
      <c r="F136" s="157"/>
      <c r="G136" s="158"/>
      <c r="H136" s="156">
        <v>0</v>
      </c>
      <c r="I136" s="157"/>
      <c r="J136" s="158"/>
      <c r="K136" s="159"/>
    </row>
    <row r="137" spans="1:11" ht="12.75">
      <c r="A137" s="154" t="s">
        <v>17</v>
      </c>
      <c r="B137" s="146" t="s">
        <v>199</v>
      </c>
      <c r="C137" s="88" t="s">
        <v>200</v>
      </c>
      <c r="D137" s="155">
        <v>68</v>
      </c>
      <c r="E137" s="156">
        <v>1000000</v>
      </c>
      <c r="F137" s="157"/>
      <c r="G137" s="158"/>
      <c r="H137" s="156">
        <v>1000000</v>
      </c>
      <c r="I137" s="157"/>
      <c r="J137" s="158"/>
      <c r="K137" s="177"/>
    </row>
    <row r="138" spans="1:11" ht="12.75">
      <c r="A138" s="154" t="s">
        <v>17</v>
      </c>
      <c r="B138" s="146" t="s">
        <v>201</v>
      </c>
      <c r="C138" s="88" t="s">
        <v>202</v>
      </c>
      <c r="D138" s="155">
        <v>90</v>
      </c>
      <c r="E138" s="156">
        <v>0</v>
      </c>
      <c r="F138" s="157"/>
      <c r="G138" s="158"/>
      <c r="H138" s="156">
        <v>0</v>
      </c>
      <c r="I138" s="157"/>
      <c r="J138" s="158"/>
      <c r="K138" s="189"/>
    </row>
    <row r="139" spans="1:11" ht="12.75">
      <c r="A139" s="154" t="s">
        <v>17</v>
      </c>
      <c r="B139" s="146" t="s">
        <v>203</v>
      </c>
      <c r="C139" s="88" t="s">
        <v>204</v>
      </c>
      <c r="D139" s="155">
        <v>55</v>
      </c>
      <c r="E139" s="156">
        <v>0</v>
      </c>
      <c r="F139" s="157"/>
      <c r="G139" s="158"/>
      <c r="H139" s="156">
        <v>0</v>
      </c>
      <c r="I139" s="157"/>
      <c r="J139" s="158"/>
      <c r="K139" s="189"/>
    </row>
    <row r="140" spans="1:11" ht="12.75">
      <c r="A140" s="154" t="s">
        <v>17</v>
      </c>
      <c r="B140" s="146" t="s">
        <v>205</v>
      </c>
      <c r="C140" s="88" t="s">
        <v>206</v>
      </c>
      <c r="D140" s="155">
        <v>41</v>
      </c>
      <c r="E140" s="156">
        <v>0</v>
      </c>
      <c r="F140" s="157"/>
      <c r="G140" s="158"/>
      <c r="H140" s="156">
        <v>0</v>
      </c>
      <c r="I140" s="157"/>
      <c r="J140" s="158"/>
      <c r="K140" s="159"/>
    </row>
    <row r="141" spans="1:11" ht="12.75">
      <c r="A141" s="154" t="s">
        <v>17</v>
      </c>
      <c r="B141" s="146" t="s">
        <v>207</v>
      </c>
      <c r="C141" s="88" t="s">
        <v>208</v>
      </c>
      <c r="D141" s="155">
        <v>113</v>
      </c>
      <c r="E141" s="156">
        <v>1000000</v>
      </c>
      <c r="F141" s="157"/>
      <c r="G141" s="158"/>
      <c r="H141" s="156">
        <v>1000000</v>
      </c>
      <c r="I141" s="157"/>
      <c r="J141" s="158"/>
      <c r="K141" s="159"/>
    </row>
    <row r="142" spans="1:11" ht="12.75">
      <c r="A142" s="154" t="s">
        <v>36</v>
      </c>
      <c r="B142" s="146" t="s">
        <v>209</v>
      </c>
      <c r="C142" s="88" t="s">
        <v>210</v>
      </c>
      <c r="D142" s="155">
        <v>893</v>
      </c>
      <c r="E142" s="156">
        <v>1000000</v>
      </c>
      <c r="F142" s="157"/>
      <c r="G142" s="158"/>
      <c r="H142" s="156">
        <v>1000000</v>
      </c>
      <c r="I142" s="157"/>
      <c r="J142" s="158"/>
      <c r="K142" s="159"/>
    </row>
    <row r="143" spans="1:11" ht="12.75">
      <c r="A143" s="168" t="s">
        <v>211</v>
      </c>
      <c r="B143" s="169"/>
      <c r="C143" s="170"/>
      <c r="D143" s="171">
        <f>SUM(D136:D142)</f>
        <v>1309</v>
      </c>
      <c r="E143" s="173">
        <f aca="true" t="shared" si="44" ref="E143:G143">SUM(E136:E142)</f>
        <v>3000000</v>
      </c>
      <c r="F143" s="174">
        <f t="shared" si="44"/>
        <v>0</v>
      </c>
      <c r="G143" s="175">
        <f t="shared" si="44"/>
        <v>0</v>
      </c>
      <c r="H143" s="173">
        <f aca="true" t="shared" si="45" ref="H143">SUM(H136:H142)</f>
        <v>3000000</v>
      </c>
      <c r="I143" s="174">
        <f aca="true" t="shared" si="46" ref="I143:J143">SUM(I136:I142)</f>
        <v>0</v>
      </c>
      <c r="J143" s="175">
        <f t="shared" si="46"/>
        <v>0</v>
      </c>
      <c r="K143" s="159"/>
    </row>
    <row r="144" spans="1:11" ht="12.75">
      <c r="A144" s="154"/>
      <c r="B144" s="146"/>
      <c r="C144" s="88"/>
      <c r="D144" s="176"/>
      <c r="E144" s="148"/>
      <c r="F144" s="153"/>
      <c r="G144" s="150"/>
      <c r="H144" s="148"/>
      <c r="I144" s="153"/>
      <c r="J144" s="150"/>
      <c r="K144" s="159"/>
    </row>
    <row r="145" spans="1:11" ht="12.75">
      <c r="A145" s="154" t="s">
        <v>17</v>
      </c>
      <c r="B145" s="146" t="s">
        <v>212</v>
      </c>
      <c r="C145" s="88" t="s">
        <v>213</v>
      </c>
      <c r="D145" s="155">
        <v>55</v>
      </c>
      <c r="E145" s="156">
        <v>0</v>
      </c>
      <c r="F145" s="157"/>
      <c r="G145" s="158"/>
      <c r="H145" s="156">
        <v>0</v>
      </c>
      <c r="I145" s="157"/>
      <c r="J145" s="158"/>
      <c r="K145" s="159"/>
    </row>
    <row r="146" spans="1:11" ht="12.75">
      <c r="A146" s="154" t="s">
        <v>17</v>
      </c>
      <c r="B146" s="146" t="s">
        <v>214</v>
      </c>
      <c r="C146" s="88" t="s">
        <v>215</v>
      </c>
      <c r="D146" s="155">
        <v>49</v>
      </c>
      <c r="E146" s="156">
        <v>0</v>
      </c>
      <c r="F146" s="157"/>
      <c r="G146" s="158"/>
      <c r="H146" s="156">
        <v>0</v>
      </c>
      <c r="I146" s="157"/>
      <c r="J146" s="158"/>
      <c r="K146" s="159"/>
    </row>
    <row r="147" spans="1:11" ht="12.75">
      <c r="A147" s="154" t="s">
        <v>17</v>
      </c>
      <c r="B147" s="146" t="s">
        <v>216</v>
      </c>
      <c r="C147" s="88" t="s">
        <v>217</v>
      </c>
      <c r="D147" s="155">
        <v>56</v>
      </c>
      <c r="E147" s="156">
        <v>1000000</v>
      </c>
      <c r="F147" s="157"/>
      <c r="G147" s="158"/>
      <c r="H147" s="156">
        <v>1000000</v>
      </c>
      <c r="I147" s="157"/>
      <c r="J147" s="158"/>
      <c r="K147" s="159"/>
    </row>
    <row r="148" spans="1:11" ht="12.75">
      <c r="A148" s="154" t="s">
        <v>17</v>
      </c>
      <c r="B148" s="146" t="s">
        <v>218</v>
      </c>
      <c r="C148" s="88" t="s">
        <v>219</v>
      </c>
      <c r="D148" s="155">
        <v>53</v>
      </c>
      <c r="E148" s="156">
        <v>1000000</v>
      </c>
      <c r="F148" s="157"/>
      <c r="G148" s="158"/>
      <c r="H148" s="156">
        <v>1000000</v>
      </c>
      <c r="I148" s="157"/>
      <c r="J148" s="158"/>
      <c r="K148" s="159"/>
    </row>
    <row r="149" spans="1:11" ht="12.75">
      <c r="A149" s="154" t="s">
        <v>17</v>
      </c>
      <c r="B149" s="146" t="s">
        <v>220</v>
      </c>
      <c r="C149" s="88" t="s">
        <v>221</v>
      </c>
      <c r="D149" s="155">
        <v>492</v>
      </c>
      <c r="E149" s="156">
        <v>1501000</v>
      </c>
      <c r="F149" s="157"/>
      <c r="G149" s="158"/>
      <c r="H149" s="156">
        <v>1501000</v>
      </c>
      <c r="I149" s="157"/>
      <c r="J149" s="158"/>
      <c r="K149" s="159"/>
    </row>
    <row r="150" spans="1:11" ht="12.75">
      <c r="A150" s="154" t="s">
        <v>17</v>
      </c>
      <c r="B150" s="146" t="s">
        <v>222</v>
      </c>
      <c r="C150" s="88" t="s">
        <v>223</v>
      </c>
      <c r="D150" s="155">
        <v>37</v>
      </c>
      <c r="E150" s="156">
        <v>0</v>
      </c>
      <c r="F150" s="157"/>
      <c r="G150" s="158"/>
      <c r="H150" s="156">
        <v>0</v>
      </c>
      <c r="I150" s="157"/>
      <c r="J150" s="158"/>
      <c r="K150" s="159"/>
    </row>
    <row r="151" spans="1:11" ht="12.75">
      <c r="A151" s="154" t="s">
        <v>17</v>
      </c>
      <c r="B151" s="146" t="s">
        <v>224</v>
      </c>
      <c r="C151" s="88" t="s">
        <v>225</v>
      </c>
      <c r="D151" s="155">
        <v>49</v>
      </c>
      <c r="E151" s="156">
        <v>0</v>
      </c>
      <c r="F151" s="157"/>
      <c r="G151" s="158"/>
      <c r="H151" s="156">
        <v>0</v>
      </c>
      <c r="I151" s="157"/>
      <c r="J151" s="158"/>
      <c r="K151" s="159"/>
    </row>
    <row r="152" spans="1:11" ht="12.75">
      <c r="A152" s="154" t="s">
        <v>36</v>
      </c>
      <c r="B152" s="146" t="s">
        <v>226</v>
      </c>
      <c r="C152" s="88" t="s">
        <v>227</v>
      </c>
      <c r="D152" s="155">
        <v>334</v>
      </c>
      <c r="E152" s="156">
        <v>1000000</v>
      </c>
      <c r="F152" s="157"/>
      <c r="G152" s="158"/>
      <c r="H152" s="156">
        <v>1000000</v>
      </c>
      <c r="I152" s="157"/>
      <c r="J152" s="158"/>
      <c r="K152" s="159"/>
    </row>
    <row r="153" spans="1:11" ht="12.75">
      <c r="A153" s="168" t="s">
        <v>228</v>
      </c>
      <c r="B153" s="169"/>
      <c r="C153" s="170"/>
      <c r="D153" s="171">
        <f>SUM(D145:D152)</f>
        <v>1125</v>
      </c>
      <c r="E153" s="173">
        <f aca="true" t="shared" si="47" ref="E153:G153">SUM(E145:E152)</f>
        <v>4501000</v>
      </c>
      <c r="F153" s="174">
        <f t="shared" si="47"/>
        <v>0</v>
      </c>
      <c r="G153" s="175">
        <f t="shared" si="47"/>
        <v>0</v>
      </c>
      <c r="H153" s="173">
        <f aca="true" t="shared" si="48" ref="H153">SUM(H145:H152)</f>
        <v>4501000</v>
      </c>
      <c r="I153" s="174">
        <f aca="true" t="shared" si="49" ref="I153:J153">SUM(I145:I152)</f>
        <v>0</v>
      </c>
      <c r="J153" s="175">
        <f t="shared" si="49"/>
        <v>0</v>
      </c>
      <c r="K153" s="159"/>
    </row>
    <row r="154" spans="1:11" s="160" customFormat="1" ht="12.75">
      <c r="A154" s="154"/>
      <c r="B154" s="146"/>
      <c r="C154" s="88"/>
      <c r="D154" s="176"/>
      <c r="E154" s="148"/>
      <c r="F154" s="153"/>
      <c r="G154" s="150"/>
      <c r="H154" s="148"/>
      <c r="I154" s="153"/>
      <c r="J154" s="150"/>
      <c r="K154" s="159"/>
    </row>
    <row r="155" spans="1:11" s="160" customFormat="1" ht="12.75">
      <c r="A155" s="154" t="s">
        <v>17</v>
      </c>
      <c r="B155" s="146" t="s">
        <v>229</v>
      </c>
      <c r="C155" s="88" t="s">
        <v>230</v>
      </c>
      <c r="D155" s="155">
        <v>112</v>
      </c>
      <c r="E155" s="156">
        <v>937000</v>
      </c>
      <c r="F155" s="157"/>
      <c r="G155" s="158"/>
      <c r="H155" s="156">
        <v>937000</v>
      </c>
      <c r="I155" s="157"/>
      <c r="J155" s="158"/>
      <c r="K155" s="159"/>
    </row>
    <row r="156" spans="1:11" ht="12.75">
      <c r="A156" s="154" t="s">
        <v>17</v>
      </c>
      <c r="B156" s="146" t="s">
        <v>231</v>
      </c>
      <c r="C156" s="88" t="s">
        <v>232</v>
      </c>
      <c r="D156" s="155">
        <v>61</v>
      </c>
      <c r="E156" s="156">
        <v>0</v>
      </c>
      <c r="F156" s="157"/>
      <c r="G156" s="158"/>
      <c r="H156" s="156">
        <v>0</v>
      </c>
      <c r="I156" s="157"/>
      <c r="J156" s="158"/>
      <c r="K156" s="159"/>
    </row>
    <row r="157" spans="1:11" ht="12.75">
      <c r="A157" s="154" t="s">
        <v>17</v>
      </c>
      <c r="B157" s="146" t="s">
        <v>233</v>
      </c>
      <c r="C157" s="88" t="s">
        <v>234</v>
      </c>
      <c r="D157" s="155">
        <v>38</v>
      </c>
      <c r="E157" s="156">
        <v>0</v>
      </c>
      <c r="F157" s="157"/>
      <c r="G157" s="158"/>
      <c r="H157" s="156">
        <v>0</v>
      </c>
      <c r="I157" s="157"/>
      <c r="J157" s="158"/>
      <c r="K157" s="159"/>
    </row>
    <row r="158" spans="1:11" ht="12.75">
      <c r="A158" s="154" t="s">
        <v>17</v>
      </c>
      <c r="B158" s="146" t="s">
        <v>235</v>
      </c>
      <c r="C158" s="88" t="s">
        <v>236</v>
      </c>
      <c r="D158" s="155">
        <v>70</v>
      </c>
      <c r="E158" s="156">
        <v>0</v>
      </c>
      <c r="F158" s="157"/>
      <c r="G158" s="158"/>
      <c r="H158" s="156">
        <v>0</v>
      </c>
      <c r="I158" s="157"/>
      <c r="J158" s="158"/>
      <c r="K158" s="177"/>
    </row>
    <row r="159" spans="1:11" ht="12.75">
      <c r="A159" s="154" t="s">
        <v>17</v>
      </c>
      <c r="B159" s="146" t="s">
        <v>237</v>
      </c>
      <c r="C159" s="88" t="s">
        <v>238</v>
      </c>
      <c r="D159" s="155">
        <v>63</v>
      </c>
      <c r="E159" s="156">
        <v>0</v>
      </c>
      <c r="F159" s="157"/>
      <c r="G159" s="158"/>
      <c r="H159" s="156">
        <v>0</v>
      </c>
      <c r="I159" s="157"/>
      <c r="J159" s="158"/>
      <c r="K159" s="202"/>
    </row>
    <row r="160" spans="1:11" ht="12.75">
      <c r="A160" s="154" t="s">
        <v>36</v>
      </c>
      <c r="B160" s="146" t="s">
        <v>239</v>
      </c>
      <c r="C160" s="88" t="s">
        <v>240</v>
      </c>
      <c r="D160" s="155">
        <v>609</v>
      </c>
      <c r="E160" s="156">
        <v>2874000</v>
      </c>
      <c r="F160" s="157"/>
      <c r="G160" s="158"/>
      <c r="H160" s="156">
        <v>2874000</v>
      </c>
      <c r="I160" s="157"/>
      <c r="J160" s="158"/>
      <c r="K160" s="203"/>
    </row>
    <row r="161" spans="1:11" ht="12.75">
      <c r="A161" s="168" t="s">
        <v>241</v>
      </c>
      <c r="B161" s="169"/>
      <c r="C161" s="170"/>
      <c r="D161" s="171">
        <f>SUM(D155:D160)</f>
        <v>953</v>
      </c>
      <c r="E161" s="173">
        <f aca="true" t="shared" si="50" ref="E161:G161">SUM(E155:E160)</f>
        <v>3811000</v>
      </c>
      <c r="F161" s="174">
        <f t="shared" si="50"/>
        <v>0</v>
      </c>
      <c r="G161" s="175">
        <f t="shared" si="50"/>
        <v>0</v>
      </c>
      <c r="H161" s="173">
        <f aca="true" t="shared" si="51" ref="H161">SUM(H155:H160)</f>
        <v>3811000</v>
      </c>
      <c r="I161" s="174">
        <f aca="true" t="shared" si="52" ref="I161:J161">SUM(I155:I160)</f>
        <v>0</v>
      </c>
      <c r="J161" s="175">
        <f t="shared" si="52"/>
        <v>0</v>
      </c>
      <c r="K161" s="204"/>
    </row>
    <row r="162" spans="1:11" s="160" customFormat="1" ht="12.75">
      <c r="A162" s="154"/>
      <c r="B162" s="146"/>
      <c r="C162" s="88"/>
      <c r="D162" s="176"/>
      <c r="E162" s="148"/>
      <c r="F162" s="153"/>
      <c r="G162" s="150"/>
      <c r="H162" s="148"/>
      <c r="I162" s="153"/>
      <c r="J162" s="150"/>
      <c r="K162" s="159"/>
    </row>
    <row r="163" spans="1:11" s="160" customFormat="1" ht="12.75">
      <c r="A163" s="154" t="s">
        <v>17</v>
      </c>
      <c r="B163" s="146" t="s">
        <v>242</v>
      </c>
      <c r="C163" s="88" t="s">
        <v>243</v>
      </c>
      <c r="D163" s="155">
        <v>37</v>
      </c>
      <c r="E163" s="156">
        <v>0</v>
      </c>
      <c r="F163" s="157"/>
      <c r="G163" s="158"/>
      <c r="H163" s="156">
        <v>0</v>
      </c>
      <c r="I163" s="157"/>
      <c r="J163" s="158"/>
      <c r="K163" s="159"/>
    </row>
    <row r="164" spans="1:11" ht="12.75">
      <c r="A164" s="154" t="s">
        <v>17</v>
      </c>
      <c r="B164" s="146" t="s">
        <v>244</v>
      </c>
      <c r="C164" s="88" t="s">
        <v>245</v>
      </c>
      <c r="D164" s="155">
        <v>97</v>
      </c>
      <c r="E164" s="156">
        <v>1000000</v>
      </c>
      <c r="F164" s="157"/>
      <c r="G164" s="158"/>
      <c r="H164" s="156">
        <v>1000000</v>
      </c>
      <c r="I164" s="157"/>
      <c r="J164" s="158"/>
      <c r="K164" s="159"/>
    </row>
    <row r="165" spans="1:11" ht="12.75">
      <c r="A165" s="154" t="s">
        <v>17</v>
      </c>
      <c r="B165" s="146" t="s">
        <v>246</v>
      </c>
      <c r="C165" s="88" t="s">
        <v>247</v>
      </c>
      <c r="D165" s="155">
        <v>101</v>
      </c>
      <c r="E165" s="156">
        <v>1000000</v>
      </c>
      <c r="F165" s="157"/>
      <c r="G165" s="158"/>
      <c r="H165" s="156">
        <v>1000000</v>
      </c>
      <c r="I165" s="157"/>
      <c r="J165" s="158"/>
      <c r="K165" s="159"/>
    </row>
    <row r="166" spans="1:11" ht="12.75">
      <c r="A166" s="154" t="s">
        <v>17</v>
      </c>
      <c r="B166" s="146" t="s">
        <v>248</v>
      </c>
      <c r="C166" s="88" t="s">
        <v>249</v>
      </c>
      <c r="D166" s="155">
        <v>54</v>
      </c>
      <c r="E166" s="156">
        <v>0</v>
      </c>
      <c r="F166" s="157"/>
      <c r="G166" s="158"/>
      <c r="H166" s="156">
        <v>0</v>
      </c>
      <c r="I166" s="157"/>
      <c r="J166" s="158"/>
      <c r="K166" s="159"/>
    </row>
    <row r="167" spans="1:11" ht="12.75">
      <c r="A167" s="154" t="s">
        <v>36</v>
      </c>
      <c r="B167" s="146" t="s">
        <v>250</v>
      </c>
      <c r="C167" s="88" t="s">
        <v>251</v>
      </c>
      <c r="D167" s="155">
        <v>627</v>
      </c>
      <c r="E167" s="156">
        <v>1765000</v>
      </c>
      <c r="F167" s="157"/>
      <c r="G167" s="158"/>
      <c r="H167" s="156">
        <v>1765000</v>
      </c>
      <c r="I167" s="157"/>
      <c r="J167" s="158"/>
      <c r="K167" s="159"/>
    </row>
    <row r="168" spans="1:11" ht="12.75">
      <c r="A168" s="168" t="s">
        <v>252</v>
      </c>
      <c r="B168" s="169"/>
      <c r="C168" s="170"/>
      <c r="D168" s="171">
        <f>SUM(D163:D167)</f>
        <v>916</v>
      </c>
      <c r="E168" s="173">
        <f aca="true" t="shared" si="53" ref="E168:G168">SUM(E163:E167)</f>
        <v>3765000</v>
      </c>
      <c r="F168" s="174">
        <f t="shared" si="53"/>
        <v>0</v>
      </c>
      <c r="G168" s="175">
        <f t="shared" si="53"/>
        <v>0</v>
      </c>
      <c r="H168" s="173">
        <f aca="true" t="shared" si="54" ref="H168">SUM(H163:H167)</f>
        <v>3765000</v>
      </c>
      <c r="I168" s="174">
        <f aca="true" t="shared" si="55" ref="I168:J168">SUM(I163:I167)</f>
        <v>0</v>
      </c>
      <c r="J168" s="175">
        <f t="shared" si="55"/>
        <v>0</v>
      </c>
      <c r="K168" s="159"/>
    </row>
    <row r="169" spans="1:11" ht="12.75">
      <c r="A169" s="154"/>
      <c r="B169" s="146"/>
      <c r="C169" s="88"/>
      <c r="D169" s="176"/>
      <c r="E169" s="148"/>
      <c r="F169" s="153"/>
      <c r="G169" s="150"/>
      <c r="H169" s="148"/>
      <c r="I169" s="153"/>
      <c r="J169" s="150"/>
      <c r="K169" s="177"/>
    </row>
    <row r="170" spans="1:11" ht="12.75">
      <c r="A170" s="154" t="s">
        <v>17</v>
      </c>
      <c r="B170" s="146" t="s">
        <v>253</v>
      </c>
      <c r="C170" s="88" t="s">
        <v>254</v>
      </c>
      <c r="D170" s="155">
        <v>309</v>
      </c>
      <c r="E170" s="156">
        <v>1875000</v>
      </c>
      <c r="F170" s="157"/>
      <c r="G170" s="158"/>
      <c r="H170" s="156">
        <v>1875000</v>
      </c>
      <c r="I170" s="157"/>
      <c r="J170" s="158"/>
      <c r="K170" s="205"/>
    </row>
    <row r="171" spans="1:11" ht="12.75">
      <c r="A171" s="154" t="s">
        <v>17</v>
      </c>
      <c r="B171" s="146" t="s">
        <v>255</v>
      </c>
      <c r="C171" s="88" t="s">
        <v>256</v>
      </c>
      <c r="D171" s="155">
        <v>31</v>
      </c>
      <c r="E171" s="156">
        <v>0</v>
      </c>
      <c r="F171" s="157"/>
      <c r="G171" s="158"/>
      <c r="H171" s="156">
        <v>0</v>
      </c>
      <c r="I171" s="157"/>
      <c r="J171" s="158"/>
      <c r="K171" s="206"/>
    </row>
    <row r="172" spans="1:11" ht="12.75">
      <c r="A172" s="154" t="s">
        <v>17</v>
      </c>
      <c r="B172" s="146" t="s">
        <v>257</v>
      </c>
      <c r="C172" s="88" t="s">
        <v>258</v>
      </c>
      <c r="D172" s="155">
        <v>56</v>
      </c>
      <c r="E172" s="156">
        <v>0</v>
      </c>
      <c r="F172" s="157"/>
      <c r="G172" s="158"/>
      <c r="H172" s="156">
        <v>0</v>
      </c>
      <c r="I172" s="157"/>
      <c r="J172" s="158"/>
      <c r="K172" s="205"/>
    </row>
    <row r="173" spans="1:11" ht="12.75">
      <c r="A173" s="154" t="s">
        <v>36</v>
      </c>
      <c r="B173" s="146" t="s">
        <v>259</v>
      </c>
      <c r="C173" s="88" t="s">
        <v>260</v>
      </c>
      <c r="D173" s="155">
        <v>171</v>
      </c>
      <c r="E173" s="156">
        <v>1000000</v>
      </c>
      <c r="F173" s="157"/>
      <c r="G173" s="158"/>
      <c r="H173" s="156">
        <v>1000000</v>
      </c>
      <c r="I173" s="157"/>
      <c r="J173" s="158"/>
      <c r="K173" s="62"/>
    </row>
    <row r="174" spans="1:11" ht="12.75">
      <c r="A174" s="168" t="s">
        <v>261</v>
      </c>
      <c r="B174" s="169"/>
      <c r="C174" s="170"/>
      <c r="D174" s="171">
        <f>SUM(D170:D173)</f>
        <v>567</v>
      </c>
      <c r="E174" s="173">
        <f aca="true" t="shared" si="56" ref="E174:G174">SUM(E170:E173)</f>
        <v>2875000</v>
      </c>
      <c r="F174" s="174">
        <f t="shared" si="56"/>
        <v>0</v>
      </c>
      <c r="G174" s="175">
        <f t="shared" si="56"/>
        <v>0</v>
      </c>
      <c r="H174" s="173">
        <f aca="true" t="shared" si="57" ref="H174">SUM(H170:H173)</f>
        <v>2875000</v>
      </c>
      <c r="I174" s="174">
        <f aca="true" t="shared" si="58" ref="I174:J174">SUM(I170:I173)</f>
        <v>0</v>
      </c>
      <c r="J174" s="175">
        <f t="shared" si="58"/>
        <v>0</v>
      </c>
      <c r="K174" s="207"/>
    </row>
    <row r="175" spans="1:10" ht="12.75">
      <c r="A175" s="179"/>
      <c r="B175" s="180"/>
      <c r="C175" s="181"/>
      <c r="D175" s="182"/>
      <c r="E175" s="183"/>
      <c r="F175" s="184"/>
      <c r="G175" s="185"/>
      <c r="H175" s="183"/>
      <c r="I175" s="184"/>
      <c r="J175" s="185"/>
    </row>
    <row r="176" spans="1:10" ht="12.75">
      <c r="A176" s="154" t="s">
        <v>17</v>
      </c>
      <c r="B176" s="146" t="s">
        <v>262</v>
      </c>
      <c r="C176" s="88" t="s">
        <v>263</v>
      </c>
      <c r="D176" s="155">
        <v>67</v>
      </c>
      <c r="E176" s="156">
        <v>1000000</v>
      </c>
      <c r="F176" s="157"/>
      <c r="G176" s="158"/>
      <c r="H176" s="156">
        <v>1000000</v>
      </c>
      <c r="I176" s="157"/>
      <c r="J176" s="158"/>
    </row>
    <row r="177" spans="1:10" ht="12.75">
      <c r="A177" s="154" t="s">
        <v>17</v>
      </c>
      <c r="B177" s="146" t="s">
        <v>264</v>
      </c>
      <c r="C177" s="88" t="s">
        <v>265</v>
      </c>
      <c r="D177" s="155">
        <v>82</v>
      </c>
      <c r="E177" s="156">
        <v>1000000</v>
      </c>
      <c r="F177" s="157"/>
      <c r="G177" s="158"/>
      <c r="H177" s="156">
        <v>1000000</v>
      </c>
      <c r="I177" s="157"/>
      <c r="J177" s="158"/>
    </row>
    <row r="178" spans="1:10" ht="12.75">
      <c r="A178" s="154" t="s">
        <v>17</v>
      </c>
      <c r="B178" s="146" t="s">
        <v>266</v>
      </c>
      <c r="C178" s="88" t="s">
        <v>267</v>
      </c>
      <c r="D178" s="155">
        <v>97</v>
      </c>
      <c r="E178" s="156">
        <v>1000000</v>
      </c>
      <c r="F178" s="157"/>
      <c r="G178" s="158"/>
      <c r="H178" s="156">
        <v>1000000</v>
      </c>
      <c r="I178" s="157"/>
      <c r="J178" s="158"/>
    </row>
    <row r="179" spans="1:10" ht="12.75">
      <c r="A179" s="154" t="s">
        <v>17</v>
      </c>
      <c r="B179" s="146" t="s">
        <v>268</v>
      </c>
      <c r="C179" s="88" t="s">
        <v>269</v>
      </c>
      <c r="D179" s="155">
        <v>97</v>
      </c>
      <c r="E179" s="156">
        <v>1000000</v>
      </c>
      <c r="F179" s="157"/>
      <c r="G179" s="158"/>
      <c r="H179" s="156">
        <v>1000000</v>
      </c>
      <c r="I179" s="157"/>
      <c r="J179" s="158"/>
    </row>
    <row r="180" spans="1:10" ht="12.75">
      <c r="A180" s="154" t="s">
        <v>17</v>
      </c>
      <c r="B180" s="146" t="s">
        <v>270</v>
      </c>
      <c r="C180" s="88" t="s">
        <v>271</v>
      </c>
      <c r="D180" s="155">
        <v>101</v>
      </c>
      <c r="E180" s="156">
        <v>1000000</v>
      </c>
      <c r="F180" s="157"/>
      <c r="G180" s="158"/>
      <c r="H180" s="156">
        <v>1000000</v>
      </c>
      <c r="I180" s="157"/>
      <c r="J180" s="158"/>
    </row>
    <row r="181" spans="1:10" ht="12.75">
      <c r="A181" s="154" t="s">
        <v>36</v>
      </c>
      <c r="B181" s="146" t="s">
        <v>272</v>
      </c>
      <c r="C181" s="88" t="s">
        <v>273</v>
      </c>
      <c r="D181" s="155">
        <v>849</v>
      </c>
      <c r="E181" s="156">
        <v>1000000</v>
      </c>
      <c r="F181" s="157"/>
      <c r="G181" s="158"/>
      <c r="H181" s="156">
        <v>1000000</v>
      </c>
      <c r="I181" s="157"/>
      <c r="J181" s="158"/>
    </row>
    <row r="182" spans="1:10" ht="12.75">
      <c r="A182" s="168" t="s">
        <v>274</v>
      </c>
      <c r="B182" s="169"/>
      <c r="C182" s="170"/>
      <c r="D182" s="171">
        <f>SUM(D176:D181)</f>
        <v>1293</v>
      </c>
      <c r="E182" s="173">
        <f aca="true" t="shared" si="59" ref="E182:G182">SUM(E176:E181)</f>
        <v>6000000</v>
      </c>
      <c r="F182" s="174">
        <f t="shared" si="59"/>
        <v>0</v>
      </c>
      <c r="G182" s="175">
        <f t="shared" si="59"/>
        <v>0</v>
      </c>
      <c r="H182" s="173">
        <f aca="true" t="shared" si="60" ref="H182">SUM(H176:H181)</f>
        <v>6000000</v>
      </c>
      <c r="I182" s="174">
        <f aca="true" t="shared" si="61" ref="I182:J182">SUM(I176:I181)</f>
        <v>0</v>
      </c>
      <c r="J182" s="175">
        <f t="shared" si="61"/>
        <v>0</v>
      </c>
    </row>
    <row r="183" spans="1:10" ht="12.75">
      <c r="A183" s="154"/>
      <c r="B183" s="146"/>
      <c r="C183" s="88"/>
      <c r="D183" s="176"/>
      <c r="E183" s="148"/>
      <c r="F183" s="153"/>
      <c r="G183" s="150"/>
      <c r="H183" s="148"/>
      <c r="I183" s="153"/>
      <c r="J183" s="150"/>
    </row>
    <row r="184" spans="1:10" ht="12.75">
      <c r="A184" s="154" t="s">
        <v>17</v>
      </c>
      <c r="B184" s="146" t="s">
        <v>275</v>
      </c>
      <c r="C184" s="88" t="s">
        <v>276</v>
      </c>
      <c r="D184" s="155">
        <v>93</v>
      </c>
      <c r="E184" s="156">
        <v>1000000</v>
      </c>
      <c r="F184" s="157"/>
      <c r="G184" s="158"/>
      <c r="H184" s="156">
        <v>1000000</v>
      </c>
      <c r="I184" s="157"/>
      <c r="J184" s="158"/>
    </row>
    <row r="185" spans="1:10" ht="12.75">
      <c r="A185" s="154" t="s">
        <v>17</v>
      </c>
      <c r="B185" s="146" t="s">
        <v>277</v>
      </c>
      <c r="C185" s="88" t="s">
        <v>278</v>
      </c>
      <c r="D185" s="155">
        <v>88</v>
      </c>
      <c r="E185" s="156">
        <v>0</v>
      </c>
      <c r="F185" s="157"/>
      <c r="G185" s="158"/>
      <c r="H185" s="156">
        <v>0</v>
      </c>
      <c r="I185" s="157"/>
      <c r="J185" s="158"/>
    </row>
    <row r="186" spans="1:10" ht="12.75">
      <c r="A186" s="154" t="s">
        <v>17</v>
      </c>
      <c r="B186" s="146" t="s">
        <v>279</v>
      </c>
      <c r="C186" s="88" t="s">
        <v>280</v>
      </c>
      <c r="D186" s="155">
        <v>34</v>
      </c>
      <c r="E186" s="156">
        <v>0</v>
      </c>
      <c r="F186" s="157"/>
      <c r="G186" s="158"/>
      <c r="H186" s="156">
        <v>0</v>
      </c>
      <c r="I186" s="157"/>
      <c r="J186" s="158"/>
    </row>
    <row r="187" spans="1:10" ht="12.75">
      <c r="A187" s="154" t="s">
        <v>17</v>
      </c>
      <c r="B187" s="146" t="s">
        <v>281</v>
      </c>
      <c r="C187" s="88" t="s">
        <v>282</v>
      </c>
      <c r="D187" s="155">
        <v>36</v>
      </c>
      <c r="E187" s="156">
        <v>0</v>
      </c>
      <c r="F187" s="157"/>
      <c r="G187" s="158"/>
      <c r="H187" s="156">
        <v>0</v>
      </c>
      <c r="I187" s="157"/>
      <c r="J187" s="158"/>
    </row>
    <row r="188" spans="1:10" ht="12.75">
      <c r="A188" s="154" t="s">
        <v>17</v>
      </c>
      <c r="B188" s="146" t="s">
        <v>283</v>
      </c>
      <c r="C188" s="88" t="s">
        <v>284</v>
      </c>
      <c r="D188" s="155">
        <v>63</v>
      </c>
      <c r="E188" s="156">
        <v>0</v>
      </c>
      <c r="F188" s="157"/>
      <c r="G188" s="158"/>
      <c r="H188" s="156">
        <v>0</v>
      </c>
      <c r="I188" s="157"/>
      <c r="J188" s="158"/>
    </row>
    <row r="189" spans="1:10" ht="12.75">
      <c r="A189" s="154" t="s">
        <v>36</v>
      </c>
      <c r="B189" s="146" t="s">
        <v>285</v>
      </c>
      <c r="C189" s="88" t="s">
        <v>286</v>
      </c>
      <c r="D189" s="155">
        <v>703</v>
      </c>
      <c r="E189" s="156">
        <v>1000000</v>
      </c>
      <c r="F189" s="157"/>
      <c r="G189" s="158"/>
      <c r="H189" s="156">
        <v>1000000</v>
      </c>
      <c r="I189" s="157"/>
      <c r="J189" s="158"/>
    </row>
    <row r="190" spans="1:10" ht="12.75">
      <c r="A190" s="168" t="s">
        <v>287</v>
      </c>
      <c r="B190" s="169"/>
      <c r="C190" s="170"/>
      <c r="D190" s="171">
        <f>SUM(D184:D189)</f>
        <v>1017</v>
      </c>
      <c r="E190" s="173">
        <f aca="true" t="shared" si="62" ref="E190:G190">SUM(E184:E189)</f>
        <v>2000000</v>
      </c>
      <c r="F190" s="174">
        <f t="shared" si="62"/>
        <v>0</v>
      </c>
      <c r="G190" s="175">
        <f t="shared" si="62"/>
        <v>0</v>
      </c>
      <c r="H190" s="173">
        <f aca="true" t="shared" si="63" ref="H190">SUM(H184:H189)</f>
        <v>2000000</v>
      </c>
      <c r="I190" s="174">
        <f aca="true" t="shared" si="64" ref="I190:J190">SUM(I184:I189)</f>
        <v>0</v>
      </c>
      <c r="J190" s="175">
        <f t="shared" si="64"/>
        <v>0</v>
      </c>
    </row>
    <row r="191" spans="1:10" ht="12.75">
      <c r="A191" s="145"/>
      <c r="B191" s="146"/>
      <c r="C191" s="88"/>
      <c r="D191" s="176"/>
      <c r="E191" s="148"/>
      <c r="F191" s="153"/>
      <c r="G191" s="150"/>
      <c r="H191" s="148"/>
      <c r="I191" s="153"/>
      <c r="J191" s="150"/>
    </row>
    <row r="192" spans="1:10" ht="12.75">
      <c r="A192" s="154" t="s">
        <v>17</v>
      </c>
      <c r="B192" s="146" t="s">
        <v>288</v>
      </c>
      <c r="C192" s="88" t="s">
        <v>289</v>
      </c>
      <c r="D192" s="155">
        <v>53</v>
      </c>
      <c r="E192" s="156">
        <v>0</v>
      </c>
      <c r="F192" s="157"/>
      <c r="G192" s="158"/>
      <c r="H192" s="156">
        <v>0</v>
      </c>
      <c r="I192" s="157"/>
      <c r="J192" s="158"/>
    </row>
    <row r="193" spans="1:10" ht="12.75">
      <c r="A193" s="154" t="s">
        <v>17</v>
      </c>
      <c r="B193" s="146" t="s">
        <v>290</v>
      </c>
      <c r="C193" s="88" t="s">
        <v>291</v>
      </c>
      <c r="D193" s="155">
        <v>281</v>
      </c>
      <c r="E193" s="156">
        <v>1000000</v>
      </c>
      <c r="F193" s="157"/>
      <c r="G193" s="158"/>
      <c r="H193" s="156">
        <v>1000000</v>
      </c>
      <c r="I193" s="157"/>
      <c r="J193" s="158"/>
    </row>
    <row r="194" spans="1:10" ht="12.75">
      <c r="A194" s="154" t="s">
        <v>17</v>
      </c>
      <c r="B194" s="146" t="s">
        <v>292</v>
      </c>
      <c r="C194" s="88" t="s">
        <v>293</v>
      </c>
      <c r="D194" s="155">
        <v>58</v>
      </c>
      <c r="E194" s="156">
        <v>1000000</v>
      </c>
      <c r="F194" s="157"/>
      <c r="G194" s="158"/>
      <c r="H194" s="156">
        <v>1000000</v>
      </c>
      <c r="I194" s="157"/>
      <c r="J194" s="158"/>
    </row>
    <row r="195" spans="1:10" ht="12.75">
      <c r="A195" s="154" t="s">
        <v>17</v>
      </c>
      <c r="B195" s="146" t="s">
        <v>294</v>
      </c>
      <c r="C195" s="88" t="s">
        <v>295</v>
      </c>
      <c r="D195" s="155">
        <v>102</v>
      </c>
      <c r="E195" s="156">
        <v>1000000</v>
      </c>
      <c r="F195" s="157"/>
      <c r="G195" s="158"/>
      <c r="H195" s="156">
        <v>1000000</v>
      </c>
      <c r="I195" s="157"/>
      <c r="J195" s="158"/>
    </row>
    <row r="196" spans="1:10" ht="12.75">
      <c r="A196" s="154" t="s">
        <v>17</v>
      </c>
      <c r="B196" s="146" t="s">
        <v>296</v>
      </c>
      <c r="C196" s="88" t="s">
        <v>297</v>
      </c>
      <c r="D196" s="155">
        <v>60</v>
      </c>
      <c r="E196" s="156">
        <v>1000000</v>
      </c>
      <c r="F196" s="157"/>
      <c r="G196" s="158"/>
      <c r="H196" s="156">
        <v>1000000</v>
      </c>
      <c r="I196" s="157"/>
      <c r="J196" s="158"/>
    </row>
    <row r="197" spans="1:10" ht="12.75">
      <c r="A197" s="154" t="s">
        <v>17</v>
      </c>
      <c r="B197" s="146" t="s">
        <v>298</v>
      </c>
      <c r="C197" s="88" t="s">
        <v>299</v>
      </c>
      <c r="D197" s="155">
        <v>86</v>
      </c>
      <c r="E197" s="156">
        <v>1000000</v>
      </c>
      <c r="F197" s="157"/>
      <c r="G197" s="158"/>
      <c r="H197" s="156">
        <v>1000000</v>
      </c>
      <c r="I197" s="157"/>
      <c r="J197" s="158"/>
    </row>
    <row r="198" spans="1:10" ht="12.75">
      <c r="A198" s="154" t="s">
        <v>36</v>
      </c>
      <c r="B198" s="146" t="s">
        <v>300</v>
      </c>
      <c r="C198" s="88" t="s">
        <v>301</v>
      </c>
      <c r="D198" s="155">
        <v>642</v>
      </c>
      <c r="E198" s="156">
        <v>2651000</v>
      </c>
      <c r="F198" s="157"/>
      <c r="G198" s="158"/>
      <c r="H198" s="156">
        <v>2651000</v>
      </c>
      <c r="I198" s="157"/>
      <c r="J198" s="158"/>
    </row>
    <row r="199" spans="1:10" ht="12.75">
      <c r="A199" s="168" t="s">
        <v>302</v>
      </c>
      <c r="B199" s="169"/>
      <c r="C199" s="170"/>
      <c r="D199" s="171">
        <f>SUM(D192:D198)</f>
        <v>1282</v>
      </c>
      <c r="E199" s="173">
        <f aca="true" t="shared" si="65" ref="E199:G199">SUM(E192:E198)</f>
        <v>7651000</v>
      </c>
      <c r="F199" s="174">
        <f t="shared" si="65"/>
        <v>0</v>
      </c>
      <c r="G199" s="175">
        <f t="shared" si="65"/>
        <v>0</v>
      </c>
      <c r="H199" s="173">
        <f aca="true" t="shared" si="66" ref="H199">SUM(H192:H198)</f>
        <v>7651000</v>
      </c>
      <c r="I199" s="174">
        <f aca="true" t="shared" si="67" ref="I199:J199">SUM(I192:I198)</f>
        <v>0</v>
      </c>
      <c r="J199" s="175">
        <f t="shared" si="67"/>
        <v>0</v>
      </c>
    </row>
    <row r="200" spans="1:10" ht="12.75">
      <c r="A200" s="145"/>
      <c r="B200" s="146"/>
      <c r="C200" s="88"/>
      <c r="D200" s="176"/>
      <c r="E200" s="148"/>
      <c r="F200" s="153"/>
      <c r="G200" s="150"/>
      <c r="H200" s="148"/>
      <c r="I200" s="153"/>
      <c r="J200" s="150"/>
    </row>
    <row r="201" spans="1:10" ht="12.75">
      <c r="A201" s="154" t="s">
        <v>17</v>
      </c>
      <c r="B201" s="146" t="s">
        <v>303</v>
      </c>
      <c r="C201" s="88" t="s">
        <v>304</v>
      </c>
      <c r="D201" s="155">
        <v>77</v>
      </c>
      <c r="E201" s="156">
        <v>0</v>
      </c>
      <c r="F201" s="157"/>
      <c r="G201" s="158"/>
      <c r="H201" s="156">
        <v>0</v>
      </c>
      <c r="I201" s="157"/>
      <c r="J201" s="158"/>
    </row>
    <row r="202" spans="1:10" ht="12.75">
      <c r="A202" s="154" t="s">
        <v>17</v>
      </c>
      <c r="B202" s="146" t="s">
        <v>305</v>
      </c>
      <c r="C202" s="88" t="s">
        <v>306</v>
      </c>
      <c r="D202" s="155">
        <v>126</v>
      </c>
      <c r="E202" s="156">
        <v>1000000</v>
      </c>
      <c r="F202" s="157"/>
      <c r="G202" s="158"/>
      <c r="H202" s="156">
        <v>1000000</v>
      </c>
      <c r="I202" s="157"/>
      <c r="J202" s="158"/>
    </row>
    <row r="203" spans="1:10" ht="12.75">
      <c r="A203" s="154" t="s">
        <v>17</v>
      </c>
      <c r="B203" s="146" t="s">
        <v>307</v>
      </c>
      <c r="C203" s="88" t="s">
        <v>308</v>
      </c>
      <c r="D203" s="155">
        <v>74</v>
      </c>
      <c r="E203" s="156">
        <v>0</v>
      </c>
      <c r="F203" s="157"/>
      <c r="G203" s="158"/>
      <c r="H203" s="156">
        <v>0</v>
      </c>
      <c r="I203" s="157"/>
      <c r="J203" s="158"/>
    </row>
    <row r="204" spans="1:10" ht="12.75">
      <c r="A204" s="154" t="s">
        <v>17</v>
      </c>
      <c r="B204" s="146" t="s">
        <v>309</v>
      </c>
      <c r="C204" s="88" t="s">
        <v>310</v>
      </c>
      <c r="D204" s="155">
        <v>62</v>
      </c>
      <c r="E204" s="156">
        <v>0</v>
      </c>
      <c r="F204" s="157"/>
      <c r="G204" s="158"/>
      <c r="H204" s="156">
        <v>0</v>
      </c>
      <c r="I204" s="157"/>
      <c r="J204" s="158"/>
    </row>
    <row r="205" spans="1:10" ht="12.75">
      <c r="A205" s="154" t="s">
        <v>36</v>
      </c>
      <c r="B205" s="146" t="s">
        <v>311</v>
      </c>
      <c r="C205" s="88" t="s">
        <v>312</v>
      </c>
      <c r="D205" s="155">
        <v>560</v>
      </c>
      <c r="E205" s="156">
        <v>1000000</v>
      </c>
      <c r="F205" s="157"/>
      <c r="G205" s="158"/>
      <c r="H205" s="156">
        <v>1000000</v>
      </c>
      <c r="I205" s="157"/>
      <c r="J205" s="158"/>
    </row>
    <row r="206" spans="1:10" ht="12.75">
      <c r="A206" s="168" t="s">
        <v>313</v>
      </c>
      <c r="B206" s="169"/>
      <c r="C206" s="170"/>
      <c r="D206" s="171">
        <f>SUM(D201:D205)</f>
        <v>899</v>
      </c>
      <c r="E206" s="173">
        <f aca="true" t="shared" si="68" ref="E206:G206">SUM(E201:E205)</f>
        <v>2000000</v>
      </c>
      <c r="F206" s="174">
        <f t="shared" si="68"/>
        <v>0</v>
      </c>
      <c r="G206" s="175">
        <f t="shared" si="68"/>
        <v>0</v>
      </c>
      <c r="H206" s="173">
        <f aca="true" t="shared" si="69" ref="H206">SUM(H201:H205)</f>
        <v>2000000</v>
      </c>
      <c r="I206" s="174">
        <f aca="true" t="shared" si="70" ref="I206:J206">SUM(I201:I205)</f>
        <v>0</v>
      </c>
      <c r="J206" s="175">
        <f t="shared" si="70"/>
        <v>0</v>
      </c>
    </row>
    <row r="207" spans="1:10" ht="12.75">
      <c r="A207" s="145"/>
      <c r="B207" s="146"/>
      <c r="C207" s="88"/>
      <c r="D207" s="176"/>
      <c r="E207" s="148"/>
      <c r="F207" s="153"/>
      <c r="G207" s="150"/>
      <c r="H207" s="148"/>
      <c r="I207" s="153"/>
      <c r="J207" s="150"/>
    </row>
    <row r="208" spans="1:10" ht="12.75">
      <c r="A208" s="154" t="s">
        <v>17</v>
      </c>
      <c r="B208" s="146" t="s">
        <v>314</v>
      </c>
      <c r="C208" s="88" t="s">
        <v>315</v>
      </c>
      <c r="D208" s="155">
        <v>60</v>
      </c>
      <c r="E208" s="156">
        <v>0</v>
      </c>
      <c r="F208" s="157"/>
      <c r="G208" s="158"/>
      <c r="H208" s="156">
        <v>0</v>
      </c>
      <c r="I208" s="157"/>
      <c r="J208" s="158"/>
    </row>
    <row r="209" spans="1:10" ht="12.75">
      <c r="A209" s="154" t="s">
        <v>17</v>
      </c>
      <c r="B209" s="146" t="s">
        <v>316</v>
      </c>
      <c r="C209" s="88" t="s">
        <v>317</v>
      </c>
      <c r="D209" s="155">
        <v>49</v>
      </c>
      <c r="E209" s="156">
        <v>1000000</v>
      </c>
      <c r="F209" s="157"/>
      <c r="G209" s="158"/>
      <c r="H209" s="156">
        <v>1000000</v>
      </c>
      <c r="I209" s="157"/>
      <c r="J209" s="158"/>
    </row>
    <row r="210" spans="1:10" ht="12.75">
      <c r="A210" s="154" t="s">
        <v>17</v>
      </c>
      <c r="B210" s="146" t="s">
        <v>318</v>
      </c>
      <c r="C210" s="88" t="s">
        <v>319</v>
      </c>
      <c r="D210" s="155">
        <v>79</v>
      </c>
      <c r="E210" s="156">
        <v>1000000</v>
      </c>
      <c r="F210" s="157"/>
      <c r="G210" s="158"/>
      <c r="H210" s="156">
        <v>1000000</v>
      </c>
      <c r="I210" s="157"/>
      <c r="J210" s="158"/>
    </row>
    <row r="211" spans="1:10" ht="12.75">
      <c r="A211" s="154" t="s">
        <v>17</v>
      </c>
      <c r="B211" s="146" t="s">
        <v>320</v>
      </c>
      <c r="C211" s="88" t="s">
        <v>321</v>
      </c>
      <c r="D211" s="155">
        <v>84</v>
      </c>
      <c r="E211" s="156">
        <v>1000000</v>
      </c>
      <c r="F211" s="157"/>
      <c r="G211" s="158"/>
      <c r="H211" s="156">
        <v>1000000</v>
      </c>
      <c r="I211" s="157"/>
      <c r="J211" s="158"/>
    </row>
    <row r="212" spans="1:10" ht="12.75">
      <c r="A212" s="154" t="s">
        <v>17</v>
      </c>
      <c r="B212" s="146" t="s">
        <v>322</v>
      </c>
      <c r="C212" s="88" t="s">
        <v>323</v>
      </c>
      <c r="D212" s="155">
        <v>165</v>
      </c>
      <c r="E212" s="156">
        <v>1000000</v>
      </c>
      <c r="F212" s="157"/>
      <c r="G212" s="158"/>
      <c r="H212" s="156">
        <v>1000000</v>
      </c>
      <c r="I212" s="157"/>
      <c r="J212" s="158"/>
    </row>
    <row r="213" spans="1:10" ht="12.75">
      <c r="A213" s="154" t="s">
        <v>36</v>
      </c>
      <c r="B213" s="146" t="s">
        <v>324</v>
      </c>
      <c r="C213" s="88" t="s">
        <v>325</v>
      </c>
      <c r="D213" s="155">
        <v>561</v>
      </c>
      <c r="E213" s="156">
        <v>3028000</v>
      </c>
      <c r="F213" s="157"/>
      <c r="G213" s="158"/>
      <c r="H213" s="156">
        <v>3028000</v>
      </c>
      <c r="I213" s="157"/>
      <c r="J213" s="158"/>
    </row>
    <row r="214" spans="1:10" ht="12.75">
      <c r="A214" s="168" t="s">
        <v>326</v>
      </c>
      <c r="B214" s="169"/>
      <c r="C214" s="170"/>
      <c r="D214" s="171">
        <f>SUM(D208:D213)</f>
        <v>998</v>
      </c>
      <c r="E214" s="173">
        <f aca="true" t="shared" si="71" ref="E214:G214">SUM(E208:E213)</f>
        <v>7028000</v>
      </c>
      <c r="F214" s="174">
        <f t="shared" si="71"/>
        <v>0</v>
      </c>
      <c r="G214" s="175">
        <f t="shared" si="71"/>
        <v>0</v>
      </c>
      <c r="H214" s="173">
        <f aca="true" t="shared" si="72" ref="H214">SUM(H208:H213)</f>
        <v>7028000</v>
      </c>
      <c r="I214" s="174">
        <f aca="true" t="shared" si="73" ref="I214:J214">SUM(I208:I213)</f>
        <v>0</v>
      </c>
      <c r="J214" s="175">
        <f t="shared" si="73"/>
        <v>0</v>
      </c>
    </row>
    <row r="215" spans="1:10" ht="12.75">
      <c r="A215" s="145"/>
      <c r="B215" s="146"/>
      <c r="C215" s="88"/>
      <c r="D215" s="176"/>
      <c r="E215" s="148"/>
      <c r="F215" s="153"/>
      <c r="G215" s="150"/>
      <c r="H215" s="148"/>
      <c r="I215" s="153"/>
      <c r="J215" s="150"/>
    </row>
    <row r="216" spans="1:10" ht="12.75">
      <c r="A216" s="145"/>
      <c r="B216" s="190"/>
      <c r="C216" s="88"/>
      <c r="D216" s="176"/>
      <c r="E216" s="148"/>
      <c r="F216" s="153"/>
      <c r="G216" s="150"/>
      <c r="H216" s="148"/>
      <c r="I216" s="153"/>
      <c r="J216" s="150"/>
    </row>
    <row r="217" spans="1:10" ht="12.75">
      <c r="A217" s="168" t="s">
        <v>327</v>
      </c>
      <c r="B217" s="169"/>
      <c r="C217" s="170"/>
      <c r="D217" s="208">
        <f>+D214+D206+D199+D190+D182+D174+D168+D161+D153+D143+D134</f>
        <v>15133</v>
      </c>
      <c r="E217" s="209">
        <f>E134+E143+E153+E161+E168+E174+E182+E190+E199+E206+E214</f>
        <v>84987000</v>
      </c>
      <c r="F217" s="210">
        <f>F134+F143+F153+F161+F168+F174+F182+F190+F199+F206+F214</f>
        <v>0</v>
      </c>
      <c r="G217" s="211">
        <f>G134+G143+G153+G161+G168+G174+G182+G190+G199+G206+G214</f>
        <v>0</v>
      </c>
      <c r="H217" s="209">
        <f>H134+H143+H153+H161+H168+H174+H182+H190+H199+H206+H214</f>
        <v>84987000</v>
      </c>
      <c r="I217" s="210">
        <f aca="true" t="shared" si="74" ref="I217:J217">+I214+I206+I199+I190+I182+I174+I168+I161+I153+I143+I134</f>
        <v>0</v>
      </c>
      <c r="J217" s="211">
        <f t="shared" si="74"/>
        <v>0</v>
      </c>
    </row>
    <row r="218" spans="1:10" ht="12.75">
      <c r="A218" s="200"/>
      <c r="B218" s="201"/>
      <c r="C218" s="191"/>
      <c r="D218" s="192">
        <v>0</v>
      </c>
      <c r="E218" s="193"/>
      <c r="F218" s="149"/>
      <c r="G218" s="194"/>
      <c r="H218" s="193">
        <v>0</v>
      </c>
      <c r="I218" s="149">
        <v>0</v>
      </c>
      <c r="J218" s="194">
        <v>0</v>
      </c>
    </row>
    <row r="219" spans="1:10" ht="12.75">
      <c r="A219" s="152" t="s">
        <v>328</v>
      </c>
      <c r="B219" s="195"/>
      <c r="C219" s="88"/>
      <c r="D219" s="176">
        <v>0</v>
      </c>
      <c r="E219" s="148"/>
      <c r="F219" s="153"/>
      <c r="G219" s="150"/>
      <c r="H219" s="148">
        <v>0</v>
      </c>
      <c r="I219" s="153">
        <v>0</v>
      </c>
      <c r="J219" s="150">
        <v>0</v>
      </c>
    </row>
    <row r="220" spans="1:10" ht="12.75">
      <c r="A220" s="152"/>
      <c r="B220" s="195"/>
      <c r="C220" s="88"/>
      <c r="D220" s="176"/>
      <c r="E220" s="148"/>
      <c r="F220" s="153"/>
      <c r="G220" s="150"/>
      <c r="H220" s="148"/>
      <c r="I220" s="153"/>
      <c r="J220" s="150"/>
    </row>
    <row r="221" spans="1:10" ht="12.75">
      <c r="A221" s="154" t="s">
        <v>17</v>
      </c>
      <c r="B221" s="146" t="s">
        <v>329</v>
      </c>
      <c r="C221" s="88" t="s">
        <v>330</v>
      </c>
      <c r="D221" s="155">
        <v>130</v>
      </c>
      <c r="E221" s="156">
        <v>1000000</v>
      </c>
      <c r="F221" s="157"/>
      <c r="G221" s="158"/>
      <c r="H221" s="156">
        <v>1000000</v>
      </c>
      <c r="I221" s="157"/>
      <c r="J221" s="158"/>
    </row>
    <row r="222" spans="1:10" ht="12.75">
      <c r="A222" s="154" t="s">
        <v>17</v>
      </c>
      <c r="B222" s="146" t="s">
        <v>331</v>
      </c>
      <c r="C222" s="88" t="s">
        <v>332</v>
      </c>
      <c r="D222" s="155">
        <v>144</v>
      </c>
      <c r="E222" s="156">
        <v>1142000</v>
      </c>
      <c r="F222" s="157"/>
      <c r="G222" s="158"/>
      <c r="H222" s="156">
        <v>1142000</v>
      </c>
      <c r="I222" s="157"/>
      <c r="J222" s="158"/>
    </row>
    <row r="223" spans="1:10" ht="12.75">
      <c r="A223" s="154" t="s">
        <v>17</v>
      </c>
      <c r="B223" s="146" t="s">
        <v>333</v>
      </c>
      <c r="C223" s="88" t="s">
        <v>334</v>
      </c>
      <c r="D223" s="155">
        <v>190</v>
      </c>
      <c r="E223" s="156">
        <v>935000</v>
      </c>
      <c r="F223" s="157"/>
      <c r="G223" s="158"/>
      <c r="H223" s="156">
        <v>935000</v>
      </c>
      <c r="I223" s="157"/>
      <c r="J223" s="158"/>
    </row>
    <row r="224" spans="1:10" ht="12.75">
      <c r="A224" s="154" t="s">
        <v>17</v>
      </c>
      <c r="B224" s="146" t="s">
        <v>335</v>
      </c>
      <c r="C224" s="88" t="s">
        <v>336</v>
      </c>
      <c r="D224" s="155">
        <v>83</v>
      </c>
      <c r="E224" s="156">
        <v>1000000</v>
      </c>
      <c r="F224" s="157"/>
      <c r="G224" s="158"/>
      <c r="H224" s="156">
        <v>1000000</v>
      </c>
      <c r="I224" s="157"/>
      <c r="J224" s="158"/>
    </row>
    <row r="225" spans="1:10" ht="12.75">
      <c r="A225" s="154" t="s">
        <v>17</v>
      </c>
      <c r="B225" s="146" t="s">
        <v>337</v>
      </c>
      <c r="C225" s="88" t="s">
        <v>338</v>
      </c>
      <c r="D225" s="155">
        <v>111</v>
      </c>
      <c r="E225" s="156">
        <v>1000000</v>
      </c>
      <c r="F225" s="157"/>
      <c r="G225" s="158"/>
      <c r="H225" s="156">
        <v>1000000</v>
      </c>
      <c r="I225" s="157"/>
      <c r="J225" s="158"/>
    </row>
    <row r="226" spans="1:10" ht="12.75">
      <c r="A226" s="154" t="s">
        <v>36</v>
      </c>
      <c r="B226" s="146" t="s">
        <v>339</v>
      </c>
      <c r="C226" s="88" t="s">
        <v>340</v>
      </c>
      <c r="D226" s="155">
        <v>1039</v>
      </c>
      <c r="E226" s="156">
        <v>3808000</v>
      </c>
      <c r="F226" s="157"/>
      <c r="G226" s="158"/>
      <c r="H226" s="156">
        <v>3808000</v>
      </c>
      <c r="I226" s="157"/>
      <c r="J226" s="158"/>
    </row>
    <row r="227" spans="1:10" ht="12.75">
      <c r="A227" s="168" t="s">
        <v>341</v>
      </c>
      <c r="B227" s="169"/>
      <c r="C227" s="170"/>
      <c r="D227" s="208">
        <f>SUM(D221:D226)</f>
        <v>1697</v>
      </c>
      <c r="E227" s="209">
        <f aca="true" t="shared" si="75" ref="E227:G227">SUM(E221:E226)</f>
        <v>8885000</v>
      </c>
      <c r="F227" s="210">
        <f t="shared" si="75"/>
        <v>0</v>
      </c>
      <c r="G227" s="211">
        <f t="shared" si="75"/>
        <v>0</v>
      </c>
      <c r="H227" s="209">
        <f aca="true" t="shared" si="76" ref="H227">SUM(H221:H226)</f>
        <v>8885000</v>
      </c>
      <c r="I227" s="210">
        <f aca="true" t="shared" si="77" ref="I227:J227">SUM(I221:I226)</f>
        <v>0</v>
      </c>
      <c r="J227" s="211">
        <f t="shared" si="77"/>
        <v>0</v>
      </c>
    </row>
    <row r="228" spans="1:10" ht="12.75">
      <c r="A228" s="154"/>
      <c r="B228" s="146"/>
      <c r="C228" s="88"/>
      <c r="D228" s="176"/>
      <c r="E228" s="148"/>
      <c r="F228" s="153"/>
      <c r="G228" s="150"/>
      <c r="H228" s="148"/>
      <c r="I228" s="153"/>
      <c r="J228" s="150"/>
    </row>
    <row r="229" spans="1:10" ht="12.75">
      <c r="A229" s="154" t="s">
        <v>17</v>
      </c>
      <c r="B229" s="146" t="s">
        <v>342</v>
      </c>
      <c r="C229" s="88" t="s">
        <v>343</v>
      </c>
      <c r="D229" s="155">
        <v>65</v>
      </c>
      <c r="E229" s="156">
        <v>1000000</v>
      </c>
      <c r="F229" s="157"/>
      <c r="G229" s="158"/>
      <c r="H229" s="156">
        <v>1000000</v>
      </c>
      <c r="I229" s="157"/>
      <c r="J229" s="158"/>
    </row>
    <row r="230" spans="1:10" ht="12.75">
      <c r="A230" s="154" t="s">
        <v>17</v>
      </c>
      <c r="B230" s="146" t="s">
        <v>344</v>
      </c>
      <c r="C230" s="88" t="s">
        <v>345</v>
      </c>
      <c r="D230" s="155">
        <v>72</v>
      </c>
      <c r="E230" s="156">
        <v>1000000</v>
      </c>
      <c r="F230" s="157"/>
      <c r="G230" s="158"/>
      <c r="H230" s="156">
        <v>1000000</v>
      </c>
      <c r="I230" s="157"/>
      <c r="J230" s="158"/>
    </row>
    <row r="231" spans="1:10" ht="12.75">
      <c r="A231" s="154" t="s">
        <v>17</v>
      </c>
      <c r="B231" s="146" t="s">
        <v>346</v>
      </c>
      <c r="C231" s="88" t="s">
        <v>347</v>
      </c>
      <c r="D231" s="155">
        <v>252</v>
      </c>
      <c r="E231" s="156">
        <v>1378000</v>
      </c>
      <c r="F231" s="157"/>
      <c r="G231" s="158"/>
      <c r="H231" s="156">
        <v>1378000</v>
      </c>
      <c r="I231" s="157"/>
      <c r="J231" s="158"/>
    </row>
    <row r="232" spans="1:10" ht="12.75">
      <c r="A232" s="154" t="s">
        <v>17</v>
      </c>
      <c r="B232" s="146" t="s">
        <v>348</v>
      </c>
      <c r="C232" s="88" t="s">
        <v>349</v>
      </c>
      <c r="D232" s="155">
        <v>242</v>
      </c>
      <c r="E232" s="156">
        <v>1926000</v>
      </c>
      <c r="F232" s="157"/>
      <c r="G232" s="158"/>
      <c r="H232" s="156">
        <v>1926000</v>
      </c>
      <c r="I232" s="157"/>
      <c r="J232" s="158"/>
    </row>
    <row r="233" spans="1:10" ht="12.75">
      <c r="A233" s="154" t="s">
        <v>36</v>
      </c>
      <c r="B233" s="146" t="s">
        <v>350</v>
      </c>
      <c r="C233" s="88" t="s">
        <v>351</v>
      </c>
      <c r="D233" s="155">
        <v>1181</v>
      </c>
      <c r="E233" s="156">
        <v>4862000</v>
      </c>
      <c r="F233" s="157"/>
      <c r="G233" s="158"/>
      <c r="H233" s="156">
        <v>4862000</v>
      </c>
      <c r="I233" s="157"/>
      <c r="J233" s="158"/>
    </row>
    <row r="234" spans="1:10" ht="12.75">
      <c r="A234" s="168" t="s">
        <v>352</v>
      </c>
      <c r="B234" s="169"/>
      <c r="C234" s="170"/>
      <c r="D234" s="208">
        <f>SUM(D229:D233)</f>
        <v>1812</v>
      </c>
      <c r="E234" s="209">
        <f aca="true" t="shared" si="78" ref="E234:G234">SUM(E229:E233)</f>
        <v>10166000</v>
      </c>
      <c r="F234" s="210">
        <f t="shared" si="78"/>
        <v>0</v>
      </c>
      <c r="G234" s="211">
        <f t="shared" si="78"/>
        <v>0</v>
      </c>
      <c r="H234" s="209">
        <f aca="true" t="shared" si="79" ref="H234">SUM(H229:H233)</f>
        <v>10166000</v>
      </c>
      <c r="I234" s="210">
        <f aca="true" t="shared" si="80" ref="I234:J234">SUM(I229:I233)</f>
        <v>0</v>
      </c>
      <c r="J234" s="211">
        <f t="shared" si="80"/>
        <v>0</v>
      </c>
    </row>
    <row r="235" spans="1:10" ht="12.75">
      <c r="A235" s="154"/>
      <c r="B235" s="146"/>
      <c r="C235" s="88"/>
      <c r="D235" s="176"/>
      <c r="E235" s="148"/>
      <c r="F235" s="153"/>
      <c r="G235" s="150"/>
      <c r="H235" s="148"/>
      <c r="I235" s="153"/>
      <c r="J235" s="150"/>
    </row>
    <row r="236" spans="1:10" ht="12.75">
      <c r="A236" s="154" t="s">
        <v>17</v>
      </c>
      <c r="B236" s="146" t="s">
        <v>353</v>
      </c>
      <c r="C236" s="88" t="s">
        <v>354</v>
      </c>
      <c r="D236" s="155">
        <v>114</v>
      </c>
      <c r="E236" s="156">
        <v>1000000</v>
      </c>
      <c r="F236" s="157"/>
      <c r="G236" s="158"/>
      <c r="H236" s="156">
        <v>1000000</v>
      </c>
      <c r="I236" s="157"/>
      <c r="J236" s="158"/>
    </row>
    <row r="237" spans="1:10" ht="12.75">
      <c r="A237" s="154" t="s">
        <v>17</v>
      </c>
      <c r="B237" s="146" t="s">
        <v>355</v>
      </c>
      <c r="C237" s="88" t="s">
        <v>356</v>
      </c>
      <c r="D237" s="155">
        <v>101</v>
      </c>
      <c r="E237" s="156">
        <v>1066000</v>
      </c>
      <c r="F237" s="157"/>
      <c r="G237" s="158"/>
      <c r="H237" s="156">
        <v>1066000</v>
      </c>
      <c r="I237" s="157"/>
      <c r="J237" s="158"/>
    </row>
    <row r="238" spans="1:10" ht="12.75">
      <c r="A238" s="154" t="s">
        <v>17</v>
      </c>
      <c r="B238" s="146" t="s">
        <v>357</v>
      </c>
      <c r="C238" s="88" t="s">
        <v>358</v>
      </c>
      <c r="D238" s="155">
        <v>93</v>
      </c>
      <c r="E238" s="156">
        <v>1000000</v>
      </c>
      <c r="F238" s="157"/>
      <c r="G238" s="158"/>
      <c r="H238" s="156">
        <v>1000000</v>
      </c>
      <c r="I238" s="157"/>
      <c r="J238" s="158"/>
    </row>
    <row r="239" spans="1:10" ht="12.75">
      <c r="A239" s="154" t="s">
        <v>17</v>
      </c>
      <c r="B239" s="146" t="s">
        <v>359</v>
      </c>
      <c r="C239" s="88" t="s">
        <v>360</v>
      </c>
      <c r="D239" s="155">
        <v>779</v>
      </c>
      <c r="E239" s="156">
        <v>5446000</v>
      </c>
      <c r="F239" s="157"/>
      <c r="G239" s="158"/>
      <c r="H239" s="156">
        <v>5446000</v>
      </c>
      <c r="I239" s="157"/>
      <c r="J239" s="158"/>
    </row>
    <row r="240" spans="1:10" ht="12.75">
      <c r="A240" s="154" t="s">
        <v>17</v>
      </c>
      <c r="B240" s="146" t="s">
        <v>361</v>
      </c>
      <c r="C240" s="88" t="s">
        <v>362</v>
      </c>
      <c r="D240" s="155">
        <v>131</v>
      </c>
      <c r="E240" s="156">
        <v>1260000</v>
      </c>
      <c r="F240" s="157"/>
      <c r="G240" s="158"/>
      <c r="H240" s="156">
        <v>1260000</v>
      </c>
      <c r="I240" s="157"/>
      <c r="J240" s="158"/>
    </row>
    <row r="241" spans="1:10" ht="12.75">
      <c r="A241" s="154" t="s">
        <v>36</v>
      </c>
      <c r="B241" s="146" t="s">
        <v>363</v>
      </c>
      <c r="C241" s="88" t="s">
        <v>364</v>
      </c>
      <c r="D241" s="155">
        <v>695</v>
      </c>
      <c r="E241" s="156">
        <v>2924000</v>
      </c>
      <c r="F241" s="157"/>
      <c r="G241" s="158"/>
      <c r="H241" s="156">
        <v>2924000</v>
      </c>
      <c r="I241" s="157"/>
      <c r="J241" s="158"/>
    </row>
    <row r="242" spans="1:10" ht="12.75">
      <c r="A242" s="168" t="s">
        <v>365</v>
      </c>
      <c r="B242" s="169"/>
      <c r="C242" s="170"/>
      <c r="D242" s="208">
        <f>SUM(D236:D241)</f>
        <v>1913</v>
      </c>
      <c r="E242" s="209">
        <f aca="true" t="shared" si="81" ref="E242:G242">SUM(E236:E241)</f>
        <v>12696000</v>
      </c>
      <c r="F242" s="210">
        <f t="shared" si="81"/>
        <v>0</v>
      </c>
      <c r="G242" s="211">
        <f t="shared" si="81"/>
        <v>0</v>
      </c>
      <c r="H242" s="209">
        <f aca="true" t="shared" si="82" ref="H242">SUM(H236:H241)</f>
        <v>12696000</v>
      </c>
      <c r="I242" s="210">
        <f aca="true" t="shared" si="83" ref="I242:J242">SUM(I236:I241)</f>
        <v>0</v>
      </c>
      <c r="J242" s="211">
        <f t="shared" si="83"/>
        <v>0</v>
      </c>
    </row>
    <row r="243" spans="1:10" ht="12.75">
      <c r="A243" s="154"/>
      <c r="B243" s="146"/>
      <c r="C243" s="88"/>
      <c r="D243" s="176"/>
      <c r="E243" s="148"/>
      <c r="F243" s="153"/>
      <c r="G243" s="150"/>
      <c r="H243" s="148"/>
      <c r="I243" s="153"/>
      <c r="J243" s="150"/>
    </row>
    <row r="244" spans="1:10" ht="12.75">
      <c r="A244" s="154" t="s">
        <v>17</v>
      </c>
      <c r="B244" s="146" t="s">
        <v>366</v>
      </c>
      <c r="C244" s="88" t="s">
        <v>367</v>
      </c>
      <c r="D244" s="155">
        <v>158</v>
      </c>
      <c r="E244" s="156">
        <v>1514000</v>
      </c>
      <c r="F244" s="157"/>
      <c r="G244" s="158"/>
      <c r="H244" s="156">
        <v>1514000</v>
      </c>
      <c r="I244" s="157"/>
      <c r="J244" s="158"/>
    </row>
    <row r="245" spans="1:10" ht="12.75">
      <c r="A245" s="154" t="s">
        <v>17</v>
      </c>
      <c r="B245" s="146" t="s">
        <v>368</v>
      </c>
      <c r="C245" s="88" t="s">
        <v>369</v>
      </c>
      <c r="D245" s="155">
        <v>153</v>
      </c>
      <c r="E245" s="156">
        <v>1052000</v>
      </c>
      <c r="F245" s="157"/>
      <c r="G245" s="158"/>
      <c r="H245" s="156">
        <v>1052000</v>
      </c>
      <c r="I245" s="157"/>
      <c r="J245" s="158"/>
    </row>
    <row r="246" spans="1:10" ht="12.75">
      <c r="A246" s="154" t="s">
        <v>17</v>
      </c>
      <c r="B246" s="146" t="s">
        <v>370</v>
      </c>
      <c r="C246" s="88" t="s">
        <v>371</v>
      </c>
      <c r="D246" s="155">
        <v>70</v>
      </c>
      <c r="E246" s="156">
        <v>1000000</v>
      </c>
      <c r="F246" s="157"/>
      <c r="G246" s="158"/>
      <c r="H246" s="156">
        <v>1000000</v>
      </c>
      <c r="I246" s="157"/>
      <c r="J246" s="158"/>
    </row>
    <row r="247" spans="1:10" ht="12.75">
      <c r="A247" s="154" t="s">
        <v>17</v>
      </c>
      <c r="B247" s="146" t="s">
        <v>372</v>
      </c>
      <c r="C247" s="88" t="s">
        <v>373</v>
      </c>
      <c r="D247" s="155">
        <v>143</v>
      </c>
      <c r="E247" s="156">
        <v>912000</v>
      </c>
      <c r="F247" s="157"/>
      <c r="G247" s="158"/>
      <c r="H247" s="156">
        <v>912000</v>
      </c>
      <c r="I247" s="157"/>
      <c r="J247" s="158"/>
    </row>
    <row r="248" spans="1:10" ht="12.75">
      <c r="A248" s="154" t="s">
        <v>17</v>
      </c>
      <c r="B248" s="146" t="s">
        <v>374</v>
      </c>
      <c r="C248" s="88" t="s">
        <v>375</v>
      </c>
      <c r="D248" s="155">
        <v>77</v>
      </c>
      <c r="E248" s="156">
        <v>1000000</v>
      </c>
      <c r="F248" s="157"/>
      <c r="G248" s="158"/>
      <c r="H248" s="156">
        <v>1000000</v>
      </c>
      <c r="I248" s="157"/>
      <c r="J248" s="158"/>
    </row>
    <row r="249" spans="1:10" ht="12.75">
      <c r="A249" s="154" t="s">
        <v>17</v>
      </c>
      <c r="B249" s="146" t="s">
        <v>376</v>
      </c>
      <c r="C249" s="88" t="s">
        <v>377</v>
      </c>
      <c r="D249" s="155">
        <v>449</v>
      </c>
      <c r="E249" s="156">
        <v>1755000</v>
      </c>
      <c r="F249" s="157"/>
      <c r="G249" s="158"/>
      <c r="H249" s="156">
        <v>1755000</v>
      </c>
      <c r="I249" s="157"/>
      <c r="J249" s="158"/>
    </row>
    <row r="250" spans="1:10" ht="12.75">
      <c r="A250" s="154" t="s">
        <v>36</v>
      </c>
      <c r="B250" s="146" t="s">
        <v>378</v>
      </c>
      <c r="C250" s="88" t="s">
        <v>379</v>
      </c>
      <c r="D250" s="155">
        <v>21</v>
      </c>
      <c r="E250" s="156">
        <v>1000000</v>
      </c>
      <c r="F250" s="157"/>
      <c r="G250" s="158"/>
      <c r="H250" s="156">
        <v>1000000</v>
      </c>
      <c r="I250" s="157"/>
      <c r="J250" s="158"/>
    </row>
    <row r="251" spans="1:10" ht="12.75">
      <c r="A251" s="168" t="s">
        <v>380</v>
      </c>
      <c r="B251" s="169"/>
      <c r="C251" s="170"/>
      <c r="D251" s="208">
        <f>SUM(D244:D250)</f>
        <v>1071</v>
      </c>
      <c r="E251" s="209">
        <f aca="true" t="shared" si="84" ref="E251:G251">SUM(E244:E250)</f>
        <v>8233000</v>
      </c>
      <c r="F251" s="210">
        <f t="shared" si="84"/>
        <v>0</v>
      </c>
      <c r="G251" s="211">
        <f t="shared" si="84"/>
        <v>0</v>
      </c>
      <c r="H251" s="209">
        <f aca="true" t="shared" si="85" ref="H251">SUM(H244:H250)</f>
        <v>8233000</v>
      </c>
      <c r="I251" s="210">
        <f aca="true" t="shared" si="86" ref="I251:J251">SUM(I244:I250)</f>
        <v>0</v>
      </c>
      <c r="J251" s="211">
        <f t="shared" si="86"/>
        <v>0</v>
      </c>
    </row>
    <row r="252" spans="1:10" ht="12.75">
      <c r="A252" s="145"/>
      <c r="B252" s="146"/>
      <c r="C252" s="88"/>
      <c r="D252" s="176"/>
      <c r="E252" s="148"/>
      <c r="F252" s="153"/>
      <c r="G252" s="150"/>
      <c r="H252" s="148"/>
      <c r="I252" s="153"/>
      <c r="J252" s="150"/>
    </row>
    <row r="253" spans="1:10" ht="12.75">
      <c r="A253" s="154" t="s">
        <v>17</v>
      </c>
      <c r="B253" s="146" t="s">
        <v>381</v>
      </c>
      <c r="C253" s="88" t="s">
        <v>382</v>
      </c>
      <c r="D253" s="155">
        <v>86</v>
      </c>
      <c r="E253" s="156">
        <v>1000000</v>
      </c>
      <c r="F253" s="157"/>
      <c r="G253" s="158"/>
      <c r="H253" s="156">
        <v>1000000</v>
      </c>
      <c r="I253" s="157"/>
      <c r="J253" s="158"/>
    </row>
    <row r="254" spans="1:10" ht="12.75">
      <c r="A254" s="154" t="s">
        <v>17</v>
      </c>
      <c r="B254" s="146" t="s">
        <v>383</v>
      </c>
      <c r="C254" s="88" t="s">
        <v>384</v>
      </c>
      <c r="D254" s="155">
        <v>127</v>
      </c>
      <c r="E254" s="156">
        <v>1000000</v>
      </c>
      <c r="F254" s="157"/>
      <c r="G254" s="158"/>
      <c r="H254" s="156">
        <v>1000000</v>
      </c>
      <c r="I254" s="157"/>
      <c r="J254" s="158"/>
    </row>
    <row r="255" spans="1:10" ht="12.75">
      <c r="A255" s="154" t="s">
        <v>17</v>
      </c>
      <c r="B255" s="146" t="s">
        <v>385</v>
      </c>
      <c r="C255" s="88" t="s">
        <v>386</v>
      </c>
      <c r="D255" s="155">
        <v>145</v>
      </c>
      <c r="E255" s="156">
        <v>966000</v>
      </c>
      <c r="F255" s="157"/>
      <c r="G255" s="158"/>
      <c r="H255" s="156">
        <v>966000</v>
      </c>
      <c r="I255" s="157"/>
      <c r="J255" s="158"/>
    </row>
    <row r="256" spans="1:10" ht="12.75">
      <c r="A256" s="154" t="s">
        <v>17</v>
      </c>
      <c r="B256" s="146" t="s">
        <v>387</v>
      </c>
      <c r="C256" s="88" t="s">
        <v>388</v>
      </c>
      <c r="D256" s="212">
        <v>77</v>
      </c>
      <c r="E256" s="156">
        <v>1012000</v>
      </c>
      <c r="F256" s="213"/>
      <c r="G256" s="214"/>
      <c r="H256" s="156">
        <v>1012000</v>
      </c>
      <c r="I256" s="213"/>
      <c r="J256" s="214"/>
    </row>
    <row r="257" spans="1:10" ht="12.75">
      <c r="A257" s="154" t="s">
        <v>17</v>
      </c>
      <c r="B257" s="146" t="s">
        <v>389</v>
      </c>
      <c r="C257" s="88" t="s">
        <v>390</v>
      </c>
      <c r="D257" s="155">
        <v>153</v>
      </c>
      <c r="E257" s="156">
        <v>1000000</v>
      </c>
      <c r="F257" s="157"/>
      <c r="G257" s="158"/>
      <c r="H257" s="156">
        <v>1000000</v>
      </c>
      <c r="I257" s="157"/>
      <c r="J257" s="158"/>
    </row>
    <row r="258" spans="1:10" ht="12.75">
      <c r="A258" s="154" t="s">
        <v>36</v>
      </c>
      <c r="B258" s="146" t="s">
        <v>391</v>
      </c>
      <c r="C258" s="88" t="s">
        <v>636</v>
      </c>
      <c r="D258" s="155">
        <v>1320</v>
      </c>
      <c r="E258" s="156">
        <v>3124000</v>
      </c>
      <c r="F258" s="157"/>
      <c r="G258" s="158"/>
      <c r="H258" s="156">
        <v>3124000</v>
      </c>
      <c r="I258" s="157"/>
      <c r="J258" s="158"/>
    </row>
    <row r="259" spans="1:10" ht="12.75">
      <c r="A259" s="168" t="s">
        <v>637</v>
      </c>
      <c r="B259" s="169"/>
      <c r="C259" s="170"/>
      <c r="D259" s="208">
        <f>SUM(D253:D258)</f>
        <v>1908</v>
      </c>
      <c r="E259" s="209">
        <f aca="true" t="shared" si="87" ref="E259:G259">SUM(E253:E258)</f>
        <v>8102000</v>
      </c>
      <c r="F259" s="210">
        <f t="shared" si="87"/>
        <v>0</v>
      </c>
      <c r="G259" s="211">
        <f t="shared" si="87"/>
        <v>0</v>
      </c>
      <c r="H259" s="209">
        <f aca="true" t="shared" si="88" ref="H259">SUM(H253:H258)</f>
        <v>8102000</v>
      </c>
      <c r="I259" s="210">
        <f aca="true" t="shared" si="89" ref="I259:J259">SUM(I253:I258)</f>
        <v>0</v>
      </c>
      <c r="J259" s="211">
        <f t="shared" si="89"/>
        <v>0</v>
      </c>
    </row>
    <row r="260" spans="1:10" ht="12.75">
      <c r="A260" s="187"/>
      <c r="B260" s="188"/>
      <c r="C260" s="4"/>
      <c r="D260" s="176"/>
      <c r="E260" s="148"/>
      <c r="F260" s="153"/>
      <c r="G260" s="150"/>
      <c r="H260" s="148"/>
      <c r="I260" s="153"/>
      <c r="J260" s="150"/>
    </row>
    <row r="261" spans="1:10" ht="12.75">
      <c r="A261" s="145"/>
      <c r="B261" s="190"/>
      <c r="C261" s="88"/>
      <c r="D261" s="176">
        <v>-1</v>
      </c>
      <c r="E261" s="148"/>
      <c r="F261" s="153"/>
      <c r="G261" s="150"/>
      <c r="H261" s="148">
        <v>0</v>
      </c>
      <c r="I261" s="153">
        <v>0</v>
      </c>
      <c r="J261" s="150">
        <v>0</v>
      </c>
    </row>
    <row r="262" spans="1:10" ht="12.75">
      <c r="A262" s="168" t="s">
        <v>394</v>
      </c>
      <c r="B262" s="169"/>
      <c r="C262" s="170"/>
      <c r="D262" s="208">
        <f>+D251+D242+D234+D227+D259</f>
        <v>8401</v>
      </c>
      <c r="E262" s="209">
        <f>E227+E234+E242+E251+E259</f>
        <v>48082000</v>
      </c>
      <c r="F262" s="210">
        <f>F227+F234+F242+F251+F259</f>
        <v>0</v>
      </c>
      <c r="G262" s="211">
        <f>G227+G234+G242+G251+G259</f>
        <v>0</v>
      </c>
      <c r="H262" s="209">
        <f>+H251+H242+H234+H227+H259</f>
        <v>48082000</v>
      </c>
      <c r="I262" s="210">
        <f aca="true" t="shared" si="90" ref="I262:J262">+I251+I242+I234+I227+I259</f>
        <v>0</v>
      </c>
      <c r="J262" s="211">
        <f t="shared" si="90"/>
        <v>0</v>
      </c>
    </row>
    <row r="263" spans="1:10" ht="12.75">
      <c r="A263" s="200"/>
      <c r="B263" s="201"/>
      <c r="C263" s="191"/>
      <c r="D263" s="192">
        <v>0</v>
      </c>
      <c r="E263" s="193"/>
      <c r="F263" s="149"/>
      <c r="G263" s="194"/>
      <c r="H263" s="193">
        <v>0</v>
      </c>
      <c r="I263" s="149">
        <v>0</v>
      </c>
      <c r="J263" s="194">
        <v>0</v>
      </c>
    </row>
    <row r="264" spans="1:10" ht="12.75">
      <c r="A264" s="152" t="s">
        <v>395</v>
      </c>
      <c r="B264" s="146"/>
      <c r="C264" s="88"/>
      <c r="D264" s="176">
        <v>0</v>
      </c>
      <c r="E264" s="148"/>
      <c r="F264" s="153"/>
      <c r="G264" s="150"/>
      <c r="H264" s="148">
        <v>0</v>
      </c>
      <c r="I264" s="153">
        <v>0</v>
      </c>
      <c r="J264" s="150">
        <v>0</v>
      </c>
    </row>
    <row r="265" spans="1:10" ht="12.75">
      <c r="A265" s="154"/>
      <c r="B265" s="146"/>
      <c r="C265" s="88"/>
      <c r="D265" s="176">
        <v>0</v>
      </c>
      <c r="E265" s="148"/>
      <c r="F265" s="153"/>
      <c r="G265" s="150"/>
      <c r="H265" s="148">
        <v>0</v>
      </c>
      <c r="I265" s="153">
        <v>0</v>
      </c>
      <c r="J265" s="150">
        <v>0</v>
      </c>
    </row>
    <row r="266" spans="1:10" ht="12.75">
      <c r="A266" s="154" t="s">
        <v>17</v>
      </c>
      <c r="B266" s="146" t="s">
        <v>396</v>
      </c>
      <c r="C266" s="88" t="s">
        <v>397</v>
      </c>
      <c r="D266" s="155">
        <v>261</v>
      </c>
      <c r="E266" s="156">
        <v>1386000</v>
      </c>
      <c r="F266" s="157"/>
      <c r="G266" s="158"/>
      <c r="H266" s="156">
        <v>1386000</v>
      </c>
      <c r="I266" s="157"/>
      <c r="J266" s="158"/>
    </row>
    <row r="267" spans="1:10" ht="12.75">
      <c r="A267" s="154" t="s">
        <v>17</v>
      </c>
      <c r="B267" s="146" t="s">
        <v>398</v>
      </c>
      <c r="C267" s="88" t="s">
        <v>399</v>
      </c>
      <c r="D267" s="155">
        <v>143</v>
      </c>
      <c r="E267" s="156">
        <v>1056000</v>
      </c>
      <c r="F267" s="157"/>
      <c r="G267" s="158"/>
      <c r="H267" s="156">
        <v>1056000</v>
      </c>
      <c r="I267" s="157"/>
      <c r="J267" s="158"/>
    </row>
    <row r="268" spans="1:10" ht="12.75">
      <c r="A268" s="154" t="s">
        <v>17</v>
      </c>
      <c r="B268" s="146" t="s">
        <v>400</v>
      </c>
      <c r="C268" s="88" t="s">
        <v>401</v>
      </c>
      <c r="D268" s="155">
        <v>198</v>
      </c>
      <c r="E268" s="156">
        <v>1000000</v>
      </c>
      <c r="F268" s="157"/>
      <c r="G268" s="158"/>
      <c r="H268" s="156">
        <v>1000000</v>
      </c>
      <c r="I268" s="157"/>
      <c r="J268" s="158"/>
    </row>
    <row r="269" spans="1:10" ht="12.75">
      <c r="A269" s="154" t="s">
        <v>17</v>
      </c>
      <c r="B269" s="146" t="s">
        <v>402</v>
      </c>
      <c r="C269" s="88" t="s">
        <v>403</v>
      </c>
      <c r="D269" s="155">
        <v>128</v>
      </c>
      <c r="E269" s="156">
        <v>1488000</v>
      </c>
      <c r="F269" s="157"/>
      <c r="G269" s="158"/>
      <c r="H269" s="156">
        <v>1488000</v>
      </c>
      <c r="I269" s="157"/>
      <c r="J269" s="158"/>
    </row>
    <row r="270" spans="1:10" ht="12.75">
      <c r="A270" s="154" t="s">
        <v>17</v>
      </c>
      <c r="B270" s="146" t="s">
        <v>404</v>
      </c>
      <c r="C270" s="88" t="s">
        <v>405</v>
      </c>
      <c r="D270" s="155">
        <v>167</v>
      </c>
      <c r="E270" s="156">
        <v>1757000</v>
      </c>
      <c r="F270" s="157"/>
      <c r="G270" s="158"/>
      <c r="H270" s="156">
        <v>1757000</v>
      </c>
      <c r="I270" s="157"/>
      <c r="J270" s="158"/>
    </row>
    <row r="271" spans="1:10" ht="12.75">
      <c r="A271" s="154" t="s">
        <v>17</v>
      </c>
      <c r="B271" s="146" t="s">
        <v>406</v>
      </c>
      <c r="C271" s="88" t="s">
        <v>407</v>
      </c>
      <c r="D271" s="155">
        <v>85</v>
      </c>
      <c r="E271" s="156">
        <v>967000</v>
      </c>
      <c r="F271" s="157"/>
      <c r="G271" s="158"/>
      <c r="H271" s="156">
        <v>967000</v>
      </c>
      <c r="I271" s="157"/>
      <c r="J271" s="158"/>
    </row>
    <row r="272" spans="1:10" ht="12.75">
      <c r="A272" s="154" t="s">
        <v>17</v>
      </c>
      <c r="B272" s="146" t="s">
        <v>408</v>
      </c>
      <c r="C272" s="88" t="s">
        <v>409</v>
      </c>
      <c r="D272" s="155">
        <v>317</v>
      </c>
      <c r="E272" s="156">
        <v>1959000</v>
      </c>
      <c r="F272" s="157"/>
      <c r="G272" s="158"/>
      <c r="H272" s="156">
        <v>1959000</v>
      </c>
      <c r="I272" s="157"/>
      <c r="J272" s="158"/>
    </row>
    <row r="273" spans="1:10" ht="12.75">
      <c r="A273" s="154" t="s">
        <v>36</v>
      </c>
      <c r="B273" s="146" t="s">
        <v>410</v>
      </c>
      <c r="C273" s="88" t="s">
        <v>411</v>
      </c>
      <c r="D273" s="155">
        <v>21</v>
      </c>
      <c r="E273" s="156">
        <v>1000000</v>
      </c>
      <c r="F273" s="157"/>
      <c r="G273" s="158"/>
      <c r="H273" s="156">
        <v>1000000</v>
      </c>
      <c r="I273" s="157"/>
      <c r="J273" s="158"/>
    </row>
    <row r="274" spans="1:10" ht="12.75">
      <c r="A274" s="168" t="s">
        <v>412</v>
      </c>
      <c r="B274" s="169"/>
      <c r="C274" s="170"/>
      <c r="D274" s="208">
        <f>SUM(D266:D273)</f>
        <v>1320</v>
      </c>
      <c r="E274" s="209">
        <f aca="true" t="shared" si="91" ref="E274:G274">SUM(E266:E273)</f>
        <v>10613000</v>
      </c>
      <c r="F274" s="210">
        <f t="shared" si="91"/>
        <v>0</v>
      </c>
      <c r="G274" s="211">
        <f t="shared" si="91"/>
        <v>0</v>
      </c>
      <c r="H274" s="209">
        <f aca="true" t="shared" si="92" ref="H274">SUM(H266:H273)</f>
        <v>10613000</v>
      </c>
      <c r="I274" s="210">
        <f aca="true" t="shared" si="93" ref="I274:J274">SUM(I266:I273)</f>
        <v>0</v>
      </c>
      <c r="J274" s="211">
        <f t="shared" si="93"/>
        <v>0</v>
      </c>
    </row>
    <row r="275" spans="1:10" ht="12.75">
      <c r="A275" s="154"/>
      <c r="B275" s="146"/>
      <c r="C275" s="88"/>
      <c r="D275" s="176"/>
      <c r="E275" s="148"/>
      <c r="F275" s="153"/>
      <c r="G275" s="150"/>
      <c r="H275" s="148"/>
      <c r="I275" s="153"/>
      <c r="J275" s="150"/>
    </row>
    <row r="276" spans="1:10" ht="12.75">
      <c r="A276" s="154" t="s">
        <v>17</v>
      </c>
      <c r="B276" s="146" t="s">
        <v>413</v>
      </c>
      <c r="C276" s="88" t="s">
        <v>414</v>
      </c>
      <c r="D276" s="155">
        <v>98</v>
      </c>
      <c r="E276" s="156">
        <v>1138000</v>
      </c>
      <c r="F276" s="157"/>
      <c r="G276" s="158"/>
      <c r="H276" s="156">
        <v>1138000</v>
      </c>
      <c r="I276" s="157"/>
      <c r="J276" s="158"/>
    </row>
    <row r="277" spans="1:10" ht="12.75">
      <c r="A277" s="154" t="s">
        <v>17</v>
      </c>
      <c r="B277" s="146" t="s">
        <v>415</v>
      </c>
      <c r="C277" s="88" t="s">
        <v>68</v>
      </c>
      <c r="D277" s="155">
        <v>306</v>
      </c>
      <c r="E277" s="156">
        <v>1000000</v>
      </c>
      <c r="F277" s="157"/>
      <c r="G277" s="158"/>
      <c r="H277" s="156">
        <v>1000000</v>
      </c>
      <c r="I277" s="157"/>
      <c r="J277" s="158"/>
    </row>
    <row r="278" spans="1:10" ht="12.75">
      <c r="A278" s="154" t="s">
        <v>17</v>
      </c>
      <c r="B278" s="146" t="s">
        <v>416</v>
      </c>
      <c r="C278" s="88" t="s">
        <v>417</v>
      </c>
      <c r="D278" s="155">
        <v>147</v>
      </c>
      <c r="E278" s="156">
        <v>1646000</v>
      </c>
      <c r="F278" s="157"/>
      <c r="G278" s="158"/>
      <c r="H278" s="156">
        <v>1646000</v>
      </c>
      <c r="I278" s="157"/>
      <c r="J278" s="158"/>
    </row>
    <row r="279" spans="1:10" ht="12.75">
      <c r="A279" s="154" t="s">
        <v>17</v>
      </c>
      <c r="B279" s="146" t="s">
        <v>418</v>
      </c>
      <c r="C279" s="88" t="s">
        <v>419</v>
      </c>
      <c r="D279" s="155">
        <v>69</v>
      </c>
      <c r="E279" s="156">
        <v>1000000</v>
      </c>
      <c r="F279" s="157"/>
      <c r="G279" s="158"/>
      <c r="H279" s="156">
        <v>1000000</v>
      </c>
      <c r="I279" s="157"/>
      <c r="J279" s="158"/>
    </row>
    <row r="280" spans="1:10" ht="12.75">
      <c r="A280" s="154" t="s">
        <v>17</v>
      </c>
      <c r="B280" s="146" t="s">
        <v>420</v>
      </c>
      <c r="C280" s="88" t="s">
        <v>421</v>
      </c>
      <c r="D280" s="155">
        <v>345</v>
      </c>
      <c r="E280" s="156">
        <v>991000</v>
      </c>
      <c r="F280" s="157"/>
      <c r="G280" s="158"/>
      <c r="H280" s="156">
        <v>991000</v>
      </c>
      <c r="I280" s="157"/>
      <c r="J280" s="158"/>
    </row>
    <row r="281" spans="1:10" ht="12.75">
      <c r="A281" s="154" t="s">
        <v>17</v>
      </c>
      <c r="B281" s="146" t="s">
        <v>422</v>
      </c>
      <c r="C281" s="88" t="s">
        <v>423</v>
      </c>
      <c r="D281" s="155">
        <v>354</v>
      </c>
      <c r="E281" s="156">
        <v>1000000</v>
      </c>
      <c r="F281" s="157"/>
      <c r="G281" s="158"/>
      <c r="H281" s="156">
        <v>1000000</v>
      </c>
      <c r="I281" s="157"/>
      <c r="J281" s="158"/>
    </row>
    <row r="282" spans="1:10" ht="12.75">
      <c r="A282" s="154" t="s">
        <v>36</v>
      </c>
      <c r="B282" s="146" t="s">
        <v>424</v>
      </c>
      <c r="C282" s="88" t="s">
        <v>425</v>
      </c>
      <c r="D282" s="155">
        <v>25</v>
      </c>
      <c r="E282" s="156">
        <v>1214000</v>
      </c>
      <c r="F282" s="157"/>
      <c r="G282" s="158"/>
      <c r="H282" s="156">
        <v>1214000</v>
      </c>
      <c r="I282" s="157"/>
      <c r="J282" s="158"/>
    </row>
    <row r="283" spans="1:10" ht="12.75">
      <c r="A283" s="168" t="s">
        <v>426</v>
      </c>
      <c r="B283" s="169"/>
      <c r="C283" s="170"/>
      <c r="D283" s="208">
        <f>SUM(D276:D282)</f>
        <v>1344</v>
      </c>
      <c r="E283" s="209">
        <f aca="true" t="shared" si="94" ref="E283:G283">SUM(E276:E282)</f>
        <v>7989000</v>
      </c>
      <c r="F283" s="210">
        <f t="shared" si="94"/>
        <v>0</v>
      </c>
      <c r="G283" s="211">
        <f t="shared" si="94"/>
        <v>0</v>
      </c>
      <c r="H283" s="209">
        <f aca="true" t="shared" si="95" ref="H283">SUM(H276:H282)</f>
        <v>7989000</v>
      </c>
      <c r="I283" s="210">
        <f aca="true" t="shared" si="96" ref="I283:J283">SUM(I276:I282)</f>
        <v>0</v>
      </c>
      <c r="J283" s="211">
        <f t="shared" si="96"/>
        <v>0</v>
      </c>
    </row>
    <row r="284" spans="1:10" ht="12.75">
      <c r="A284" s="154"/>
      <c r="B284" s="146"/>
      <c r="C284" s="88"/>
      <c r="D284" s="176"/>
      <c r="E284" s="148"/>
      <c r="F284" s="153"/>
      <c r="G284" s="150"/>
      <c r="H284" s="148"/>
      <c r="I284" s="153"/>
      <c r="J284" s="150"/>
    </row>
    <row r="285" spans="1:10" ht="12.75">
      <c r="A285" s="154" t="s">
        <v>17</v>
      </c>
      <c r="B285" s="146" t="s">
        <v>427</v>
      </c>
      <c r="C285" s="88" t="s">
        <v>428</v>
      </c>
      <c r="D285" s="155">
        <v>118</v>
      </c>
      <c r="E285" s="156">
        <v>1000000</v>
      </c>
      <c r="F285" s="157"/>
      <c r="G285" s="158"/>
      <c r="H285" s="156">
        <v>1000000</v>
      </c>
      <c r="I285" s="157"/>
      <c r="J285" s="158"/>
    </row>
    <row r="286" spans="1:10" ht="12.75">
      <c r="A286" s="154" t="s">
        <v>17</v>
      </c>
      <c r="B286" s="146" t="s">
        <v>429</v>
      </c>
      <c r="C286" s="88" t="s">
        <v>430</v>
      </c>
      <c r="D286" s="155">
        <v>627</v>
      </c>
      <c r="E286" s="156">
        <v>2954000</v>
      </c>
      <c r="F286" s="157"/>
      <c r="G286" s="158"/>
      <c r="H286" s="156">
        <v>2954000</v>
      </c>
      <c r="I286" s="157"/>
      <c r="J286" s="158"/>
    </row>
    <row r="287" spans="1:10" ht="12.75">
      <c r="A287" s="154" t="s">
        <v>17</v>
      </c>
      <c r="B287" s="146" t="s">
        <v>431</v>
      </c>
      <c r="C287" s="88" t="s">
        <v>432</v>
      </c>
      <c r="D287" s="155">
        <v>113</v>
      </c>
      <c r="E287" s="156">
        <v>1493000</v>
      </c>
      <c r="F287" s="157"/>
      <c r="G287" s="158"/>
      <c r="H287" s="156">
        <v>1493000</v>
      </c>
      <c r="I287" s="157"/>
      <c r="J287" s="158"/>
    </row>
    <row r="288" spans="1:10" ht="12.75">
      <c r="A288" s="154" t="s">
        <v>17</v>
      </c>
      <c r="B288" s="146" t="s">
        <v>433</v>
      </c>
      <c r="C288" s="88" t="s">
        <v>434</v>
      </c>
      <c r="D288" s="155">
        <v>438</v>
      </c>
      <c r="E288" s="156">
        <v>1366000</v>
      </c>
      <c r="F288" s="157"/>
      <c r="G288" s="158"/>
      <c r="H288" s="156">
        <v>1366000</v>
      </c>
      <c r="I288" s="157"/>
      <c r="J288" s="158"/>
    </row>
    <row r="289" spans="1:10" ht="12.75">
      <c r="A289" s="154" t="s">
        <v>17</v>
      </c>
      <c r="B289" s="146" t="s">
        <v>435</v>
      </c>
      <c r="C289" s="88" t="s">
        <v>436</v>
      </c>
      <c r="D289" s="155">
        <v>930</v>
      </c>
      <c r="E289" s="156">
        <v>3380000</v>
      </c>
      <c r="F289" s="157"/>
      <c r="G289" s="158"/>
      <c r="H289" s="156">
        <v>3380000</v>
      </c>
      <c r="I289" s="157"/>
      <c r="J289" s="158"/>
    </row>
    <row r="290" spans="1:10" ht="12.75">
      <c r="A290" s="154" t="s">
        <v>36</v>
      </c>
      <c r="B290" s="146" t="s">
        <v>437</v>
      </c>
      <c r="C290" s="88" t="s">
        <v>438</v>
      </c>
      <c r="D290" s="155">
        <v>21</v>
      </c>
      <c r="E290" s="156">
        <v>1000000</v>
      </c>
      <c r="F290" s="157"/>
      <c r="G290" s="158"/>
      <c r="H290" s="156">
        <v>1000000</v>
      </c>
      <c r="I290" s="157"/>
      <c r="J290" s="158"/>
    </row>
    <row r="291" spans="1:10" ht="12.75">
      <c r="A291" s="168" t="s">
        <v>439</v>
      </c>
      <c r="B291" s="169"/>
      <c r="C291" s="170"/>
      <c r="D291" s="208">
        <f>SUM(D285:D290)</f>
        <v>2247</v>
      </c>
      <c r="E291" s="209">
        <f aca="true" t="shared" si="97" ref="E291:G291">SUM(E285:E290)</f>
        <v>11193000</v>
      </c>
      <c r="F291" s="210">
        <f t="shared" si="97"/>
        <v>0</v>
      </c>
      <c r="G291" s="211">
        <f t="shared" si="97"/>
        <v>0</v>
      </c>
      <c r="H291" s="209">
        <f aca="true" t="shared" si="98" ref="H291">SUM(H285:H290)</f>
        <v>11193000</v>
      </c>
      <c r="I291" s="210">
        <f aca="true" t="shared" si="99" ref="I291:J291">SUM(I285:I290)</f>
        <v>0</v>
      </c>
      <c r="J291" s="211">
        <f t="shared" si="99"/>
        <v>0</v>
      </c>
    </row>
    <row r="292" spans="1:10" ht="12.75">
      <c r="A292" s="145"/>
      <c r="B292" s="146"/>
      <c r="C292" s="88"/>
      <c r="D292" s="176">
        <v>0</v>
      </c>
      <c r="E292" s="148"/>
      <c r="F292" s="153"/>
      <c r="G292" s="150"/>
      <c r="H292" s="148">
        <v>0</v>
      </c>
      <c r="I292" s="153">
        <v>0</v>
      </c>
      <c r="J292" s="150">
        <v>0</v>
      </c>
    </row>
    <row r="293" spans="1:10" ht="12.75">
      <c r="A293" s="145"/>
      <c r="B293" s="190"/>
      <c r="C293" s="88"/>
      <c r="D293" s="176">
        <v>0</v>
      </c>
      <c r="E293" s="148"/>
      <c r="F293" s="153"/>
      <c r="G293" s="150"/>
      <c r="H293" s="148">
        <v>0</v>
      </c>
      <c r="I293" s="153">
        <v>0</v>
      </c>
      <c r="J293" s="150">
        <v>0</v>
      </c>
    </row>
    <row r="294" spans="1:10" ht="12.75">
      <c r="A294" s="168" t="s">
        <v>440</v>
      </c>
      <c r="B294" s="169"/>
      <c r="C294" s="170"/>
      <c r="D294" s="208">
        <f>+D291+D283+D274</f>
        <v>4911</v>
      </c>
      <c r="E294" s="209">
        <f>E274+E283+E291</f>
        <v>29795000</v>
      </c>
      <c r="F294" s="210">
        <f>F274+F283+F291</f>
        <v>0</v>
      </c>
      <c r="G294" s="211">
        <f>G274+G283+G291</f>
        <v>0</v>
      </c>
      <c r="H294" s="209">
        <f>+H291+H283+H274</f>
        <v>29795000</v>
      </c>
      <c r="I294" s="210">
        <f aca="true" t="shared" si="100" ref="I294:J294">+I291+I283+I274</f>
        <v>0</v>
      </c>
      <c r="J294" s="211">
        <f t="shared" si="100"/>
        <v>0</v>
      </c>
    </row>
    <row r="295" spans="1:10" ht="12.75">
      <c r="A295" s="179"/>
      <c r="B295" s="201"/>
      <c r="C295" s="191"/>
      <c r="D295" s="192">
        <v>0</v>
      </c>
      <c r="E295" s="193"/>
      <c r="F295" s="149"/>
      <c r="G295" s="194"/>
      <c r="H295" s="193">
        <v>0</v>
      </c>
      <c r="I295" s="149">
        <v>0</v>
      </c>
      <c r="J295" s="194">
        <v>0</v>
      </c>
    </row>
    <row r="296" spans="1:10" ht="12.75">
      <c r="A296" s="152" t="s">
        <v>441</v>
      </c>
      <c r="B296" s="146"/>
      <c r="C296" s="88"/>
      <c r="D296" s="176">
        <v>0</v>
      </c>
      <c r="E296" s="148"/>
      <c r="F296" s="153"/>
      <c r="G296" s="150"/>
      <c r="H296" s="148">
        <v>0</v>
      </c>
      <c r="I296" s="153">
        <v>0</v>
      </c>
      <c r="J296" s="150">
        <v>0</v>
      </c>
    </row>
    <row r="297" spans="1:10" ht="12.75">
      <c r="A297" s="145"/>
      <c r="B297" s="146"/>
      <c r="C297" s="88"/>
      <c r="D297" s="176">
        <v>0</v>
      </c>
      <c r="E297" s="148"/>
      <c r="F297" s="153"/>
      <c r="G297" s="150"/>
      <c r="H297" s="148">
        <v>0</v>
      </c>
      <c r="I297" s="153">
        <v>0</v>
      </c>
      <c r="J297" s="150">
        <v>0</v>
      </c>
    </row>
    <row r="298" spans="1:10" ht="12.75">
      <c r="A298" s="154" t="s">
        <v>17</v>
      </c>
      <c r="B298" s="146" t="s">
        <v>442</v>
      </c>
      <c r="C298" s="88" t="s">
        <v>443</v>
      </c>
      <c r="D298" s="155">
        <v>26</v>
      </c>
      <c r="E298" s="156">
        <v>0</v>
      </c>
      <c r="F298" s="157"/>
      <c r="G298" s="158"/>
      <c r="H298" s="156">
        <v>0</v>
      </c>
      <c r="I298" s="157"/>
      <c r="J298" s="158"/>
    </row>
    <row r="299" spans="1:10" ht="12.75">
      <c r="A299" s="154" t="s">
        <v>17</v>
      </c>
      <c r="B299" s="146" t="s">
        <v>444</v>
      </c>
      <c r="C299" s="88" t="s">
        <v>445</v>
      </c>
      <c r="D299" s="155">
        <v>69</v>
      </c>
      <c r="E299" s="156">
        <v>1000000</v>
      </c>
      <c r="F299" s="157"/>
      <c r="G299" s="158"/>
      <c r="H299" s="156">
        <v>1000000</v>
      </c>
      <c r="I299" s="157"/>
      <c r="J299" s="158"/>
    </row>
    <row r="300" spans="1:10" ht="12.75">
      <c r="A300" s="154" t="s">
        <v>17</v>
      </c>
      <c r="B300" s="146" t="s">
        <v>446</v>
      </c>
      <c r="C300" s="88" t="s">
        <v>447</v>
      </c>
      <c r="D300" s="155">
        <v>35</v>
      </c>
      <c r="E300" s="156">
        <v>0</v>
      </c>
      <c r="F300" s="157"/>
      <c r="G300" s="158"/>
      <c r="H300" s="156">
        <v>0</v>
      </c>
      <c r="I300" s="157"/>
      <c r="J300" s="158"/>
    </row>
    <row r="301" spans="1:10" ht="12.75">
      <c r="A301" s="154" t="s">
        <v>17</v>
      </c>
      <c r="B301" s="146" t="s">
        <v>448</v>
      </c>
      <c r="C301" s="88" t="s">
        <v>449</v>
      </c>
      <c r="D301" s="155">
        <v>59</v>
      </c>
      <c r="E301" s="156">
        <v>1000000</v>
      </c>
      <c r="F301" s="157"/>
      <c r="G301" s="158"/>
      <c r="H301" s="156">
        <v>1000000</v>
      </c>
      <c r="I301" s="157"/>
      <c r="J301" s="158"/>
    </row>
    <row r="302" spans="1:10" ht="12.75">
      <c r="A302" s="154" t="s">
        <v>17</v>
      </c>
      <c r="B302" s="146" t="s">
        <v>450</v>
      </c>
      <c r="C302" s="88" t="s">
        <v>451</v>
      </c>
      <c r="D302" s="155">
        <v>34</v>
      </c>
      <c r="E302" s="156">
        <v>0</v>
      </c>
      <c r="F302" s="157"/>
      <c r="G302" s="158"/>
      <c r="H302" s="156">
        <v>0</v>
      </c>
      <c r="I302" s="157"/>
      <c r="J302" s="158"/>
    </row>
    <row r="303" spans="1:10" ht="12.75">
      <c r="A303" s="154" t="s">
        <v>17</v>
      </c>
      <c r="B303" s="146" t="s">
        <v>452</v>
      </c>
      <c r="C303" s="88" t="s">
        <v>638</v>
      </c>
      <c r="D303" s="155">
        <v>32</v>
      </c>
      <c r="E303" s="156">
        <v>0</v>
      </c>
      <c r="F303" s="157"/>
      <c r="G303" s="158"/>
      <c r="H303" s="156">
        <v>0</v>
      </c>
      <c r="I303" s="157"/>
      <c r="J303" s="158"/>
    </row>
    <row r="304" spans="1:10" ht="12.75">
      <c r="A304" s="154" t="s">
        <v>36</v>
      </c>
      <c r="B304" s="146" t="s">
        <v>454</v>
      </c>
      <c r="C304" s="88" t="s">
        <v>455</v>
      </c>
      <c r="D304" s="155">
        <v>21</v>
      </c>
      <c r="E304" s="156">
        <v>1000000</v>
      </c>
      <c r="F304" s="157"/>
      <c r="G304" s="158"/>
      <c r="H304" s="156">
        <v>1000000</v>
      </c>
      <c r="I304" s="157"/>
      <c r="J304" s="158"/>
    </row>
    <row r="305" spans="1:10" ht="12.75">
      <c r="A305" s="168" t="s">
        <v>456</v>
      </c>
      <c r="B305" s="169"/>
      <c r="C305" s="170"/>
      <c r="D305" s="208">
        <f>SUM(D298:D304)</f>
        <v>276</v>
      </c>
      <c r="E305" s="209">
        <f aca="true" t="shared" si="101" ref="E305:G305">SUM(E298:E304)</f>
        <v>3000000</v>
      </c>
      <c r="F305" s="210">
        <f t="shared" si="101"/>
        <v>0</v>
      </c>
      <c r="G305" s="211">
        <f t="shared" si="101"/>
        <v>0</v>
      </c>
      <c r="H305" s="209">
        <f aca="true" t="shared" si="102" ref="H305">SUM(H298:H304)</f>
        <v>3000000</v>
      </c>
      <c r="I305" s="210">
        <f aca="true" t="shared" si="103" ref="I305:J305">SUM(I298:I304)</f>
        <v>0</v>
      </c>
      <c r="J305" s="211">
        <f t="shared" si="103"/>
        <v>0</v>
      </c>
    </row>
    <row r="306" spans="1:10" ht="12.75">
      <c r="A306" s="154"/>
      <c r="B306" s="146"/>
      <c r="C306" s="88"/>
      <c r="D306" s="176">
        <v>-1</v>
      </c>
      <c r="E306" s="148"/>
      <c r="F306" s="153"/>
      <c r="G306" s="150"/>
      <c r="H306" s="148">
        <v>0</v>
      </c>
      <c r="I306" s="153">
        <v>0</v>
      </c>
      <c r="J306" s="150">
        <v>0</v>
      </c>
    </row>
    <row r="307" spans="1:10" ht="12.75">
      <c r="A307" s="154" t="s">
        <v>17</v>
      </c>
      <c r="B307" s="146" t="s">
        <v>457</v>
      </c>
      <c r="C307" s="88" t="s">
        <v>458</v>
      </c>
      <c r="D307" s="155">
        <v>55</v>
      </c>
      <c r="E307" s="156">
        <v>1000000</v>
      </c>
      <c r="F307" s="157"/>
      <c r="G307" s="158"/>
      <c r="H307" s="156">
        <v>1000000</v>
      </c>
      <c r="I307" s="157"/>
      <c r="J307" s="158"/>
    </row>
    <row r="308" spans="1:10" ht="12.75">
      <c r="A308" s="154" t="s">
        <v>17</v>
      </c>
      <c r="B308" s="146" t="s">
        <v>459</v>
      </c>
      <c r="C308" s="88" t="s">
        <v>460</v>
      </c>
      <c r="D308" s="155">
        <v>64</v>
      </c>
      <c r="E308" s="156">
        <v>1000000</v>
      </c>
      <c r="F308" s="157"/>
      <c r="G308" s="158"/>
      <c r="H308" s="156">
        <v>1000000</v>
      </c>
      <c r="I308" s="157"/>
      <c r="J308" s="158"/>
    </row>
    <row r="309" spans="1:10" ht="12.75">
      <c r="A309" s="154" t="s">
        <v>17</v>
      </c>
      <c r="B309" s="146" t="s">
        <v>461</v>
      </c>
      <c r="C309" s="88" t="s">
        <v>462</v>
      </c>
      <c r="D309" s="155">
        <v>69</v>
      </c>
      <c r="E309" s="156">
        <v>1000000</v>
      </c>
      <c r="F309" s="157"/>
      <c r="G309" s="158"/>
      <c r="H309" s="156">
        <v>1000000</v>
      </c>
      <c r="I309" s="157"/>
      <c r="J309" s="158"/>
    </row>
    <row r="310" spans="1:10" ht="12.75">
      <c r="A310" s="154" t="s">
        <v>17</v>
      </c>
      <c r="B310" s="146" t="s">
        <v>463</v>
      </c>
      <c r="C310" s="88" t="s">
        <v>464</v>
      </c>
      <c r="D310" s="155">
        <v>49</v>
      </c>
      <c r="E310" s="156">
        <v>1000000</v>
      </c>
      <c r="F310" s="157"/>
      <c r="G310" s="158"/>
      <c r="H310" s="156">
        <v>1000000</v>
      </c>
      <c r="I310" s="157"/>
      <c r="J310" s="158"/>
    </row>
    <row r="311" spans="1:10" ht="12.75">
      <c r="A311" s="154" t="s">
        <v>17</v>
      </c>
      <c r="B311" s="146" t="s">
        <v>465</v>
      </c>
      <c r="C311" s="88" t="s">
        <v>466</v>
      </c>
      <c r="D311" s="155">
        <v>50</v>
      </c>
      <c r="E311" s="156">
        <v>1000000</v>
      </c>
      <c r="F311" s="157"/>
      <c r="G311" s="158"/>
      <c r="H311" s="156">
        <v>1000000</v>
      </c>
      <c r="I311" s="157"/>
      <c r="J311" s="158"/>
    </row>
    <row r="312" spans="1:10" ht="12.75">
      <c r="A312" s="154" t="s">
        <v>17</v>
      </c>
      <c r="B312" s="146" t="s">
        <v>467</v>
      </c>
      <c r="C312" s="88" t="s">
        <v>468</v>
      </c>
      <c r="D312" s="155">
        <v>61</v>
      </c>
      <c r="E312" s="156">
        <v>1000000</v>
      </c>
      <c r="F312" s="157"/>
      <c r="G312" s="158"/>
      <c r="H312" s="156">
        <v>1000000</v>
      </c>
      <c r="I312" s="157"/>
      <c r="J312" s="158"/>
    </row>
    <row r="313" spans="1:10" ht="12.75">
      <c r="A313" s="154" t="s">
        <v>17</v>
      </c>
      <c r="B313" s="146" t="s">
        <v>469</v>
      </c>
      <c r="C313" s="88" t="s">
        <v>470</v>
      </c>
      <c r="D313" s="155">
        <v>58</v>
      </c>
      <c r="E313" s="156">
        <v>1000000</v>
      </c>
      <c r="F313" s="157"/>
      <c r="G313" s="158"/>
      <c r="H313" s="156">
        <v>1000000</v>
      </c>
      <c r="I313" s="157"/>
      <c r="J313" s="158"/>
    </row>
    <row r="314" spans="1:10" ht="12.75">
      <c r="A314" s="154" t="s">
        <v>17</v>
      </c>
      <c r="B314" s="146" t="s">
        <v>471</v>
      </c>
      <c r="C314" s="88" t="s">
        <v>472</v>
      </c>
      <c r="D314" s="155">
        <v>62</v>
      </c>
      <c r="E314" s="156">
        <v>0</v>
      </c>
      <c r="F314" s="157"/>
      <c r="G314" s="158"/>
      <c r="H314" s="156">
        <v>0</v>
      </c>
      <c r="I314" s="157"/>
      <c r="J314" s="158"/>
    </row>
    <row r="315" spans="1:10" ht="12.75">
      <c r="A315" s="154" t="s">
        <v>36</v>
      </c>
      <c r="B315" s="146" t="s">
        <v>473</v>
      </c>
      <c r="C315" s="88" t="s">
        <v>474</v>
      </c>
      <c r="D315" s="155">
        <v>21</v>
      </c>
      <c r="E315" s="156">
        <v>1000000</v>
      </c>
      <c r="F315" s="157"/>
      <c r="G315" s="158"/>
      <c r="H315" s="156">
        <v>1000000</v>
      </c>
      <c r="I315" s="157"/>
      <c r="J315" s="158"/>
    </row>
    <row r="316" spans="1:10" ht="12.75">
      <c r="A316" s="168" t="s">
        <v>475</v>
      </c>
      <c r="B316" s="169"/>
      <c r="C316" s="170"/>
      <c r="D316" s="208">
        <f>SUM(D307:D315)</f>
        <v>489</v>
      </c>
      <c r="E316" s="209">
        <f aca="true" t="shared" si="104" ref="E316:G316">SUM(E307:E315)</f>
        <v>8000000</v>
      </c>
      <c r="F316" s="210">
        <f t="shared" si="104"/>
        <v>0</v>
      </c>
      <c r="G316" s="211">
        <f t="shared" si="104"/>
        <v>0</v>
      </c>
      <c r="H316" s="209">
        <f aca="true" t="shared" si="105" ref="H316">SUM(H307:H315)</f>
        <v>8000000</v>
      </c>
      <c r="I316" s="210">
        <f aca="true" t="shared" si="106" ref="I316:J316">SUM(I307:I315)</f>
        <v>0</v>
      </c>
      <c r="J316" s="211">
        <f t="shared" si="106"/>
        <v>0</v>
      </c>
    </row>
    <row r="317" spans="1:10" ht="12.75">
      <c r="A317" s="154"/>
      <c r="B317" s="146"/>
      <c r="C317" s="88"/>
      <c r="D317" s="176">
        <v>-1</v>
      </c>
      <c r="E317" s="148"/>
      <c r="F317" s="153"/>
      <c r="G317" s="150"/>
      <c r="H317" s="148">
        <v>0</v>
      </c>
      <c r="I317" s="153">
        <v>0</v>
      </c>
      <c r="J317" s="150">
        <v>0</v>
      </c>
    </row>
    <row r="318" spans="1:10" ht="12.75">
      <c r="A318" s="154" t="s">
        <v>17</v>
      </c>
      <c r="B318" s="146" t="s">
        <v>476</v>
      </c>
      <c r="C318" s="88" t="s">
        <v>477</v>
      </c>
      <c r="D318" s="155">
        <v>34</v>
      </c>
      <c r="E318" s="156">
        <v>0</v>
      </c>
      <c r="F318" s="157"/>
      <c r="G318" s="158"/>
      <c r="H318" s="156">
        <v>0</v>
      </c>
      <c r="I318" s="157"/>
      <c r="J318" s="158"/>
    </row>
    <row r="319" spans="1:10" ht="12.75">
      <c r="A319" s="154" t="s">
        <v>17</v>
      </c>
      <c r="B319" s="146" t="s">
        <v>478</v>
      </c>
      <c r="C319" s="88" t="s">
        <v>479</v>
      </c>
      <c r="D319" s="155">
        <v>84</v>
      </c>
      <c r="E319" s="156">
        <v>1000000</v>
      </c>
      <c r="F319" s="157"/>
      <c r="G319" s="158"/>
      <c r="H319" s="156">
        <v>1000000</v>
      </c>
      <c r="I319" s="157"/>
      <c r="J319" s="158"/>
    </row>
    <row r="320" spans="1:10" ht="12.75">
      <c r="A320" s="154" t="s">
        <v>17</v>
      </c>
      <c r="B320" s="146" t="s">
        <v>480</v>
      </c>
      <c r="C320" s="88" t="s">
        <v>481</v>
      </c>
      <c r="D320" s="155">
        <v>92</v>
      </c>
      <c r="E320" s="156">
        <v>1000000</v>
      </c>
      <c r="F320" s="157"/>
      <c r="G320" s="158"/>
      <c r="H320" s="156">
        <v>1000000</v>
      </c>
      <c r="I320" s="157"/>
      <c r="J320" s="158"/>
    </row>
    <row r="321" spans="1:10" ht="12.75">
      <c r="A321" s="154" t="s">
        <v>17</v>
      </c>
      <c r="B321" s="146" t="s">
        <v>482</v>
      </c>
      <c r="C321" s="88" t="s">
        <v>483</v>
      </c>
      <c r="D321" s="155">
        <v>62</v>
      </c>
      <c r="E321" s="156">
        <v>1000000</v>
      </c>
      <c r="F321" s="157"/>
      <c r="G321" s="158"/>
      <c r="H321" s="156">
        <v>1000000</v>
      </c>
      <c r="I321" s="157"/>
      <c r="J321" s="158"/>
    </row>
    <row r="322" spans="1:10" ht="12.75">
      <c r="A322" s="154" t="s">
        <v>17</v>
      </c>
      <c r="B322" s="146" t="s">
        <v>484</v>
      </c>
      <c r="C322" s="88" t="s">
        <v>485</v>
      </c>
      <c r="D322" s="155">
        <v>64</v>
      </c>
      <c r="E322" s="156">
        <v>1000000</v>
      </c>
      <c r="F322" s="157"/>
      <c r="G322" s="158"/>
      <c r="H322" s="156">
        <v>1000000</v>
      </c>
      <c r="I322" s="157"/>
      <c r="J322" s="158"/>
    </row>
    <row r="323" spans="1:10" ht="12.75">
      <c r="A323" s="154" t="s">
        <v>17</v>
      </c>
      <c r="B323" s="146" t="s">
        <v>486</v>
      </c>
      <c r="C323" s="88" t="s">
        <v>487</v>
      </c>
      <c r="D323" s="155">
        <v>49</v>
      </c>
      <c r="E323" s="156">
        <v>1000000</v>
      </c>
      <c r="F323" s="157"/>
      <c r="G323" s="158"/>
      <c r="H323" s="156">
        <v>1000000</v>
      </c>
      <c r="I323" s="157"/>
      <c r="J323" s="158"/>
    </row>
    <row r="324" spans="1:10" ht="12.75">
      <c r="A324" s="154" t="s">
        <v>36</v>
      </c>
      <c r="B324" s="146" t="s">
        <v>488</v>
      </c>
      <c r="C324" s="88" t="s">
        <v>489</v>
      </c>
      <c r="D324" s="155">
        <v>21</v>
      </c>
      <c r="E324" s="156">
        <v>1000000</v>
      </c>
      <c r="F324" s="157"/>
      <c r="G324" s="158"/>
      <c r="H324" s="156">
        <v>1000000</v>
      </c>
      <c r="I324" s="157"/>
      <c r="J324" s="158"/>
    </row>
    <row r="325" spans="1:10" ht="12.75">
      <c r="A325" s="168" t="s">
        <v>490</v>
      </c>
      <c r="B325" s="169"/>
      <c r="C325" s="170"/>
      <c r="D325" s="208">
        <f>SUM(D318:D324)</f>
        <v>406</v>
      </c>
      <c r="E325" s="209">
        <f aca="true" t="shared" si="107" ref="E325:G325">SUM(E318:E324)</f>
        <v>6000000</v>
      </c>
      <c r="F325" s="210">
        <f t="shared" si="107"/>
        <v>0</v>
      </c>
      <c r="G325" s="211">
        <f t="shared" si="107"/>
        <v>0</v>
      </c>
      <c r="H325" s="209">
        <f aca="true" t="shared" si="108" ref="H325">SUM(H318:H324)</f>
        <v>6000000</v>
      </c>
      <c r="I325" s="210">
        <f aca="true" t="shared" si="109" ref="I325:J325">SUM(I318:I324)</f>
        <v>0</v>
      </c>
      <c r="J325" s="211">
        <f t="shared" si="109"/>
        <v>0</v>
      </c>
    </row>
    <row r="326" spans="1:10" ht="12.75">
      <c r="A326" s="154"/>
      <c r="B326" s="146"/>
      <c r="C326" s="88"/>
      <c r="D326" s="176">
        <v>-1</v>
      </c>
      <c r="E326" s="148"/>
      <c r="F326" s="153"/>
      <c r="G326" s="150"/>
      <c r="H326" s="148">
        <v>0</v>
      </c>
      <c r="I326" s="153">
        <v>0</v>
      </c>
      <c r="J326" s="150">
        <v>0</v>
      </c>
    </row>
    <row r="327" spans="1:10" ht="12.75">
      <c r="A327" s="154" t="s">
        <v>17</v>
      </c>
      <c r="B327" s="146" t="s">
        <v>491</v>
      </c>
      <c r="C327" s="215" t="s">
        <v>492</v>
      </c>
      <c r="D327" s="155">
        <v>324</v>
      </c>
      <c r="E327" s="156">
        <v>7659000</v>
      </c>
      <c r="F327" s="157"/>
      <c r="G327" s="158"/>
      <c r="H327" s="156">
        <v>7659000</v>
      </c>
      <c r="I327" s="157"/>
      <c r="J327" s="158"/>
    </row>
    <row r="328" spans="1:10" ht="12.75">
      <c r="A328" s="154" t="s">
        <v>17</v>
      </c>
      <c r="B328" s="146" t="s">
        <v>493</v>
      </c>
      <c r="C328" s="88" t="s">
        <v>494</v>
      </c>
      <c r="D328" s="155">
        <v>98</v>
      </c>
      <c r="E328" s="156">
        <v>1000000</v>
      </c>
      <c r="F328" s="157"/>
      <c r="G328" s="158"/>
      <c r="H328" s="156">
        <v>1000000</v>
      </c>
      <c r="I328" s="157"/>
      <c r="J328" s="158"/>
    </row>
    <row r="329" spans="1:10" ht="12.75">
      <c r="A329" s="154" t="s">
        <v>17</v>
      </c>
      <c r="B329" s="146" t="s">
        <v>495</v>
      </c>
      <c r="C329" s="88" t="s">
        <v>496</v>
      </c>
      <c r="D329" s="155">
        <v>60</v>
      </c>
      <c r="E329" s="156">
        <v>1000000</v>
      </c>
      <c r="F329" s="157"/>
      <c r="G329" s="158"/>
      <c r="H329" s="156">
        <v>1000000</v>
      </c>
      <c r="I329" s="157"/>
      <c r="J329" s="158"/>
    </row>
    <row r="330" spans="1:10" ht="12.75">
      <c r="A330" s="154" t="s">
        <v>17</v>
      </c>
      <c r="B330" s="146" t="s">
        <v>497</v>
      </c>
      <c r="C330" s="88" t="s">
        <v>498</v>
      </c>
      <c r="D330" s="155">
        <v>100</v>
      </c>
      <c r="E330" s="156">
        <v>1000000</v>
      </c>
      <c r="F330" s="157"/>
      <c r="G330" s="158"/>
      <c r="H330" s="156">
        <v>1000000</v>
      </c>
      <c r="I330" s="157"/>
      <c r="J330" s="158"/>
    </row>
    <row r="331" spans="1:10" ht="12.75">
      <c r="A331" s="154" t="s">
        <v>36</v>
      </c>
      <c r="B331" s="146" t="s">
        <v>499</v>
      </c>
      <c r="C331" s="88" t="s">
        <v>500</v>
      </c>
      <c r="D331" s="155">
        <v>21</v>
      </c>
      <c r="E331" s="156">
        <v>1000000</v>
      </c>
      <c r="F331" s="157"/>
      <c r="G331" s="158"/>
      <c r="H331" s="156">
        <v>1000000</v>
      </c>
      <c r="I331" s="157"/>
      <c r="J331" s="158"/>
    </row>
    <row r="332" spans="1:10" ht="12.75">
      <c r="A332" s="168" t="s">
        <v>501</v>
      </c>
      <c r="B332" s="169"/>
      <c r="C332" s="170"/>
      <c r="D332" s="208">
        <f>SUM(D327:D331)</f>
        <v>603</v>
      </c>
      <c r="E332" s="209">
        <f aca="true" t="shared" si="110" ref="E332:G332">SUM(E327:E331)</f>
        <v>11659000</v>
      </c>
      <c r="F332" s="210">
        <f t="shared" si="110"/>
        <v>0</v>
      </c>
      <c r="G332" s="211">
        <f t="shared" si="110"/>
        <v>0</v>
      </c>
      <c r="H332" s="209">
        <f aca="true" t="shared" si="111" ref="H332">SUM(H327:H331)</f>
        <v>11659000</v>
      </c>
      <c r="I332" s="210">
        <f aca="true" t="shared" si="112" ref="I332:J332">SUM(I327:I331)</f>
        <v>0</v>
      </c>
      <c r="J332" s="211">
        <f t="shared" si="112"/>
        <v>0</v>
      </c>
    </row>
    <row r="333" spans="1:10" ht="12.75">
      <c r="A333" s="145"/>
      <c r="B333" s="146"/>
      <c r="C333" s="88"/>
      <c r="D333" s="176"/>
      <c r="E333" s="148"/>
      <c r="F333" s="153"/>
      <c r="G333" s="150"/>
      <c r="H333" s="148"/>
      <c r="I333" s="153"/>
      <c r="J333" s="150"/>
    </row>
    <row r="334" spans="1:10" ht="12.75">
      <c r="A334" s="154" t="s">
        <v>17</v>
      </c>
      <c r="B334" s="146" t="s">
        <v>502</v>
      </c>
      <c r="C334" s="88" t="s">
        <v>503</v>
      </c>
      <c r="D334" s="155">
        <v>171</v>
      </c>
      <c r="E334" s="156">
        <v>1000000</v>
      </c>
      <c r="F334" s="157"/>
      <c r="G334" s="158"/>
      <c r="H334" s="156">
        <v>1000000</v>
      </c>
      <c r="I334" s="157"/>
      <c r="J334" s="158"/>
    </row>
    <row r="335" spans="1:10" ht="12.75">
      <c r="A335" s="154" t="s">
        <v>17</v>
      </c>
      <c r="B335" s="146" t="s">
        <v>504</v>
      </c>
      <c r="C335" s="88" t="s">
        <v>505</v>
      </c>
      <c r="D335" s="155">
        <v>187</v>
      </c>
      <c r="E335" s="156">
        <v>1000000</v>
      </c>
      <c r="F335" s="157"/>
      <c r="G335" s="158"/>
      <c r="H335" s="156">
        <v>1000000</v>
      </c>
      <c r="I335" s="157"/>
      <c r="J335" s="158"/>
    </row>
    <row r="336" spans="1:10" ht="12.75">
      <c r="A336" s="154" t="s">
        <v>17</v>
      </c>
      <c r="B336" s="146" t="s">
        <v>506</v>
      </c>
      <c r="C336" s="88" t="s">
        <v>507</v>
      </c>
      <c r="D336" s="155">
        <v>73</v>
      </c>
      <c r="E336" s="156">
        <v>1000000</v>
      </c>
      <c r="F336" s="157"/>
      <c r="G336" s="158"/>
      <c r="H336" s="156">
        <v>1000000</v>
      </c>
      <c r="I336" s="157"/>
      <c r="J336" s="158"/>
    </row>
    <row r="337" spans="1:10" ht="12.75">
      <c r="A337" s="154" t="s">
        <v>36</v>
      </c>
      <c r="B337" s="146" t="s">
        <v>508</v>
      </c>
      <c r="C337" s="88" t="s">
        <v>509</v>
      </c>
      <c r="D337" s="155">
        <v>21</v>
      </c>
      <c r="E337" s="156">
        <v>1000000</v>
      </c>
      <c r="F337" s="157"/>
      <c r="G337" s="158"/>
      <c r="H337" s="156">
        <v>1000000</v>
      </c>
      <c r="I337" s="157"/>
      <c r="J337" s="158"/>
    </row>
    <row r="338" spans="1:10" ht="12.75">
      <c r="A338" s="168" t="s">
        <v>510</v>
      </c>
      <c r="B338" s="169"/>
      <c r="C338" s="170"/>
      <c r="D338" s="208">
        <f>SUM(D334:D337)</f>
        <v>452</v>
      </c>
      <c r="E338" s="209">
        <f aca="true" t="shared" si="113" ref="E338:G338">SUM(E334:E337)</f>
        <v>4000000</v>
      </c>
      <c r="F338" s="210">
        <f t="shared" si="113"/>
        <v>0</v>
      </c>
      <c r="G338" s="211">
        <f t="shared" si="113"/>
        <v>0</v>
      </c>
      <c r="H338" s="209">
        <f aca="true" t="shared" si="114" ref="H338">SUM(H334:H337)</f>
        <v>4000000</v>
      </c>
      <c r="I338" s="210">
        <f aca="true" t="shared" si="115" ref="I338:J338">SUM(I334:I337)</f>
        <v>0</v>
      </c>
      <c r="J338" s="211">
        <f t="shared" si="115"/>
        <v>0</v>
      </c>
    </row>
    <row r="339" spans="1:10" ht="12.75">
      <c r="A339" s="145"/>
      <c r="B339" s="146"/>
      <c r="C339" s="88"/>
      <c r="D339" s="176"/>
      <c r="E339" s="148"/>
      <c r="F339" s="153"/>
      <c r="G339" s="150"/>
      <c r="H339" s="148"/>
      <c r="I339" s="153"/>
      <c r="J339" s="150"/>
    </row>
    <row r="340" spans="1:10" ht="12.75">
      <c r="A340" s="145"/>
      <c r="B340" s="190"/>
      <c r="C340" s="88"/>
      <c r="D340" s="176">
        <v>-1</v>
      </c>
      <c r="E340" s="148"/>
      <c r="F340" s="153"/>
      <c r="G340" s="150"/>
      <c r="H340" s="148">
        <v>0</v>
      </c>
      <c r="I340" s="153">
        <v>0</v>
      </c>
      <c r="J340" s="150">
        <v>0</v>
      </c>
    </row>
    <row r="341" spans="1:10" ht="12.75">
      <c r="A341" s="168" t="s">
        <v>511</v>
      </c>
      <c r="B341" s="169"/>
      <c r="C341" s="170"/>
      <c r="D341" s="208">
        <f>+D332+D325+D316+D305+D338</f>
        <v>2226</v>
      </c>
      <c r="E341" s="209">
        <f>E305+E316+E325+E332+E338</f>
        <v>32659000</v>
      </c>
      <c r="F341" s="210">
        <f>F305+F316+F325+F332+F338</f>
        <v>0</v>
      </c>
      <c r="G341" s="211">
        <f>G305+G316+G325+G332+G338</f>
        <v>0</v>
      </c>
      <c r="H341" s="209">
        <f>+H332+H325+H316+H305+H338</f>
        <v>32659000</v>
      </c>
      <c r="I341" s="210">
        <f aca="true" t="shared" si="116" ref="I341:J341">+I332+I325+I316+I305+I338</f>
        <v>0</v>
      </c>
      <c r="J341" s="211">
        <f t="shared" si="116"/>
        <v>0</v>
      </c>
    </row>
    <row r="342" spans="1:10" ht="12.75">
      <c r="A342" s="200"/>
      <c r="B342" s="201"/>
      <c r="C342" s="191"/>
      <c r="D342" s="192">
        <v>0</v>
      </c>
      <c r="E342" s="193"/>
      <c r="F342" s="149"/>
      <c r="G342" s="194"/>
      <c r="H342" s="193">
        <v>0</v>
      </c>
      <c r="I342" s="149">
        <v>0</v>
      </c>
      <c r="J342" s="194">
        <v>0</v>
      </c>
    </row>
    <row r="343" spans="1:10" ht="12.75">
      <c r="A343" s="152" t="s">
        <v>512</v>
      </c>
      <c r="B343" s="146"/>
      <c r="C343" s="88"/>
      <c r="D343" s="176">
        <v>0</v>
      </c>
      <c r="E343" s="148"/>
      <c r="F343" s="153"/>
      <c r="G343" s="150"/>
      <c r="H343" s="148">
        <v>0</v>
      </c>
      <c r="I343" s="153">
        <v>0</v>
      </c>
      <c r="J343" s="150">
        <v>0</v>
      </c>
    </row>
    <row r="344" spans="1:10" ht="12.75">
      <c r="A344" s="154"/>
      <c r="B344" s="146"/>
      <c r="C344" s="88"/>
      <c r="D344" s="176"/>
      <c r="E344" s="148"/>
      <c r="F344" s="153"/>
      <c r="G344" s="150"/>
      <c r="H344" s="148"/>
      <c r="I344" s="153"/>
      <c r="J344" s="150"/>
    </row>
    <row r="345" spans="1:10" ht="12.75">
      <c r="A345" s="154" t="s">
        <v>17</v>
      </c>
      <c r="B345" s="146" t="s">
        <v>513</v>
      </c>
      <c r="C345" s="88" t="s">
        <v>514</v>
      </c>
      <c r="D345" s="155">
        <v>357</v>
      </c>
      <c r="E345" s="156">
        <v>2169000</v>
      </c>
      <c r="F345" s="157"/>
      <c r="G345" s="158"/>
      <c r="H345" s="156">
        <v>2169000</v>
      </c>
      <c r="I345" s="157"/>
      <c r="J345" s="158"/>
    </row>
    <row r="346" spans="1:10" ht="12.75">
      <c r="A346" s="154" t="s">
        <v>17</v>
      </c>
      <c r="B346" s="146" t="s">
        <v>515</v>
      </c>
      <c r="C346" s="88" t="s">
        <v>516</v>
      </c>
      <c r="D346" s="155">
        <v>627</v>
      </c>
      <c r="E346" s="156">
        <v>1411000</v>
      </c>
      <c r="F346" s="157"/>
      <c r="G346" s="158"/>
      <c r="H346" s="156">
        <v>1411000</v>
      </c>
      <c r="I346" s="157"/>
      <c r="J346" s="158"/>
    </row>
    <row r="347" spans="1:10" ht="12.75">
      <c r="A347" s="154" t="s">
        <v>17</v>
      </c>
      <c r="B347" s="146" t="s">
        <v>517</v>
      </c>
      <c r="C347" s="88" t="s">
        <v>518</v>
      </c>
      <c r="D347" s="155">
        <v>771</v>
      </c>
      <c r="E347" s="156">
        <v>7837000</v>
      </c>
      <c r="F347" s="157"/>
      <c r="G347" s="158"/>
      <c r="H347" s="156">
        <v>7837000</v>
      </c>
      <c r="I347" s="157"/>
      <c r="J347" s="158"/>
    </row>
    <row r="348" spans="1:10" ht="12.75">
      <c r="A348" s="154" t="s">
        <v>17</v>
      </c>
      <c r="B348" s="146" t="s">
        <v>519</v>
      </c>
      <c r="C348" s="88" t="s">
        <v>520</v>
      </c>
      <c r="D348" s="155">
        <v>81</v>
      </c>
      <c r="E348" s="156">
        <v>1000000</v>
      </c>
      <c r="F348" s="157"/>
      <c r="G348" s="158"/>
      <c r="H348" s="156">
        <v>1000000</v>
      </c>
      <c r="I348" s="157"/>
      <c r="J348" s="158"/>
    </row>
    <row r="349" spans="1:10" ht="12.75">
      <c r="A349" s="154" t="s">
        <v>17</v>
      </c>
      <c r="B349" s="146" t="s">
        <v>521</v>
      </c>
      <c r="C349" s="88" t="s">
        <v>522</v>
      </c>
      <c r="D349" s="155">
        <v>402</v>
      </c>
      <c r="E349" s="156">
        <v>1428000</v>
      </c>
      <c r="F349" s="157"/>
      <c r="G349" s="158"/>
      <c r="H349" s="156">
        <v>1428000</v>
      </c>
      <c r="I349" s="157"/>
      <c r="J349" s="158"/>
    </row>
    <row r="350" spans="1:10" ht="12.75">
      <c r="A350" s="154" t="s">
        <v>36</v>
      </c>
      <c r="B350" s="146" t="s">
        <v>523</v>
      </c>
      <c r="C350" s="88" t="s">
        <v>524</v>
      </c>
      <c r="D350" s="155">
        <v>29</v>
      </c>
      <c r="E350" s="156">
        <v>1412000</v>
      </c>
      <c r="F350" s="157"/>
      <c r="G350" s="158"/>
      <c r="H350" s="156">
        <v>1412000</v>
      </c>
      <c r="I350" s="157"/>
      <c r="J350" s="158"/>
    </row>
    <row r="351" spans="1:10" ht="12.75">
      <c r="A351" s="168" t="s">
        <v>525</v>
      </c>
      <c r="B351" s="169"/>
      <c r="C351" s="170"/>
      <c r="D351" s="208">
        <f>SUM(D345:D350)</f>
        <v>2267</v>
      </c>
      <c r="E351" s="209">
        <f aca="true" t="shared" si="117" ref="E351:G351">SUM(E345:E350)</f>
        <v>15257000</v>
      </c>
      <c r="F351" s="210">
        <f t="shared" si="117"/>
        <v>0</v>
      </c>
      <c r="G351" s="211">
        <f t="shared" si="117"/>
        <v>0</v>
      </c>
      <c r="H351" s="209">
        <f aca="true" t="shared" si="118" ref="H351">SUM(H345:H350)</f>
        <v>15257000</v>
      </c>
      <c r="I351" s="210">
        <f aca="true" t="shared" si="119" ref="I351:J351">SUM(I345:I350)</f>
        <v>0</v>
      </c>
      <c r="J351" s="211">
        <f t="shared" si="119"/>
        <v>0</v>
      </c>
    </row>
    <row r="352" spans="1:10" ht="12.75">
      <c r="A352" s="154"/>
      <c r="B352" s="146"/>
      <c r="C352" s="88"/>
      <c r="D352" s="176">
        <v>-1</v>
      </c>
      <c r="E352" s="148"/>
      <c r="F352" s="153"/>
      <c r="G352" s="150"/>
      <c r="H352" s="148">
        <v>0</v>
      </c>
      <c r="I352" s="153">
        <v>0</v>
      </c>
      <c r="J352" s="150">
        <v>0</v>
      </c>
    </row>
    <row r="353" spans="1:10" ht="12.75">
      <c r="A353" s="154" t="s">
        <v>17</v>
      </c>
      <c r="B353" s="146" t="s">
        <v>526</v>
      </c>
      <c r="C353" s="88" t="s">
        <v>527</v>
      </c>
      <c r="D353" s="155">
        <v>87</v>
      </c>
      <c r="E353" s="156">
        <v>1000000</v>
      </c>
      <c r="F353" s="157"/>
      <c r="G353" s="158"/>
      <c r="H353" s="156">
        <v>1000000</v>
      </c>
      <c r="I353" s="157"/>
      <c r="J353" s="158"/>
    </row>
    <row r="354" spans="1:10" ht="12.75">
      <c r="A354" s="154" t="s">
        <v>17</v>
      </c>
      <c r="B354" s="146" t="s">
        <v>528</v>
      </c>
      <c r="C354" s="88" t="s">
        <v>529</v>
      </c>
      <c r="D354" s="155">
        <v>97</v>
      </c>
      <c r="E354" s="156">
        <v>1000000</v>
      </c>
      <c r="F354" s="157"/>
      <c r="G354" s="158"/>
      <c r="H354" s="156">
        <v>1000000</v>
      </c>
      <c r="I354" s="157"/>
      <c r="J354" s="158"/>
    </row>
    <row r="355" spans="1:10" ht="12.75">
      <c r="A355" s="154" t="s">
        <v>17</v>
      </c>
      <c r="B355" s="146" t="s">
        <v>530</v>
      </c>
      <c r="C355" s="88" t="s">
        <v>531</v>
      </c>
      <c r="D355" s="155">
        <v>196</v>
      </c>
      <c r="E355" s="156">
        <v>3232000</v>
      </c>
      <c r="F355" s="157"/>
      <c r="G355" s="158"/>
      <c r="H355" s="156">
        <v>3232000</v>
      </c>
      <c r="I355" s="157"/>
      <c r="J355" s="158"/>
    </row>
    <row r="356" spans="1:10" ht="12.75">
      <c r="A356" s="154" t="s">
        <v>17</v>
      </c>
      <c r="B356" s="146" t="s">
        <v>532</v>
      </c>
      <c r="C356" s="88" t="s">
        <v>533</v>
      </c>
      <c r="D356" s="155">
        <v>144</v>
      </c>
      <c r="E356" s="156">
        <v>2488000</v>
      </c>
      <c r="F356" s="157"/>
      <c r="G356" s="158"/>
      <c r="H356" s="156">
        <v>2488000</v>
      </c>
      <c r="I356" s="157"/>
      <c r="J356" s="158"/>
    </row>
    <row r="357" spans="1:10" ht="12.75">
      <c r="A357" s="154" t="s">
        <v>17</v>
      </c>
      <c r="B357" s="146" t="s">
        <v>534</v>
      </c>
      <c r="C357" s="88" t="s">
        <v>535</v>
      </c>
      <c r="D357" s="155">
        <v>103</v>
      </c>
      <c r="E357" s="156">
        <v>1000000</v>
      </c>
      <c r="F357" s="157"/>
      <c r="G357" s="158"/>
      <c r="H357" s="156">
        <v>1000000</v>
      </c>
      <c r="I357" s="157"/>
      <c r="J357" s="158"/>
    </row>
    <row r="358" spans="1:10" ht="12.75">
      <c r="A358" s="154" t="s">
        <v>36</v>
      </c>
      <c r="B358" s="146" t="s">
        <v>536</v>
      </c>
      <c r="C358" s="88" t="s">
        <v>537</v>
      </c>
      <c r="D358" s="155">
        <v>632</v>
      </c>
      <c r="E358" s="156">
        <v>1000000</v>
      </c>
      <c r="F358" s="157"/>
      <c r="G358" s="158"/>
      <c r="H358" s="156">
        <v>1000000</v>
      </c>
      <c r="I358" s="157"/>
      <c r="J358" s="158"/>
    </row>
    <row r="359" spans="1:10" ht="12.75">
      <c r="A359" s="168" t="s">
        <v>538</v>
      </c>
      <c r="B359" s="169"/>
      <c r="C359" s="170"/>
      <c r="D359" s="208">
        <f>SUM(D353:D358)</f>
        <v>1259</v>
      </c>
      <c r="E359" s="209">
        <f aca="true" t="shared" si="120" ref="E359:G359">SUM(E353:E358)</f>
        <v>9720000</v>
      </c>
      <c r="F359" s="210">
        <f t="shared" si="120"/>
        <v>0</v>
      </c>
      <c r="G359" s="211">
        <f t="shared" si="120"/>
        <v>0</v>
      </c>
      <c r="H359" s="209">
        <f aca="true" t="shared" si="121" ref="H359">SUM(H353:H358)</f>
        <v>9720000</v>
      </c>
      <c r="I359" s="210">
        <f aca="true" t="shared" si="122" ref="I359:J359">SUM(I353:I358)</f>
        <v>0</v>
      </c>
      <c r="J359" s="211">
        <f t="shared" si="122"/>
        <v>0</v>
      </c>
    </row>
    <row r="360" spans="1:10" ht="12.75">
      <c r="A360" s="154"/>
      <c r="B360" s="146"/>
      <c r="C360" s="88"/>
      <c r="D360" s="176">
        <v>-1</v>
      </c>
      <c r="E360" s="148"/>
      <c r="F360" s="153"/>
      <c r="G360" s="150"/>
      <c r="H360" s="148">
        <v>0</v>
      </c>
      <c r="I360" s="153">
        <v>0</v>
      </c>
      <c r="J360" s="150">
        <v>0</v>
      </c>
    </row>
    <row r="361" spans="1:10" ht="12.75">
      <c r="A361" s="154" t="s">
        <v>17</v>
      </c>
      <c r="B361" s="146" t="s">
        <v>539</v>
      </c>
      <c r="C361" s="88" t="s">
        <v>122</v>
      </c>
      <c r="D361" s="155">
        <v>64</v>
      </c>
      <c r="E361" s="156">
        <v>1000000</v>
      </c>
      <c r="F361" s="157"/>
      <c r="G361" s="158"/>
      <c r="H361" s="156">
        <v>1000000</v>
      </c>
      <c r="I361" s="157"/>
      <c r="J361" s="158"/>
    </row>
    <row r="362" spans="1:10" ht="12.75">
      <c r="A362" s="154" t="s">
        <v>17</v>
      </c>
      <c r="B362" s="146" t="s">
        <v>540</v>
      </c>
      <c r="C362" s="88" t="s">
        <v>541</v>
      </c>
      <c r="D362" s="186">
        <v>71</v>
      </c>
      <c r="E362" s="156">
        <v>1000000</v>
      </c>
      <c r="F362" s="157"/>
      <c r="G362" s="158"/>
      <c r="H362" s="156">
        <v>1000000</v>
      </c>
      <c r="I362" s="157"/>
      <c r="J362" s="158"/>
    </row>
    <row r="363" spans="1:10" ht="12.75">
      <c r="A363" s="154" t="s">
        <v>17</v>
      </c>
      <c r="B363" s="146" t="s">
        <v>542</v>
      </c>
      <c r="C363" s="88" t="s">
        <v>543</v>
      </c>
      <c r="D363" s="155">
        <v>119</v>
      </c>
      <c r="E363" s="156">
        <v>1000000</v>
      </c>
      <c r="F363" s="157"/>
      <c r="G363" s="158"/>
      <c r="H363" s="156">
        <v>1000000</v>
      </c>
      <c r="I363" s="157"/>
      <c r="J363" s="158"/>
    </row>
    <row r="364" spans="1:10" ht="12.75">
      <c r="A364" s="154" t="s">
        <v>17</v>
      </c>
      <c r="B364" s="146" t="s">
        <v>544</v>
      </c>
      <c r="C364" s="88" t="s">
        <v>545</v>
      </c>
      <c r="D364" s="155">
        <v>69</v>
      </c>
      <c r="E364" s="156">
        <v>1000000</v>
      </c>
      <c r="F364" s="157"/>
      <c r="G364" s="158"/>
      <c r="H364" s="156">
        <v>1000000</v>
      </c>
      <c r="I364" s="157"/>
      <c r="J364" s="158"/>
    </row>
    <row r="365" spans="1:10" ht="12.75">
      <c r="A365" s="154" t="s">
        <v>17</v>
      </c>
      <c r="B365" s="146" t="s">
        <v>546</v>
      </c>
      <c r="C365" s="88" t="str">
        <f>B365</f>
        <v>NW397</v>
      </c>
      <c r="D365" s="155">
        <v>110</v>
      </c>
      <c r="E365" s="156">
        <v>1000000</v>
      </c>
      <c r="F365" s="157"/>
      <c r="G365" s="158"/>
      <c r="H365" s="156">
        <v>1000000</v>
      </c>
      <c r="I365" s="157"/>
      <c r="J365" s="158"/>
    </row>
    <row r="366" spans="1:10" ht="12.75">
      <c r="A366" s="154" t="s">
        <v>36</v>
      </c>
      <c r="B366" s="146" t="s">
        <v>548</v>
      </c>
      <c r="C366" s="88" t="s">
        <v>549</v>
      </c>
      <c r="D366" s="155">
        <v>383</v>
      </c>
      <c r="E366" s="156">
        <v>2350000</v>
      </c>
      <c r="F366" s="157"/>
      <c r="G366" s="158"/>
      <c r="H366" s="156">
        <v>2350000</v>
      </c>
      <c r="I366" s="157"/>
      <c r="J366" s="158"/>
    </row>
    <row r="367" spans="1:10" ht="12.75">
      <c r="A367" s="168" t="s">
        <v>550</v>
      </c>
      <c r="B367" s="169"/>
      <c r="C367" s="170"/>
      <c r="D367" s="208">
        <f>SUM(D361:D366)</f>
        <v>816</v>
      </c>
      <c r="E367" s="209">
        <f aca="true" t="shared" si="123" ref="E367:G367">SUM(E361:E366)</f>
        <v>7350000</v>
      </c>
      <c r="F367" s="210">
        <f t="shared" si="123"/>
        <v>0</v>
      </c>
      <c r="G367" s="211">
        <f t="shared" si="123"/>
        <v>0</v>
      </c>
      <c r="H367" s="209">
        <f aca="true" t="shared" si="124" ref="H367">SUM(H361:H366)</f>
        <v>7350000</v>
      </c>
      <c r="I367" s="210">
        <f aca="true" t="shared" si="125" ref="I367:J367">SUM(I361:I366)</f>
        <v>0</v>
      </c>
      <c r="J367" s="211">
        <f t="shared" si="125"/>
        <v>0</v>
      </c>
    </row>
    <row r="368" spans="1:10" ht="12.75">
      <c r="A368" s="154"/>
      <c r="B368" s="146"/>
      <c r="C368" s="88"/>
      <c r="D368" s="176">
        <v>-1</v>
      </c>
      <c r="E368" s="148"/>
      <c r="F368" s="153"/>
      <c r="G368" s="150"/>
      <c r="H368" s="148">
        <v>0</v>
      </c>
      <c r="I368" s="153">
        <v>0</v>
      </c>
      <c r="J368" s="150">
        <v>0</v>
      </c>
    </row>
    <row r="369" spans="1:10" ht="12.75">
      <c r="A369" s="154" t="s">
        <v>17</v>
      </c>
      <c r="B369" s="146" t="s">
        <v>551</v>
      </c>
      <c r="C369" s="88" t="s">
        <v>552</v>
      </c>
      <c r="D369" s="155">
        <v>94</v>
      </c>
      <c r="E369" s="156">
        <v>1000000</v>
      </c>
      <c r="F369" s="157"/>
      <c r="G369" s="158"/>
      <c r="H369" s="156">
        <v>1000000</v>
      </c>
      <c r="I369" s="157"/>
      <c r="J369" s="158"/>
    </row>
    <row r="370" spans="1:10" ht="12.75">
      <c r="A370" s="154" t="s">
        <v>17</v>
      </c>
      <c r="B370" s="146" t="s">
        <v>553</v>
      </c>
      <c r="C370" s="88" t="s">
        <v>554</v>
      </c>
      <c r="D370" s="155">
        <v>145</v>
      </c>
      <c r="E370" s="156">
        <v>1000000</v>
      </c>
      <c r="F370" s="157"/>
      <c r="G370" s="158"/>
      <c r="H370" s="156">
        <v>1000000</v>
      </c>
      <c r="I370" s="157"/>
      <c r="J370" s="158"/>
    </row>
    <row r="371" spans="1:10" ht="12.75">
      <c r="A371" s="154" t="s">
        <v>17</v>
      </c>
      <c r="B371" s="146" t="s">
        <v>555</v>
      </c>
      <c r="C371" s="88" t="s">
        <v>556</v>
      </c>
      <c r="D371" s="155">
        <v>405</v>
      </c>
      <c r="E371" s="156">
        <v>1840000</v>
      </c>
      <c r="F371" s="157"/>
      <c r="G371" s="158"/>
      <c r="H371" s="156">
        <v>1840000</v>
      </c>
      <c r="I371" s="157"/>
      <c r="J371" s="158"/>
    </row>
    <row r="372" spans="1:10" ht="12.75">
      <c r="A372" s="154" t="s">
        <v>17</v>
      </c>
      <c r="B372" s="146" t="s">
        <v>557</v>
      </c>
      <c r="C372" s="88" t="s">
        <v>558</v>
      </c>
      <c r="D372" s="155">
        <v>124</v>
      </c>
      <c r="E372" s="156">
        <v>1000000</v>
      </c>
      <c r="F372" s="157"/>
      <c r="G372" s="158"/>
      <c r="H372" s="156">
        <v>1000000</v>
      </c>
      <c r="I372" s="157"/>
      <c r="J372" s="158"/>
    </row>
    <row r="373" spans="1:10" ht="12.75">
      <c r="A373" s="154" t="s">
        <v>36</v>
      </c>
      <c r="B373" s="146" t="s">
        <v>559</v>
      </c>
      <c r="C373" s="88" t="s">
        <v>560</v>
      </c>
      <c r="D373" s="155">
        <v>21</v>
      </c>
      <c r="E373" s="156">
        <v>1000000</v>
      </c>
      <c r="F373" s="157"/>
      <c r="G373" s="158"/>
      <c r="H373" s="156">
        <v>1000000</v>
      </c>
      <c r="I373" s="157"/>
      <c r="J373" s="158"/>
    </row>
    <row r="374" spans="1:10" ht="12.75">
      <c r="A374" s="168" t="s">
        <v>561</v>
      </c>
      <c r="B374" s="169"/>
      <c r="C374" s="170"/>
      <c r="D374" s="208">
        <f>SUM(D369:D373)</f>
        <v>789</v>
      </c>
      <c r="E374" s="209">
        <f aca="true" t="shared" si="126" ref="E374:G374">SUM(E369:E373)</f>
        <v>5840000</v>
      </c>
      <c r="F374" s="210">
        <f t="shared" si="126"/>
        <v>0</v>
      </c>
      <c r="G374" s="211">
        <f t="shared" si="126"/>
        <v>0</v>
      </c>
      <c r="H374" s="209">
        <f aca="true" t="shared" si="127" ref="H374">SUM(H369:H373)</f>
        <v>5840000</v>
      </c>
      <c r="I374" s="210">
        <f aca="true" t="shared" si="128" ref="I374:J374">SUM(I369:I373)</f>
        <v>0</v>
      </c>
      <c r="J374" s="211">
        <f t="shared" si="128"/>
        <v>0</v>
      </c>
    </row>
    <row r="375" spans="1:10" ht="12.75">
      <c r="A375" s="145"/>
      <c r="B375" s="146"/>
      <c r="C375" s="88"/>
      <c r="D375" s="176">
        <v>0</v>
      </c>
      <c r="E375" s="148"/>
      <c r="F375" s="153"/>
      <c r="G375" s="150"/>
      <c r="H375" s="148">
        <v>0</v>
      </c>
      <c r="I375" s="153">
        <v>0</v>
      </c>
      <c r="J375" s="150">
        <v>0</v>
      </c>
    </row>
    <row r="376" spans="1:10" ht="12.75">
      <c r="A376" s="145"/>
      <c r="B376" s="190"/>
      <c r="C376" s="88"/>
      <c r="D376" s="176">
        <v>0</v>
      </c>
      <c r="E376" s="148"/>
      <c r="F376" s="153"/>
      <c r="G376" s="150"/>
      <c r="H376" s="148">
        <v>0</v>
      </c>
      <c r="I376" s="153">
        <v>0</v>
      </c>
      <c r="J376" s="150">
        <v>0</v>
      </c>
    </row>
    <row r="377" spans="1:10" ht="12.75">
      <c r="A377" s="168" t="s">
        <v>562</v>
      </c>
      <c r="B377" s="169"/>
      <c r="C377" s="170"/>
      <c r="D377" s="208">
        <f>+D374+D367+D359+D351</f>
        <v>5131</v>
      </c>
      <c r="E377" s="209">
        <f>E351+E359+E367+E374</f>
        <v>38167000</v>
      </c>
      <c r="F377" s="210">
        <f>F351+F359+F367+F374</f>
        <v>0</v>
      </c>
      <c r="G377" s="211">
        <f>G351+G359+G367+G374</f>
        <v>0</v>
      </c>
      <c r="H377" s="209">
        <f>+H374+H367+H359+H351</f>
        <v>38167000</v>
      </c>
      <c r="I377" s="210">
        <f aca="true" t="shared" si="129" ref="I377:J377">+I374+I367+I359+I351</f>
        <v>0</v>
      </c>
      <c r="J377" s="211">
        <f t="shared" si="129"/>
        <v>0</v>
      </c>
    </row>
    <row r="378" spans="1:10" ht="12.75">
      <c r="A378" s="216"/>
      <c r="B378" s="217"/>
      <c r="C378" s="218"/>
      <c r="D378" s="219"/>
      <c r="E378" s="220"/>
      <c r="F378" s="221"/>
      <c r="G378" s="222"/>
      <c r="H378" s="220"/>
      <c r="I378" s="221"/>
      <c r="J378" s="222"/>
    </row>
    <row r="379" spans="1:10" ht="12.75">
      <c r="A379" s="152" t="s">
        <v>563</v>
      </c>
      <c r="B379" s="146"/>
      <c r="C379" s="88"/>
      <c r="D379" s="223"/>
      <c r="E379" s="224"/>
      <c r="F379" s="225"/>
      <c r="G379" s="226"/>
      <c r="H379" s="224"/>
      <c r="I379" s="225"/>
      <c r="J379" s="226"/>
    </row>
    <row r="380" spans="1:10" ht="12.75">
      <c r="A380" s="145"/>
      <c r="B380" s="146"/>
      <c r="C380" s="88"/>
      <c r="D380" s="176"/>
      <c r="E380" s="227"/>
      <c r="F380" s="228"/>
      <c r="G380" s="229"/>
      <c r="H380" s="227"/>
      <c r="I380" s="228"/>
      <c r="J380" s="229"/>
    </row>
    <row r="381" spans="1:10" ht="12.75">
      <c r="A381" s="161" t="s">
        <v>12</v>
      </c>
      <c r="B381" s="162" t="s">
        <v>564</v>
      </c>
      <c r="C381" s="163" t="s">
        <v>565</v>
      </c>
      <c r="D381" s="164">
        <v>3335</v>
      </c>
      <c r="E381" s="165">
        <v>20205000</v>
      </c>
      <c r="F381" s="166"/>
      <c r="G381" s="167"/>
      <c r="H381" s="165">
        <v>20205000</v>
      </c>
      <c r="I381" s="166"/>
      <c r="J381" s="167"/>
    </row>
    <row r="382" spans="1:10" ht="12.75">
      <c r="A382" s="154"/>
      <c r="B382" s="146"/>
      <c r="C382" s="88"/>
      <c r="D382" s="176"/>
      <c r="E382" s="148"/>
      <c r="F382" s="153"/>
      <c r="G382" s="150"/>
      <c r="H382" s="148"/>
      <c r="I382" s="153"/>
      <c r="J382" s="150"/>
    </row>
    <row r="383" spans="1:10" ht="12.75">
      <c r="A383" s="154" t="s">
        <v>17</v>
      </c>
      <c r="B383" s="146" t="s">
        <v>566</v>
      </c>
      <c r="C383" s="88" t="s">
        <v>567</v>
      </c>
      <c r="D383" s="155">
        <v>78</v>
      </c>
      <c r="E383" s="156">
        <v>1058000</v>
      </c>
      <c r="F383" s="157"/>
      <c r="G383" s="158"/>
      <c r="H383" s="156">
        <v>1058000</v>
      </c>
      <c r="I383" s="157"/>
      <c r="J383" s="158"/>
    </row>
    <row r="384" spans="1:10" ht="12.75">
      <c r="A384" s="154" t="s">
        <v>17</v>
      </c>
      <c r="B384" s="146" t="s">
        <v>568</v>
      </c>
      <c r="C384" s="88" t="s">
        <v>569</v>
      </c>
      <c r="D384" s="155">
        <v>67</v>
      </c>
      <c r="E384" s="156">
        <v>1000000</v>
      </c>
      <c r="F384" s="157"/>
      <c r="G384" s="158"/>
      <c r="H384" s="156">
        <v>1000000</v>
      </c>
      <c r="I384" s="157"/>
      <c r="J384" s="158"/>
    </row>
    <row r="385" spans="1:10" ht="12.75">
      <c r="A385" s="154" t="s">
        <v>17</v>
      </c>
      <c r="B385" s="146" t="s">
        <v>570</v>
      </c>
      <c r="C385" s="88" t="s">
        <v>571</v>
      </c>
      <c r="D385" s="155">
        <v>54</v>
      </c>
      <c r="E385" s="156">
        <v>896000</v>
      </c>
      <c r="F385" s="157"/>
      <c r="G385" s="158"/>
      <c r="H385" s="156">
        <v>896000</v>
      </c>
      <c r="I385" s="157"/>
      <c r="J385" s="158"/>
    </row>
    <row r="386" spans="1:10" ht="12.75">
      <c r="A386" s="154" t="s">
        <v>17</v>
      </c>
      <c r="B386" s="146" t="s">
        <v>572</v>
      </c>
      <c r="C386" s="88" t="s">
        <v>573</v>
      </c>
      <c r="D386" s="155">
        <v>97</v>
      </c>
      <c r="E386" s="156">
        <v>1997000</v>
      </c>
      <c r="F386" s="157"/>
      <c r="G386" s="158"/>
      <c r="H386" s="156">
        <v>1997000</v>
      </c>
      <c r="I386" s="157"/>
      <c r="J386" s="158"/>
    </row>
    <row r="387" spans="1:10" ht="12.75">
      <c r="A387" s="154" t="s">
        <v>17</v>
      </c>
      <c r="B387" s="146" t="s">
        <v>574</v>
      </c>
      <c r="C387" s="88" t="s">
        <v>575</v>
      </c>
      <c r="D387" s="155">
        <v>64</v>
      </c>
      <c r="E387" s="156">
        <v>1000000</v>
      </c>
      <c r="F387" s="157"/>
      <c r="G387" s="158"/>
      <c r="H387" s="156">
        <v>1000000</v>
      </c>
      <c r="I387" s="157"/>
      <c r="J387" s="158"/>
    </row>
    <row r="388" spans="1:10" ht="12.75">
      <c r="A388" s="154" t="s">
        <v>36</v>
      </c>
      <c r="B388" s="146" t="s">
        <v>576</v>
      </c>
      <c r="C388" s="88" t="s">
        <v>577</v>
      </c>
      <c r="D388" s="155">
        <v>21</v>
      </c>
      <c r="E388" s="156">
        <v>1000000</v>
      </c>
      <c r="F388" s="157"/>
      <c r="G388" s="158"/>
      <c r="H388" s="156">
        <v>1000000</v>
      </c>
      <c r="I388" s="157"/>
      <c r="J388" s="158"/>
    </row>
    <row r="389" spans="1:10" ht="12.75">
      <c r="A389" s="168" t="s">
        <v>578</v>
      </c>
      <c r="B389" s="169"/>
      <c r="C389" s="170"/>
      <c r="D389" s="208">
        <f>SUM(D383:D388)</f>
        <v>381</v>
      </c>
      <c r="E389" s="209">
        <f aca="true" t="shared" si="130" ref="E389:G389">SUM(E383:E388)</f>
        <v>6951000</v>
      </c>
      <c r="F389" s="210">
        <f t="shared" si="130"/>
        <v>0</v>
      </c>
      <c r="G389" s="211">
        <f t="shared" si="130"/>
        <v>0</v>
      </c>
      <c r="H389" s="209">
        <f aca="true" t="shared" si="131" ref="H389">SUM(H383:H388)</f>
        <v>6951000</v>
      </c>
      <c r="I389" s="230">
        <f aca="true" t="shared" si="132" ref="I389:J389">SUM(I383:I388)</f>
        <v>0</v>
      </c>
      <c r="J389" s="209">
        <f t="shared" si="132"/>
        <v>0</v>
      </c>
    </row>
    <row r="390" spans="1:10" ht="12.75">
      <c r="A390" s="145"/>
      <c r="B390" s="146"/>
      <c r="C390" s="88"/>
      <c r="D390" s="176">
        <v>-1</v>
      </c>
      <c r="E390" s="148"/>
      <c r="F390" s="153"/>
      <c r="G390" s="150"/>
      <c r="H390" s="148">
        <v>0</v>
      </c>
      <c r="I390" s="153">
        <v>0</v>
      </c>
      <c r="J390" s="150">
        <v>0</v>
      </c>
    </row>
    <row r="391" spans="1:10" ht="12.75">
      <c r="A391" s="154" t="s">
        <v>17</v>
      </c>
      <c r="B391" s="146" t="s">
        <v>579</v>
      </c>
      <c r="C391" s="88" t="s">
        <v>580</v>
      </c>
      <c r="D391" s="155">
        <v>87</v>
      </c>
      <c r="E391" s="156">
        <v>1000000</v>
      </c>
      <c r="F391" s="157"/>
      <c r="G391" s="158"/>
      <c r="H391" s="156">
        <v>1000000</v>
      </c>
      <c r="I391" s="157"/>
      <c r="J391" s="158"/>
    </row>
    <row r="392" spans="1:10" ht="12.75">
      <c r="A392" s="154" t="s">
        <v>17</v>
      </c>
      <c r="B392" s="146" t="s">
        <v>581</v>
      </c>
      <c r="C392" s="88" t="s">
        <v>582</v>
      </c>
      <c r="D392" s="155">
        <v>126</v>
      </c>
      <c r="E392" s="156">
        <v>1000000</v>
      </c>
      <c r="F392" s="157"/>
      <c r="G392" s="158"/>
      <c r="H392" s="156">
        <v>1000000</v>
      </c>
      <c r="I392" s="157"/>
      <c r="J392" s="158"/>
    </row>
    <row r="393" spans="1:10" ht="12.75">
      <c r="A393" s="154" t="s">
        <v>17</v>
      </c>
      <c r="B393" s="146" t="s">
        <v>583</v>
      </c>
      <c r="C393" s="88" t="s">
        <v>584</v>
      </c>
      <c r="D393" s="155">
        <v>98</v>
      </c>
      <c r="E393" s="156">
        <v>1041000</v>
      </c>
      <c r="F393" s="157"/>
      <c r="G393" s="158"/>
      <c r="H393" s="156">
        <v>1041000</v>
      </c>
      <c r="I393" s="157"/>
      <c r="J393" s="158"/>
    </row>
    <row r="394" spans="1:10" ht="12.75">
      <c r="A394" s="154" t="s">
        <v>17</v>
      </c>
      <c r="B394" s="146" t="s">
        <v>585</v>
      </c>
      <c r="C394" s="88" t="s">
        <v>586</v>
      </c>
      <c r="D394" s="155">
        <v>114</v>
      </c>
      <c r="E394" s="156">
        <v>1000000</v>
      </c>
      <c r="F394" s="157"/>
      <c r="G394" s="158"/>
      <c r="H394" s="156">
        <v>1000000</v>
      </c>
      <c r="I394" s="157"/>
      <c r="J394" s="158"/>
    </row>
    <row r="395" spans="1:10" ht="12.75">
      <c r="A395" s="154" t="s">
        <v>17</v>
      </c>
      <c r="B395" s="146" t="s">
        <v>587</v>
      </c>
      <c r="C395" s="88" t="s">
        <v>588</v>
      </c>
      <c r="D395" s="155">
        <v>76</v>
      </c>
      <c r="E395" s="156">
        <v>1000000</v>
      </c>
      <c r="F395" s="157"/>
      <c r="G395" s="158"/>
      <c r="H395" s="156">
        <v>1000000</v>
      </c>
      <c r="I395" s="157"/>
      <c r="J395" s="158"/>
    </row>
    <row r="396" spans="1:10" ht="12.75">
      <c r="A396" s="154" t="s">
        <v>36</v>
      </c>
      <c r="B396" s="146" t="s">
        <v>589</v>
      </c>
      <c r="C396" s="88" t="s">
        <v>590</v>
      </c>
      <c r="D396" s="155">
        <v>25</v>
      </c>
      <c r="E396" s="156">
        <v>1214000</v>
      </c>
      <c r="F396" s="157"/>
      <c r="G396" s="158"/>
      <c r="H396" s="156">
        <v>1214000</v>
      </c>
      <c r="I396" s="157"/>
      <c r="J396" s="158"/>
    </row>
    <row r="397" spans="1:10" ht="12.75">
      <c r="A397" s="168" t="s">
        <v>591</v>
      </c>
      <c r="B397" s="169"/>
      <c r="C397" s="170"/>
      <c r="D397" s="208">
        <f>SUM(D391:D396)</f>
        <v>526</v>
      </c>
      <c r="E397" s="209">
        <f aca="true" t="shared" si="133" ref="E397:G397">SUM(E391:E396)</f>
        <v>6255000</v>
      </c>
      <c r="F397" s="210">
        <f t="shared" si="133"/>
        <v>0</v>
      </c>
      <c r="G397" s="211">
        <f t="shared" si="133"/>
        <v>0</v>
      </c>
      <c r="H397" s="209">
        <f aca="true" t="shared" si="134" ref="H397">SUM(H391:H396)</f>
        <v>6255000</v>
      </c>
      <c r="I397" s="210">
        <f aca="true" t="shared" si="135" ref="I397:J397">SUM(I391:I396)</f>
        <v>0</v>
      </c>
      <c r="J397" s="211">
        <f t="shared" si="135"/>
        <v>0</v>
      </c>
    </row>
    <row r="398" spans="1:10" ht="12.75">
      <c r="A398" s="145"/>
      <c r="B398" s="195"/>
      <c r="C398" s="88"/>
      <c r="D398" s="176">
        <v>-1</v>
      </c>
      <c r="E398" s="148"/>
      <c r="F398" s="153"/>
      <c r="G398" s="150"/>
      <c r="H398" s="148">
        <v>0</v>
      </c>
      <c r="I398" s="153">
        <v>0</v>
      </c>
      <c r="J398" s="150">
        <v>0</v>
      </c>
    </row>
    <row r="399" spans="1:10" ht="12.75">
      <c r="A399" s="154" t="s">
        <v>17</v>
      </c>
      <c r="B399" s="146" t="s">
        <v>592</v>
      </c>
      <c r="C399" s="88" t="s">
        <v>593</v>
      </c>
      <c r="D399" s="155">
        <v>99</v>
      </c>
      <c r="E399" s="156">
        <v>994000</v>
      </c>
      <c r="F399" s="157"/>
      <c r="G399" s="158"/>
      <c r="H399" s="156">
        <v>994000</v>
      </c>
      <c r="I399" s="157"/>
      <c r="J399" s="158"/>
    </row>
    <row r="400" spans="1:10" ht="12.75">
      <c r="A400" s="154" t="s">
        <v>17</v>
      </c>
      <c r="B400" s="146" t="s">
        <v>594</v>
      </c>
      <c r="C400" s="88" t="s">
        <v>595</v>
      </c>
      <c r="D400" s="155">
        <v>72</v>
      </c>
      <c r="E400" s="156">
        <v>1000000</v>
      </c>
      <c r="F400" s="157"/>
      <c r="G400" s="158"/>
      <c r="H400" s="156">
        <v>1000000</v>
      </c>
      <c r="I400" s="157"/>
      <c r="J400" s="158"/>
    </row>
    <row r="401" spans="1:10" ht="12.75">
      <c r="A401" s="154" t="s">
        <v>17</v>
      </c>
      <c r="B401" s="146" t="s">
        <v>596</v>
      </c>
      <c r="C401" s="88" t="s">
        <v>597</v>
      </c>
      <c r="D401" s="155">
        <v>52</v>
      </c>
      <c r="E401" s="156">
        <v>1000000</v>
      </c>
      <c r="F401" s="157"/>
      <c r="G401" s="158"/>
      <c r="H401" s="156">
        <v>1000000</v>
      </c>
      <c r="I401" s="157"/>
      <c r="J401" s="158"/>
    </row>
    <row r="402" spans="1:10" ht="12.75">
      <c r="A402" s="154" t="s">
        <v>17</v>
      </c>
      <c r="B402" s="146" t="s">
        <v>598</v>
      </c>
      <c r="C402" s="88" t="s">
        <v>599</v>
      </c>
      <c r="D402" s="155">
        <v>54</v>
      </c>
      <c r="E402" s="156">
        <v>1000000</v>
      </c>
      <c r="F402" s="157"/>
      <c r="G402" s="158"/>
      <c r="H402" s="156">
        <v>1000000</v>
      </c>
      <c r="I402" s="157"/>
      <c r="J402" s="158"/>
    </row>
    <row r="403" spans="1:10" ht="12.75">
      <c r="A403" s="154" t="s">
        <v>36</v>
      </c>
      <c r="B403" s="146" t="s">
        <v>600</v>
      </c>
      <c r="C403" s="88" t="s">
        <v>601</v>
      </c>
      <c r="D403" s="155">
        <v>21</v>
      </c>
      <c r="E403" s="156">
        <v>1000000</v>
      </c>
      <c r="F403" s="157"/>
      <c r="G403" s="158"/>
      <c r="H403" s="156">
        <v>1000000</v>
      </c>
      <c r="I403" s="157"/>
      <c r="J403" s="158"/>
    </row>
    <row r="404" spans="1:10" ht="12.75">
      <c r="A404" s="168" t="s">
        <v>602</v>
      </c>
      <c r="B404" s="169"/>
      <c r="C404" s="170"/>
      <c r="D404" s="208">
        <f>SUM(D399:D403)</f>
        <v>298</v>
      </c>
      <c r="E404" s="209">
        <f aca="true" t="shared" si="136" ref="E404:G404">SUM(E399:E403)</f>
        <v>4994000</v>
      </c>
      <c r="F404" s="210">
        <f t="shared" si="136"/>
        <v>0</v>
      </c>
      <c r="G404" s="211">
        <f t="shared" si="136"/>
        <v>0</v>
      </c>
      <c r="H404" s="209">
        <f aca="true" t="shared" si="137" ref="H404">SUM(H399:H403)</f>
        <v>4994000</v>
      </c>
      <c r="I404" s="210">
        <f aca="true" t="shared" si="138" ref="I404:J404">SUM(I399:I403)</f>
        <v>0</v>
      </c>
      <c r="J404" s="211">
        <f t="shared" si="138"/>
        <v>0</v>
      </c>
    </row>
    <row r="405" spans="1:10" ht="12.75">
      <c r="A405" s="154"/>
      <c r="B405" s="146"/>
      <c r="C405" s="88"/>
      <c r="D405" s="176">
        <v>-1</v>
      </c>
      <c r="E405" s="148"/>
      <c r="F405" s="153"/>
      <c r="G405" s="150"/>
      <c r="H405" s="148">
        <v>0</v>
      </c>
      <c r="I405" s="153">
        <v>0</v>
      </c>
      <c r="J405" s="150">
        <v>0</v>
      </c>
    </row>
    <row r="406" spans="1:10" ht="12.75">
      <c r="A406" s="154" t="s">
        <v>17</v>
      </c>
      <c r="B406" s="146" t="s">
        <v>603</v>
      </c>
      <c r="C406" s="88" t="s">
        <v>604</v>
      </c>
      <c r="D406" s="155">
        <v>55</v>
      </c>
      <c r="E406" s="156">
        <v>1000000</v>
      </c>
      <c r="F406" s="157"/>
      <c r="G406" s="158"/>
      <c r="H406" s="156">
        <v>1000000</v>
      </c>
      <c r="I406" s="157"/>
      <c r="J406" s="158"/>
    </row>
    <row r="407" spans="1:10" ht="12.75">
      <c r="A407" s="154" t="s">
        <v>17</v>
      </c>
      <c r="B407" s="146" t="s">
        <v>605</v>
      </c>
      <c r="C407" s="88" t="s">
        <v>606</v>
      </c>
      <c r="D407" s="155">
        <v>59</v>
      </c>
      <c r="E407" s="156">
        <v>1000000</v>
      </c>
      <c r="F407" s="157"/>
      <c r="G407" s="158"/>
      <c r="H407" s="156">
        <v>1000000</v>
      </c>
      <c r="I407" s="157"/>
      <c r="J407" s="158"/>
    </row>
    <row r="408" spans="1:10" ht="12.75">
      <c r="A408" s="154" t="s">
        <v>17</v>
      </c>
      <c r="B408" s="146" t="s">
        <v>607</v>
      </c>
      <c r="C408" s="88" t="s">
        <v>608</v>
      </c>
      <c r="D408" s="155">
        <v>102</v>
      </c>
      <c r="E408" s="156">
        <v>2461000</v>
      </c>
      <c r="F408" s="157"/>
      <c r="G408" s="158"/>
      <c r="H408" s="156">
        <v>2461000</v>
      </c>
      <c r="I408" s="157"/>
      <c r="J408" s="158"/>
    </row>
    <row r="409" spans="1:10" ht="12.75">
      <c r="A409" s="154" t="s">
        <v>17</v>
      </c>
      <c r="B409" s="146" t="s">
        <v>609</v>
      </c>
      <c r="C409" s="88" t="s">
        <v>610</v>
      </c>
      <c r="D409" s="155">
        <v>168</v>
      </c>
      <c r="E409" s="156">
        <v>1736000</v>
      </c>
      <c r="F409" s="157"/>
      <c r="G409" s="158"/>
      <c r="H409" s="156">
        <v>1736000</v>
      </c>
      <c r="I409" s="157"/>
      <c r="J409" s="158"/>
    </row>
    <row r="410" spans="1:10" ht="12.75">
      <c r="A410" s="154" t="s">
        <v>17</v>
      </c>
      <c r="B410" s="146" t="s">
        <v>611</v>
      </c>
      <c r="C410" s="88" t="s">
        <v>612</v>
      </c>
      <c r="D410" s="155">
        <v>101</v>
      </c>
      <c r="E410" s="156">
        <v>2350000</v>
      </c>
      <c r="F410" s="157"/>
      <c r="G410" s="158"/>
      <c r="H410" s="156">
        <v>2350000</v>
      </c>
      <c r="I410" s="157"/>
      <c r="J410" s="158"/>
    </row>
    <row r="411" spans="1:10" ht="12.75">
      <c r="A411" s="154" t="s">
        <v>17</v>
      </c>
      <c r="B411" s="146" t="s">
        <v>613</v>
      </c>
      <c r="C411" s="88" t="s">
        <v>614</v>
      </c>
      <c r="D411" s="155">
        <v>65</v>
      </c>
      <c r="E411" s="156">
        <v>1000000</v>
      </c>
      <c r="F411" s="157"/>
      <c r="G411" s="158"/>
      <c r="H411" s="156">
        <v>1000000</v>
      </c>
      <c r="I411" s="157"/>
      <c r="J411" s="158"/>
    </row>
    <row r="412" spans="1:10" ht="12.75">
      <c r="A412" s="154" t="s">
        <v>17</v>
      </c>
      <c r="B412" s="146" t="s">
        <v>615</v>
      </c>
      <c r="C412" s="88" t="s">
        <v>616</v>
      </c>
      <c r="D412" s="155">
        <v>93</v>
      </c>
      <c r="E412" s="156">
        <v>1000000</v>
      </c>
      <c r="F412" s="157"/>
      <c r="G412" s="158"/>
      <c r="H412" s="156">
        <v>1000000</v>
      </c>
      <c r="I412" s="157"/>
      <c r="J412" s="158"/>
    </row>
    <row r="413" spans="1:10" ht="12.75">
      <c r="A413" s="154" t="s">
        <v>36</v>
      </c>
      <c r="B413" s="146" t="s">
        <v>617</v>
      </c>
      <c r="C413" s="88" t="s">
        <v>618</v>
      </c>
      <c r="D413" s="155">
        <v>21</v>
      </c>
      <c r="E413" s="156">
        <v>1000000</v>
      </c>
      <c r="F413" s="157"/>
      <c r="G413" s="158"/>
      <c r="H413" s="156">
        <v>1000000</v>
      </c>
      <c r="I413" s="157"/>
      <c r="J413" s="158"/>
    </row>
    <row r="414" spans="1:10" ht="12.75">
      <c r="A414" s="168" t="s">
        <v>619</v>
      </c>
      <c r="B414" s="169"/>
      <c r="C414" s="170"/>
      <c r="D414" s="208">
        <f>SUM(D406:D413)</f>
        <v>664</v>
      </c>
      <c r="E414" s="209">
        <f aca="true" t="shared" si="139" ref="E414:G414">SUM(E406:E413)</f>
        <v>11547000</v>
      </c>
      <c r="F414" s="210">
        <f t="shared" si="139"/>
        <v>0</v>
      </c>
      <c r="G414" s="211">
        <f t="shared" si="139"/>
        <v>0</v>
      </c>
      <c r="H414" s="209">
        <f aca="true" t="shared" si="140" ref="H414">SUM(H406:H413)</f>
        <v>11547000</v>
      </c>
      <c r="I414" s="210">
        <f aca="true" t="shared" si="141" ref="I414:J414">SUM(I406:I413)</f>
        <v>0</v>
      </c>
      <c r="J414" s="211">
        <f t="shared" si="141"/>
        <v>0</v>
      </c>
    </row>
    <row r="415" spans="1:10" ht="12.75">
      <c r="A415" s="154"/>
      <c r="B415" s="146"/>
      <c r="C415" s="88"/>
      <c r="D415" s="176">
        <v>-1</v>
      </c>
      <c r="E415" s="148"/>
      <c r="F415" s="153"/>
      <c r="G415" s="150"/>
      <c r="H415" s="148">
        <v>0</v>
      </c>
      <c r="I415" s="153">
        <v>0</v>
      </c>
      <c r="J415" s="150">
        <v>0</v>
      </c>
    </row>
    <row r="416" spans="1:10" ht="12.75">
      <c r="A416" s="154" t="s">
        <v>17</v>
      </c>
      <c r="B416" s="146" t="s">
        <v>620</v>
      </c>
      <c r="C416" s="88" t="s">
        <v>621</v>
      </c>
      <c r="D416" s="155">
        <v>45</v>
      </c>
      <c r="E416" s="156">
        <v>1000000</v>
      </c>
      <c r="F416" s="157"/>
      <c r="G416" s="158"/>
      <c r="H416" s="156">
        <v>1000000</v>
      </c>
      <c r="I416" s="157"/>
      <c r="J416" s="158"/>
    </row>
    <row r="417" spans="1:10" ht="12.75">
      <c r="A417" s="154" t="s">
        <v>17</v>
      </c>
      <c r="B417" s="146" t="s">
        <v>622</v>
      </c>
      <c r="C417" s="88" t="s">
        <v>623</v>
      </c>
      <c r="D417" s="155">
        <v>46</v>
      </c>
      <c r="E417" s="156">
        <v>1000000</v>
      </c>
      <c r="F417" s="157"/>
      <c r="G417" s="158"/>
      <c r="H417" s="156">
        <v>1000000</v>
      </c>
      <c r="I417" s="157"/>
      <c r="J417" s="158"/>
    </row>
    <row r="418" spans="1:10" ht="12.75">
      <c r="A418" s="154" t="s">
        <v>17</v>
      </c>
      <c r="B418" s="146" t="s">
        <v>624</v>
      </c>
      <c r="C418" s="88" t="s">
        <v>625</v>
      </c>
      <c r="D418" s="155">
        <v>85</v>
      </c>
      <c r="E418" s="156">
        <v>1000000</v>
      </c>
      <c r="F418" s="157"/>
      <c r="G418" s="158"/>
      <c r="H418" s="156">
        <v>1000000</v>
      </c>
      <c r="I418" s="157"/>
      <c r="J418" s="158"/>
    </row>
    <row r="419" spans="1:10" ht="12.75">
      <c r="A419" s="154" t="s">
        <v>36</v>
      </c>
      <c r="B419" s="146" t="s">
        <v>626</v>
      </c>
      <c r="C419" s="88" t="s">
        <v>627</v>
      </c>
      <c r="D419" s="155">
        <v>21</v>
      </c>
      <c r="E419" s="156">
        <v>1000000</v>
      </c>
      <c r="F419" s="157"/>
      <c r="G419" s="158"/>
      <c r="H419" s="156">
        <v>1000000</v>
      </c>
      <c r="I419" s="157"/>
      <c r="J419" s="158"/>
    </row>
    <row r="420" spans="1:10" ht="12.75">
      <c r="A420" s="168" t="s">
        <v>628</v>
      </c>
      <c r="B420" s="169"/>
      <c r="C420" s="170"/>
      <c r="D420" s="208">
        <f aca="true" t="shared" si="142" ref="D420:J420">SUM(D416:D419)</f>
        <v>197</v>
      </c>
      <c r="E420" s="209">
        <f aca="true" t="shared" si="143" ref="E420:G420">SUM(E416:E419)</f>
        <v>4000000</v>
      </c>
      <c r="F420" s="210">
        <f t="shared" si="143"/>
        <v>0</v>
      </c>
      <c r="G420" s="211">
        <f t="shared" si="143"/>
        <v>0</v>
      </c>
      <c r="H420" s="209">
        <f aca="true" t="shared" si="144" ref="H420">SUM(H416:H419)</f>
        <v>4000000</v>
      </c>
      <c r="I420" s="210">
        <f t="shared" si="142"/>
        <v>0</v>
      </c>
      <c r="J420" s="211">
        <f t="shared" si="142"/>
        <v>0</v>
      </c>
    </row>
    <row r="421" spans="1:10" ht="12.75">
      <c r="A421" s="145"/>
      <c r="B421" s="146"/>
      <c r="C421" s="88"/>
      <c r="D421" s="176">
        <v>0</v>
      </c>
      <c r="E421" s="148"/>
      <c r="F421" s="153"/>
      <c r="G421" s="150"/>
      <c r="H421" s="148">
        <v>0</v>
      </c>
      <c r="I421" s="153">
        <v>0</v>
      </c>
      <c r="J421" s="150">
        <v>0</v>
      </c>
    </row>
    <row r="422" spans="1:10" ht="12.75">
      <c r="A422" s="145"/>
      <c r="B422" s="190"/>
      <c r="C422" s="88"/>
      <c r="D422" s="176">
        <v>0</v>
      </c>
      <c r="E422" s="148"/>
      <c r="F422" s="153"/>
      <c r="G422" s="150"/>
      <c r="H422" s="148">
        <v>0</v>
      </c>
      <c r="I422" s="153">
        <v>0</v>
      </c>
      <c r="J422" s="150">
        <v>0</v>
      </c>
    </row>
    <row r="423" spans="1:10" ht="12.75">
      <c r="A423" s="168" t="s">
        <v>629</v>
      </c>
      <c r="B423" s="169"/>
      <c r="C423" s="170"/>
      <c r="D423" s="208">
        <f>+D420+D414+D404+D397+D389+D381</f>
        <v>5401</v>
      </c>
      <c r="E423" s="209">
        <f>E381+E389+E397+E404+E414+E420</f>
        <v>53952000</v>
      </c>
      <c r="F423" s="210">
        <f>F381+F389+F397+F414+F420+F404</f>
        <v>0</v>
      </c>
      <c r="G423" s="211">
        <f>G381+G389+G397+G404+G414+G420</f>
        <v>0</v>
      </c>
      <c r="H423" s="209">
        <f>+H420+H414+H404+H397+H389+H381</f>
        <v>53952000</v>
      </c>
      <c r="I423" s="210">
        <f aca="true" t="shared" si="145" ref="I423:J423">+I420+I414+I404+I397+I389+I381</f>
        <v>0</v>
      </c>
      <c r="J423" s="211">
        <f t="shared" si="145"/>
        <v>0</v>
      </c>
    </row>
    <row r="424" spans="1:10" ht="12.75">
      <c r="A424" s="231"/>
      <c r="B424" s="188"/>
      <c r="C424" s="4"/>
      <c r="D424" s="223"/>
      <c r="E424" s="232"/>
      <c r="F424" s="233"/>
      <c r="G424" s="234"/>
      <c r="H424" s="232"/>
      <c r="I424" s="233"/>
      <c r="J424" s="234"/>
    </row>
    <row r="425" spans="1:10" ht="12.75">
      <c r="A425" s="145" t="s">
        <v>639</v>
      </c>
      <c r="B425" s="195"/>
      <c r="C425" s="235"/>
      <c r="D425" s="223"/>
      <c r="E425" s="232"/>
      <c r="F425" s="233"/>
      <c r="G425" s="234"/>
      <c r="H425" s="232"/>
      <c r="I425" s="233"/>
      <c r="J425" s="234"/>
    </row>
    <row r="426" spans="1:10" ht="12.75">
      <c r="A426" s="236"/>
      <c r="B426" s="195"/>
      <c r="C426" s="235"/>
      <c r="D426" s="223"/>
      <c r="E426" s="232"/>
      <c r="F426" s="233"/>
      <c r="G426" s="234"/>
      <c r="H426" s="232"/>
      <c r="I426" s="233"/>
      <c r="J426" s="234"/>
    </row>
    <row r="427" spans="1:10" ht="12.75">
      <c r="A427" s="168" t="s">
        <v>630</v>
      </c>
      <c r="B427" s="169"/>
      <c r="C427" s="170"/>
      <c r="D427" s="208">
        <f>+D423+D377+D341+D294+D262+D217+D130+D108+D70</f>
        <v>76349</v>
      </c>
      <c r="E427" s="209">
        <f>+E423+E377+E341+E294+E262+E217+E130+E108+E70</f>
        <v>599240312</v>
      </c>
      <c r="F427" s="210">
        <f>+F423+F377+F341+F294+F262+F217+F130+F108+F70+F425</f>
        <v>0</v>
      </c>
      <c r="G427" s="211">
        <f>+G423+G377+G341+G294+G262+G217+G130+G108+G70+G425</f>
        <v>0</v>
      </c>
      <c r="H427" s="209">
        <f>+H423+H377+H341+H294+H262+H217+H130+H108+H70</f>
        <v>599240312</v>
      </c>
      <c r="I427" s="210">
        <f>+I423+I377+I341+I294+I262+I217+I130+I108+I70+I425</f>
        <v>0</v>
      </c>
      <c r="J427" s="211">
        <f>+J423+J377+J341+J294+J262+J217+J130+J108+J70+J425</f>
        <v>0</v>
      </c>
    </row>
    <row r="428" ht="12.75">
      <c r="D428" s="237"/>
    </row>
    <row r="429" ht="12.75">
      <c r="D429" s="237"/>
    </row>
  </sheetData>
  <mergeCells count="14">
    <mergeCell ref="A1:J1"/>
    <mergeCell ref="A2:J2"/>
    <mergeCell ref="A4:B7"/>
    <mergeCell ref="C4:C7"/>
    <mergeCell ref="D4:J4"/>
    <mergeCell ref="D5:D7"/>
    <mergeCell ref="E5:G5"/>
    <mergeCell ref="H5:J5"/>
    <mergeCell ref="E6:E7"/>
    <mergeCell ref="F6:F7"/>
    <mergeCell ref="G6:G7"/>
    <mergeCell ref="H6:H7"/>
    <mergeCell ref="I6:I7"/>
    <mergeCell ref="J6:J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