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1"/>
  </bookViews>
  <sheets>
    <sheet name="PEDs exp 200910" sheetId="1" r:id="rId1"/>
    <sheet name="PEDs exp 201011" sheetId="2" r:id="rId2"/>
    <sheet name="Admin- 200910" sheetId="3" r:id="rId3"/>
    <sheet name="Admin- 201011" sheetId="4" r:id="rId4"/>
    <sheet name="LTSM 200910" sheetId="5" r:id="rId5"/>
    <sheet name="LTSM 201011" sheetId="6" r:id="rId6"/>
    <sheet name="Infrastructure 200910" sheetId="7" r:id="rId7"/>
    <sheet name="Infrastructure 201011" sheetId="8" r:id="rId8"/>
    <sheet name="NPNC 200910" sheetId="9" r:id="rId9"/>
    <sheet name="NPNC 201011" sheetId="10" r:id="rId10"/>
    <sheet name="COE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2">'Admin- 200910'!$A$1:$G$35</definedName>
    <definedName name="_xlnm.Print_Area" localSheetId="3">'Admin- 201011'!$A$1:$I$36</definedName>
    <definedName name="_xlnm.Print_Area" localSheetId="6">'Infrastructure 200910'!$A$1:$G$17</definedName>
    <definedName name="_xlnm.Print_Area" localSheetId="7">'Infrastructure 201011'!$A$1:$I$17</definedName>
    <definedName name="_xlnm.Print_Area" localSheetId="4">'LTSM 200910'!$A$1:$E$16</definedName>
    <definedName name="_xlnm.Print_Area" localSheetId="5">'LTSM 201011'!$A$1:$I$17</definedName>
    <definedName name="_xlnm.Print_Area" localSheetId="8">'NPNC 200910'!$A$1:$G$25</definedName>
    <definedName name="_xlnm.Print_Area" localSheetId="9">'NPNC 201011'!$A$1:$I$27</definedName>
    <definedName name="_xlnm.Print_Area" localSheetId="0">'PEDs exp 200910'!$A$1:$G$53</definedName>
    <definedName name="_xlnm.Print_Area" localSheetId="1">'PEDs exp 201011'!$A$1:$I$55</definedName>
  </definedNames>
  <calcPr fullCalcOnLoad="1"/>
</workbook>
</file>

<file path=xl/sharedStrings.xml><?xml version="1.0" encoding="utf-8"?>
<sst xmlns="http://schemas.openxmlformats.org/spreadsheetml/2006/main" count="389" uniqueCount="113">
  <si>
    <t>PROVINCIAL EDUCATION DEPARTMENTS</t>
  </si>
  <si>
    <t>ADMINISTRATION</t>
  </si>
  <si>
    <t>2009/10 FINANCIAL YEAR</t>
  </si>
  <si>
    <t>Main Budget</t>
  </si>
  <si>
    <t>Adjustments</t>
  </si>
  <si>
    <t>Final Appropriation</t>
  </si>
  <si>
    <t>Actual Expenditure as at 31 Mar 2010</t>
  </si>
  <si>
    <t>% Outcome -Mar 2010</t>
  </si>
  <si>
    <t>R'000</t>
  </si>
  <si>
    <t>%</t>
  </si>
  <si>
    <t>A.SUB-PROGRAMME</t>
  </si>
  <si>
    <t>Office of the MEC</t>
  </si>
  <si>
    <t>Corporate Services</t>
  </si>
  <si>
    <t>Education Management</t>
  </si>
  <si>
    <t>Human Resource Development</t>
  </si>
  <si>
    <t>Education Management Information System</t>
  </si>
  <si>
    <t>TOTAL</t>
  </si>
  <si>
    <t>B. ECONOMIC CLASSIFICATION</t>
  </si>
  <si>
    <t>CURRENT PAYMENTS</t>
  </si>
  <si>
    <t>Compensation of Employees</t>
  </si>
  <si>
    <t>Goods and services</t>
  </si>
  <si>
    <t xml:space="preserve">Interest and rent on land </t>
  </si>
  <si>
    <t>Financial transaction in assets and liabilities</t>
  </si>
  <si>
    <t>Unauthorised expenditure</t>
  </si>
  <si>
    <t>TRANSFERS AND SUBSIDIES</t>
  </si>
  <si>
    <t>Provinces and municipalities</t>
  </si>
  <si>
    <t>Departmental agencies and accounts</t>
  </si>
  <si>
    <t>Universities and technikons</t>
  </si>
  <si>
    <t>Public corporation and private enterprises</t>
  </si>
  <si>
    <t>Non-profit institution</t>
  </si>
  <si>
    <t>Households</t>
  </si>
  <si>
    <t>CAPITAL PAYMENTS</t>
  </si>
  <si>
    <t>Buildings and other fixed structures</t>
  </si>
  <si>
    <t>Machinery and Equipment</t>
  </si>
  <si>
    <t>Software and other intangible assets</t>
  </si>
  <si>
    <t>Land and subsoil assets</t>
  </si>
  <si>
    <t>2010/11 FINANCIAL YEAR</t>
  </si>
  <si>
    <t>Adjusted Budget</t>
  </si>
  <si>
    <t>Actual Expenditure as at Feb 2011</t>
  </si>
  <si>
    <t>Projected Expenditure  - Mar 2011</t>
  </si>
  <si>
    <t>Projected Expenditure for 2010/11</t>
  </si>
  <si>
    <t>Projected under/ (over)-expenditure</t>
  </si>
  <si>
    <t>% Outcome - Feb 2011</t>
  </si>
  <si>
    <t>LEARNER TEACHER SUPPORT MATERAL</t>
  </si>
  <si>
    <t>% Spent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</si>
  <si>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</si>
  <si>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</si>
  <si>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</si>
  <si>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</si>
  <si>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</si>
  <si>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</si>
  <si>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</si>
  <si>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</si>
  <si>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</si>
  <si>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Actual Expenditure</t>
  </si>
  <si>
    <t>Projected Expenditure</t>
  </si>
  <si>
    <t>Total Projected Expenditure</t>
  </si>
  <si>
    <t>Projected under/(over)-expenditure</t>
  </si>
  <si>
    <t>LEARNER TEACHER SUPPORT MATERIAL</t>
  </si>
  <si>
    <t>Expenditure as at 31 Mar 2010</t>
  </si>
  <si>
    <t>Under/(over)-expenditure</t>
  </si>
  <si>
    <t>INFRASTRUCTURE</t>
  </si>
  <si>
    <t>Payments for financial assets</t>
  </si>
  <si>
    <t>Approved Budget</t>
  </si>
  <si>
    <t>Actual Expenditure 31 Mar 2010</t>
  </si>
  <si>
    <t xml:space="preserve"> Under/(over)-expenditure</t>
  </si>
  <si>
    <t>% Spent as at Mar 2010</t>
  </si>
  <si>
    <t>Interest and rent on land</t>
  </si>
  <si>
    <t>Financial transactions in assets and liabilities</t>
  </si>
  <si>
    <t>Subsidies</t>
  </si>
  <si>
    <t xml:space="preserve"> Public Ordinary Schools</t>
  </si>
  <si>
    <t xml:space="preserve">               Independent Schools</t>
  </si>
  <si>
    <t xml:space="preserve">               Public Special Schools</t>
  </si>
  <si>
    <t xml:space="preserve">               FET Colleges               </t>
  </si>
  <si>
    <t xml:space="preserve">               ABET</t>
  </si>
  <si>
    <t xml:space="preserve">               ECD</t>
  </si>
  <si>
    <t>Payments to SETA</t>
  </si>
  <si>
    <t>Other transfers</t>
  </si>
  <si>
    <t>NON-PERSONNEL NON-CAPITAL (NPNC)</t>
  </si>
  <si>
    <t>Actual Expenditure Feb 2011</t>
  </si>
  <si>
    <t>Projected Expenditure Mar 2011 - Mar  2011</t>
  </si>
  <si>
    <t xml:space="preserve"> Total Projected Expenditure                            for 2010/11</t>
  </si>
  <si>
    <t>% Spent Feb 2011</t>
  </si>
  <si>
    <t>Payment of financial assets</t>
  </si>
  <si>
    <t>Main Appropriation</t>
  </si>
  <si>
    <t>A.PROGRAMMES</t>
  </si>
  <si>
    <t>Administration</t>
  </si>
  <si>
    <t>Public Ordinary School Education</t>
  </si>
  <si>
    <t>Independent School</t>
  </si>
  <si>
    <t>Public Special  School Education</t>
  </si>
  <si>
    <t>Further Education and Training</t>
  </si>
  <si>
    <t>Adult Basic Education</t>
  </si>
  <si>
    <t>Early Childhood Development</t>
  </si>
  <si>
    <t>Auxilliary and Associated Services</t>
  </si>
  <si>
    <t>Thefts and losses</t>
  </si>
  <si>
    <t>Compensation of employees</t>
  </si>
  <si>
    <t>Cultivated assets</t>
  </si>
  <si>
    <t>Software and other intanglible assets</t>
  </si>
  <si>
    <t>C. CONDITIONAL GRANTS INCLUDED ABOVE</t>
  </si>
  <si>
    <t>HIV and Aids</t>
  </si>
  <si>
    <t>National School Nutrition Programme</t>
  </si>
  <si>
    <t>Infrastructure</t>
  </si>
  <si>
    <t>Technical Schools Recapitalisation</t>
  </si>
  <si>
    <t>Infrastructure Grants to Provinces</t>
  </si>
  <si>
    <t>FET Colleges</t>
  </si>
  <si>
    <t>Total</t>
  </si>
  <si>
    <t>Total budget</t>
  </si>
  <si>
    <t>Programme 1</t>
  </si>
  <si>
    <t>Programme 8</t>
  </si>
  <si>
    <t>Provincial Education Departments</t>
  </si>
  <si>
    <t>2010/11</t>
  </si>
  <si>
    <t>2009/10</t>
  </si>
  <si>
    <t>COE excl Pr 1&amp;8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</si>
</sst>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0.0%"/>
    <numFmt numFmtId="166" formatCode="##\ ###\ ##0;\(##\ ###\ ##0\)"/>
    <numFmt numFmtId="167" formatCode="##\ ###\ ###;\(##\ ###\ ###\)"/>
    <numFmt numFmtId="168" formatCode="#\ ###\ ###"/>
    <numFmt numFmtId="169" formatCode="_(* #,##0_);_(* \(#,##0\);_(* &quot;-&quot;??_);_(@_)"/>
  </numFmts>
  <fonts count="26"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164" fontId="3" fillId="0" borderId="11" xfId="42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4" fillId="0" borderId="10" xfId="57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168" fontId="4" fillId="0" borderId="10" xfId="42" applyNumberFormat="1" applyFont="1" applyFill="1" applyBorder="1" applyAlignment="1">
      <alignment/>
    </xf>
    <xf numFmtId="165" fontId="4" fillId="0" borderId="10" xfId="57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68" fontId="3" fillId="0" borderId="11" xfId="42" applyNumberFormat="1" applyFont="1" applyFill="1" applyBorder="1" applyAlignment="1">
      <alignment/>
    </xf>
    <xf numFmtId="165" fontId="3" fillId="0" borderId="11" xfId="57" applyNumberFormat="1" applyFont="1" applyFill="1" applyBorder="1" applyAlignment="1">
      <alignment/>
    </xf>
    <xf numFmtId="168" fontId="3" fillId="0" borderId="12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42" applyNumberFormat="1" applyFont="1" applyFill="1" applyBorder="1" applyAlignment="1">
      <alignment/>
    </xf>
    <xf numFmtId="168" fontId="3" fillId="0" borderId="10" xfId="42" applyNumberFormat="1" applyFont="1" applyFill="1" applyBorder="1" applyAlignment="1">
      <alignment/>
    </xf>
    <xf numFmtId="165" fontId="3" fillId="0" borderId="10" xfId="57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164" fontId="4" fillId="0" borderId="0" xfId="42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8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169" fontId="6" fillId="0" borderId="17" xfId="42" applyNumberFormat="1" applyFont="1" applyBorder="1" applyAlignment="1">
      <alignment/>
    </xf>
    <xf numFmtId="169" fontId="6" fillId="0" borderId="13" xfId="42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68" fontId="8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8" fontId="7" fillId="0" borderId="16" xfId="0" applyNumberFormat="1" applyFont="1" applyFill="1" applyBorder="1" applyAlignment="1">
      <alignment/>
    </xf>
    <xf numFmtId="165" fontId="7" fillId="0" borderId="16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6"/>
    </xf>
    <xf numFmtId="165" fontId="3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16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dise.G\Local%20Settings\Temporary%20Internet%20Files\Content.Outlook\5J8XYRM9\PROV%20BUDGET%20MONITORING\PROVINCES\ANNUAL%20REPORTS\Annual%20Reports%202009%2010\PEDs%20Exp%202009-10%20Fin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dise.G\Local%20Settings\Temporary%20Internet%20Files\Content.Outlook\5J8XYRM9\PROV%20BUDGET%20MONITORING\Consolidated%20Monthly%20Expenditure%20Tables\Monthly%20expenditure%20template%20201011\February%202010%20template%20Final%20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dise.G\Local%20Settings\Temporary%20Internet%20Files\Content.Outlook\5J8XYRM9\PROV%20BUDGET%20MONITORING\PEDs%20Expenditure%20vs%20Budgets\2010-11%20budget%20vs%20exp\PEDs%202010-11%20monthly%20expenditu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onongo.b\AppData\Local\Microsoft\Windows\Temporary%20Internet%20Files\Content.Outlook\IMDFO90U\February%202010%20template%20Final%20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V&amp;Aids C Grant"/>
      <sheetName val="NSNP C Grant"/>
      <sheetName val="IGP "/>
      <sheetName val="COE"/>
      <sheetName val="ABET"/>
      <sheetName val="COE 1"/>
      <sheetName val="ECD"/>
      <sheetName val="Summary (Prov)"/>
      <sheetName val="Summary(Prog)"/>
      <sheetName val="EC"/>
      <sheetName val="FS"/>
      <sheetName val="GT"/>
      <sheetName val="KZN"/>
      <sheetName val="LP"/>
      <sheetName val="MP"/>
      <sheetName val="NC"/>
      <sheetName val="NW"/>
      <sheetName val="WC"/>
    </sheetNames>
    <sheetDataSet>
      <sheetData sheetId="8">
        <row r="30">
          <cell r="B30">
            <v>4795504</v>
          </cell>
          <cell r="D30">
            <v>5177518</v>
          </cell>
        </row>
        <row r="31">
          <cell r="D31">
            <v>641819</v>
          </cell>
        </row>
        <row r="32">
          <cell r="B32">
            <v>615372</v>
          </cell>
          <cell r="D32">
            <v>627202</v>
          </cell>
        </row>
        <row r="33">
          <cell r="B33">
            <v>1602150</v>
          </cell>
          <cell r="D33">
            <v>1446063</v>
          </cell>
        </row>
        <row r="34">
          <cell r="B34">
            <v>27391</v>
          </cell>
          <cell r="D34">
            <v>22910</v>
          </cell>
        </row>
        <row r="35">
          <cell r="D35">
            <v>343729</v>
          </cell>
        </row>
        <row r="36">
          <cell r="D36">
            <v>62346</v>
          </cell>
        </row>
        <row r="37">
          <cell r="D37">
            <v>795034</v>
          </cell>
        </row>
      </sheetData>
      <sheetData sheetId="9">
        <row r="8">
          <cell r="B8">
            <v>1662765</v>
          </cell>
          <cell r="C8">
            <v>-73613</v>
          </cell>
          <cell r="D8">
            <v>1589152</v>
          </cell>
          <cell r="E8">
            <v>1546665</v>
          </cell>
        </row>
        <row r="9">
          <cell r="B9">
            <v>15966352</v>
          </cell>
          <cell r="C9">
            <v>1360640</v>
          </cell>
          <cell r="D9">
            <v>17326992</v>
          </cell>
          <cell r="E9">
            <v>18009872</v>
          </cell>
        </row>
        <row r="10">
          <cell r="B10">
            <v>50366</v>
          </cell>
          <cell r="C10">
            <v>-242</v>
          </cell>
          <cell r="D10">
            <v>50124</v>
          </cell>
          <cell r="E10">
            <v>46692</v>
          </cell>
        </row>
        <row r="11">
          <cell r="B11">
            <v>505917</v>
          </cell>
          <cell r="C11">
            <v>-85259</v>
          </cell>
          <cell r="D11">
            <v>420658</v>
          </cell>
          <cell r="E11">
            <v>417558</v>
          </cell>
        </row>
        <row r="12">
          <cell r="B12">
            <v>485253</v>
          </cell>
          <cell r="C12">
            <v>-35015</v>
          </cell>
          <cell r="D12">
            <v>450238</v>
          </cell>
          <cell r="E12">
            <v>450238</v>
          </cell>
        </row>
        <row r="13">
          <cell r="B13">
            <v>161297</v>
          </cell>
          <cell r="C13">
            <v>26019</v>
          </cell>
          <cell r="D13">
            <v>187316</v>
          </cell>
          <cell r="E13">
            <v>213427</v>
          </cell>
        </row>
        <row r="14">
          <cell r="B14">
            <v>367316</v>
          </cell>
          <cell r="C14">
            <v>-84126</v>
          </cell>
          <cell r="D14">
            <v>283190</v>
          </cell>
          <cell r="E14">
            <v>267621</v>
          </cell>
        </row>
        <row r="15">
          <cell r="B15">
            <v>248241</v>
          </cell>
          <cell r="C15">
            <v>-27844</v>
          </cell>
          <cell r="D15">
            <v>220397</v>
          </cell>
          <cell r="E15">
            <v>212051</v>
          </cell>
        </row>
        <row r="16">
          <cell r="D16">
            <v>0</v>
          </cell>
        </row>
        <row r="22">
          <cell r="B22">
            <v>15180910</v>
          </cell>
          <cell r="C22">
            <v>1073683</v>
          </cell>
          <cell r="D22">
            <v>16254593</v>
          </cell>
          <cell r="E22">
            <v>17110845</v>
          </cell>
        </row>
        <row r="23">
          <cell r="B23">
            <v>2033530</v>
          </cell>
          <cell r="C23">
            <v>-34602</v>
          </cell>
          <cell r="D23">
            <v>1998928</v>
          </cell>
          <cell r="E23">
            <v>1912521</v>
          </cell>
        </row>
        <row r="24">
          <cell r="C24">
            <v>0</v>
          </cell>
        </row>
        <row r="25">
          <cell r="C25">
            <v>0</v>
          </cell>
          <cell r="E25">
            <v>919</v>
          </cell>
        </row>
        <row r="26">
          <cell r="C26">
            <v>0</v>
          </cell>
        </row>
        <row r="30">
          <cell r="B30">
            <v>882391</v>
          </cell>
          <cell r="C30">
            <v>1169</v>
          </cell>
          <cell r="D30">
            <v>883560</v>
          </cell>
          <cell r="E30">
            <v>832509</v>
          </cell>
        </row>
        <row r="31">
          <cell r="B31">
            <v>50366</v>
          </cell>
          <cell r="C31">
            <v>-242</v>
          </cell>
          <cell r="D31">
            <v>50124</v>
          </cell>
          <cell r="E31">
            <v>46692</v>
          </cell>
        </row>
        <row r="32">
          <cell r="B32">
            <v>67920</v>
          </cell>
          <cell r="C32">
            <v>-737</v>
          </cell>
          <cell r="D32">
            <v>67183</v>
          </cell>
          <cell r="E32">
            <v>66260</v>
          </cell>
        </row>
        <row r="33">
          <cell r="B33">
            <v>206053</v>
          </cell>
          <cell r="C33">
            <v>0</v>
          </cell>
          <cell r="D33">
            <v>206053</v>
          </cell>
          <cell r="E33">
            <v>206053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5850</v>
          </cell>
          <cell r="C35">
            <v>0</v>
          </cell>
          <cell r="D35">
            <v>5850</v>
          </cell>
          <cell r="E35">
            <v>3276</v>
          </cell>
        </row>
        <row r="36">
          <cell r="B36">
            <v>8011</v>
          </cell>
          <cell r="C36">
            <v>0</v>
          </cell>
          <cell r="D36">
            <v>8011</v>
          </cell>
          <cell r="E36">
            <v>8011</v>
          </cell>
        </row>
        <row r="37">
          <cell r="B37">
            <v>79197</v>
          </cell>
          <cell r="C37">
            <v>36270</v>
          </cell>
          <cell r="D37">
            <v>115467</v>
          </cell>
          <cell r="E37">
            <v>109014</v>
          </cell>
        </row>
        <row r="40">
          <cell r="B40">
            <v>834216</v>
          </cell>
          <cell r="C40">
            <v>89053</v>
          </cell>
          <cell r="D40">
            <v>923269</v>
          </cell>
          <cell r="E40">
            <v>852995</v>
          </cell>
        </row>
        <row r="41">
          <cell r="B41">
            <v>97924</v>
          </cell>
          <cell r="C41">
            <v>-83670</v>
          </cell>
          <cell r="D41">
            <v>14254</v>
          </cell>
          <cell r="E41">
            <v>14254</v>
          </cell>
        </row>
        <row r="43">
          <cell r="B43">
            <v>1139</v>
          </cell>
          <cell r="C43">
            <v>-364</v>
          </cell>
          <cell r="D43">
            <v>775</v>
          </cell>
          <cell r="E43">
            <v>775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9">
          <cell r="B49">
            <v>30168</v>
          </cell>
          <cell r="C49">
            <v>0</v>
          </cell>
          <cell r="D49">
            <v>30168</v>
          </cell>
          <cell r="E49">
            <v>27576</v>
          </cell>
        </row>
        <row r="50">
          <cell r="B50">
            <v>486695</v>
          </cell>
          <cell r="C50">
            <v>156</v>
          </cell>
          <cell r="D50">
            <v>486851</v>
          </cell>
          <cell r="E50">
            <v>475939</v>
          </cell>
        </row>
        <row r="51">
          <cell r="B51">
            <v>202141</v>
          </cell>
          <cell r="C51">
            <v>0</v>
          </cell>
          <cell r="D51">
            <v>202141</v>
          </cell>
          <cell r="E51">
            <v>127313</v>
          </cell>
        </row>
      </sheetData>
      <sheetData sheetId="10">
        <row r="8">
          <cell r="B8">
            <v>554672</v>
          </cell>
          <cell r="C8">
            <v>91186</v>
          </cell>
          <cell r="D8">
            <v>645858</v>
          </cell>
          <cell r="E8">
            <v>614219</v>
          </cell>
        </row>
        <row r="9">
          <cell r="B9">
            <v>5722853</v>
          </cell>
          <cell r="C9">
            <v>404931</v>
          </cell>
          <cell r="D9">
            <v>6127784</v>
          </cell>
          <cell r="E9">
            <v>6034873</v>
          </cell>
        </row>
        <row r="10">
          <cell r="B10">
            <v>41017</v>
          </cell>
          <cell r="C10">
            <v>3579</v>
          </cell>
          <cell r="D10">
            <v>44596</v>
          </cell>
          <cell r="E10">
            <v>44595</v>
          </cell>
        </row>
        <row r="11">
          <cell r="B11">
            <v>235666</v>
          </cell>
          <cell r="C11">
            <v>12727</v>
          </cell>
          <cell r="D11">
            <v>248393</v>
          </cell>
          <cell r="E11">
            <v>244845</v>
          </cell>
        </row>
        <row r="12">
          <cell r="B12">
            <v>202037</v>
          </cell>
          <cell r="C12">
            <v>18804</v>
          </cell>
          <cell r="D12">
            <v>220841</v>
          </cell>
          <cell r="E12">
            <v>220809</v>
          </cell>
        </row>
        <row r="13">
          <cell r="B13">
            <v>129671</v>
          </cell>
          <cell r="C13">
            <v>-4080</v>
          </cell>
          <cell r="D13">
            <v>125591</v>
          </cell>
          <cell r="E13">
            <v>106842</v>
          </cell>
        </row>
        <row r="14">
          <cell r="B14">
            <v>80555</v>
          </cell>
          <cell r="C14">
            <v>-1256</v>
          </cell>
          <cell r="D14">
            <v>79299</v>
          </cell>
          <cell r="E14">
            <v>77151</v>
          </cell>
        </row>
        <row r="15">
          <cell r="B15">
            <v>440730</v>
          </cell>
          <cell r="C15">
            <v>72340</v>
          </cell>
          <cell r="D15">
            <v>513070</v>
          </cell>
          <cell r="E15">
            <v>502876</v>
          </cell>
        </row>
        <row r="16">
          <cell r="E16">
            <v>0</v>
          </cell>
        </row>
        <row r="22">
          <cell r="B22">
            <v>5815839</v>
          </cell>
          <cell r="C22">
            <v>345354</v>
          </cell>
          <cell r="D22">
            <v>6161193</v>
          </cell>
          <cell r="E22">
            <v>6094271</v>
          </cell>
        </row>
        <row r="23">
          <cell r="B23">
            <v>606455</v>
          </cell>
          <cell r="C23">
            <v>27686</v>
          </cell>
          <cell r="D23">
            <v>634141</v>
          </cell>
          <cell r="E23">
            <v>579105</v>
          </cell>
        </row>
        <row r="24">
          <cell r="B24">
            <v>378</v>
          </cell>
          <cell r="C24">
            <v>530</v>
          </cell>
          <cell r="D24">
            <v>908</v>
          </cell>
          <cell r="E24">
            <v>823</v>
          </cell>
        </row>
        <row r="25">
          <cell r="C25">
            <v>0</v>
          </cell>
          <cell r="E25">
            <v>55</v>
          </cell>
        </row>
        <row r="26">
          <cell r="C26">
            <v>0</v>
          </cell>
        </row>
        <row r="30">
          <cell r="B30">
            <v>343524</v>
          </cell>
          <cell r="C30">
            <v>22643</v>
          </cell>
          <cell r="D30">
            <v>366167</v>
          </cell>
          <cell r="E30">
            <v>363892</v>
          </cell>
        </row>
        <row r="31">
          <cell r="B31">
            <v>41017</v>
          </cell>
          <cell r="C31">
            <v>0</v>
          </cell>
          <cell r="D31">
            <v>41017</v>
          </cell>
          <cell r="E31">
            <v>40595</v>
          </cell>
        </row>
        <row r="32">
          <cell r="B32">
            <v>41382</v>
          </cell>
          <cell r="C32">
            <v>0</v>
          </cell>
          <cell r="D32">
            <v>41382</v>
          </cell>
          <cell r="E32">
            <v>41619</v>
          </cell>
        </row>
        <row r="33">
          <cell r="B33">
            <v>71461</v>
          </cell>
          <cell r="C33">
            <v>0</v>
          </cell>
          <cell r="D33">
            <v>71461</v>
          </cell>
          <cell r="E33">
            <v>79340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54996</v>
          </cell>
          <cell r="C35">
            <v>0</v>
          </cell>
          <cell r="D35">
            <v>54996</v>
          </cell>
          <cell r="E35">
            <v>51985</v>
          </cell>
        </row>
        <row r="36">
          <cell r="B36">
            <v>5820</v>
          </cell>
          <cell r="C36">
            <v>0</v>
          </cell>
          <cell r="D36">
            <v>5820</v>
          </cell>
          <cell r="E36">
            <v>5820</v>
          </cell>
        </row>
        <row r="37">
          <cell r="B37">
            <v>87805</v>
          </cell>
          <cell r="C37">
            <v>87286</v>
          </cell>
          <cell r="D37">
            <v>175091</v>
          </cell>
          <cell r="E37">
            <v>150772</v>
          </cell>
        </row>
        <row r="40">
          <cell r="B40">
            <v>329690</v>
          </cell>
          <cell r="C40">
            <v>114887</v>
          </cell>
          <cell r="D40">
            <v>444577</v>
          </cell>
          <cell r="E40">
            <v>433378</v>
          </cell>
        </row>
        <row r="41">
          <cell r="B41">
            <v>8774</v>
          </cell>
          <cell r="C41">
            <v>-155</v>
          </cell>
          <cell r="D41">
            <v>8619</v>
          </cell>
          <cell r="E41">
            <v>4460</v>
          </cell>
        </row>
        <row r="43">
          <cell r="B43">
            <v>60</v>
          </cell>
          <cell r="C43">
            <v>0</v>
          </cell>
          <cell r="D43">
            <v>60</v>
          </cell>
          <cell r="E43">
            <v>95</v>
          </cell>
        </row>
        <row r="49">
          <cell r="B49">
            <v>10341</v>
          </cell>
          <cell r="C49">
            <v>0</v>
          </cell>
          <cell r="D49">
            <v>10341</v>
          </cell>
          <cell r="E49">
            <v>10166</v>
          </cell>
        </row>
        <row r="50">
          <cell r="B50">
            <v>122306</v>
          </cell>
          <cell r="C50">
            <v>19518</v>
          </cell>
          <cell r="D50">
            <v>141824</v>
          </cell>
          <cell r="E50">
            <v>133626</v>
          </cell>
        </row>
        <row r="51">
          <cell r="B51">
            <v>187546</v>
          </cell>
          <cell r="C51">
            <v>13897</v>
          </cell>
          <cell r="D51">
            <v>201443</v>
          </cell>
          <cell r="E51">
            <v>199973</v>
          </cell>
        </row>
      </sheetData>
      <sheetData sheetId="11">
        <row r="8">
          <cell r="B8">
            <v>1242925</v>
          </cell>
          <cell r="C8">
            <v>349972</v>
          </cell>
          <cell r="D8">
            <v>1592897</v>
          </cell>
          <cell r="E8">
            <v>1630816</v>
          </cell>
        </row>
        <row r="9">
          <cell r="B9">
            <v>14731914</v>
          </cell>
          <cell r="C9">
            <v>805634</v>
          </cell>
          <cell r="D9">
            <v>15537548</v>
          </cell>
          <cell r="E9">
            <v>15658721</v>
          </cell>
        </row>
        <row r="10">
          <cell r="B10">
            <v>282461</v>
          </cell>
          <cell r="C10">
            <v>32206</v>
          </cell>
          <cell r="D10">
            <v>314667</v>
          </cell>
          <cell r="E10">
            <v>303467</v>
          </cell>
        </row>
        <row r="11">
          <cell r="B11">
            <v>947596</v>
          </cell>
          <cell r="C11">
            <v>55139</v>
          </cell>
          <cell r="D11">
            <v>1002735</v>
          </cell>
          <cell r="E11">
            <v>1101343</v>
          </cell>
        </row>
        <row r="12">
          <cell r="B12">
            <v>751444</v>
          </cell>
          <cell r="C12">
            <v>-130905</v>
          </cell>
          <cell r="D12">
            <v>620539</v>
          </cell>
          <cell r="E12">
            <v>592963</v>
          </cell>
        </row>
        <row r="13">
          <cell r="B13">
            <v>307824</v>
          </cell>
          <cell r="C13">
            <v>-10688</v>
          </cell>
          <cell r="D13">
            <v>297136</v>
          </cell>
          <cell r="E13">
            <v>228424</v>
          </cell>
        </row>
        <row r="14">
          <cell r="B14">
            <v>309146</v>
          </cell>
          <cell r="C14">
            <v>-48664</v>
          </cell>
          <cell r="D14">
            <v>260482</v>
          </cell>
          <cell r="E14">
            <v>236249</v>
          </cell>
        </row>
        <row r="15">
          <cell r="B15">
            <v>413743</v>
          </cell>
          <cell r="C15">
            <v>-57915</v>
          </cell>
          <cell r="D15">
            <v>355828</v>
          </cell>
          <cell r="E15">
            <v>306097</v>
          </cell>
        </row>
        <row r="16">
          <cell r="E16">
            <v>0</v>
          </cell>
        </row>
        <row r="22">
          <cell r="B22">
            <v>13859183</v>
          </cell>
          <cell r="C22">
            <v>1123955</v>
          </cell>
          <cell r="D22">
            <v>14983138</v>
          </cell>
          <cell r="E22">
            <v>15278267</v>
          </cell>
        </row>
        <row r="23">
          <cell r="B23">
            <v>2712581</v>
          </cell>
          <cell r="C23">
            <v>-220311</v>
          </cell>
          <cell r="D23">
            <v>2492270</v>
          </cell>
          <cell r="E23">
            <v>2264515</v>
          </cell>
        </row>
        <row r="24">
          <cell r="C24">
            <v>0</v>
          </cell>
          <cell r="E24">
            <v>5010</v>
          </cell>
        </row>
        <row r="25">
          <cell r="C25">
            <v>0</v>
          </cell>
          <cell r="E25">
            <v>3819</v>
          </cell>
        </row>
        <row r="26">
          <cell r="C26">
            <v>0</v>
          </cell>
        </row>
        <row r="30">
          <cell r="B30">
            <v>910424</v>
          </cell>
          <cell r="C30">
            <v>1421</v>
          </cell>
          <cell r="D30">
            <v>911845</v>
          </cell>
          <cell r="E30">
            <v>891042</v>
          </cell>
        </row>
        <row r="31">
          <cell r="B31">
            <v>281461</v>
          </cell>
          <cell r="C31">
            <v>32000</v>
          </cell>
          <cell r="D31">
            <v>313461</v>
          </cell>
          <cell r="E31">
            <v>303295</v>
          </cell>
        </row>
        <row r="32">
          <cell r="B32">
            <v>203181</v>
          </cell>
          <cell r="C32">
            <v>19418</v>
          </cell>
          <cell r="D32">
            <v>222599</v>
          </cell>
          <cell r="E32">
            <v>219275</v>
          </cell>
        </row>
        <row r="33">
          <cell r="B33">
            <v>226839</v>
          </cell>
          <cell r="C33">
            <v>-68811</v>
          </cell>
          <cell r="D33">
            <v>158028</v>
          </cell>
          <cell r="E33">
            <v>158028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B37">
            <v>50533</v>
          </cell>
          <cell r="C37">
            <v>605</v>
          </cell>
          <cell r="D37">
            <v>51138</v>
          </cell>
          <cell r="E37">
            <v>64721</v>
          </cell>
        </row>
        <row r="40">
          <cell r="B40">
            <v>712851</v>
          </cell>
          <cell r="C40">
            <v>93163</v>
          </cell>
          <cell r="D40">
            <v>806014</v>
          </cell>
          <cell r="E40">
            <v>766489</v>
          </cell>
        </row>
        <row r="41">
          <cell r="B41">
            <v>30000</v>
          </cell>
          <cell r="C41">
            <v>2875</v>
          </cell>
          <cell r="D41">
            <v>32875</v>
          </cell>
          <cell r="E41">
            <v>80313</v>
          </cell>
        </row>
        <row r="42">
          <cell r="C42">
            <v>0</v>
          </cell>
        </row>
        <row r="43">
          <cell r="C43">
            <v>10464</v>
          </cell>
          <cell r="D43">
            <v>10464</v>
          </cell>
          <cell r="E43">
            <v>11287</v>
          </cell>
        </row>
        <row r="44">
          <cell r="C44">
            <v>0</v>
          </cell>
          <cell r="E44">
            <v>12019</v>
          </cell>
        </row>
        <row r="49">
          <cell r="B49">
            <v>25253</v>
          </cell>
          <cell r="C49">
            <v>0</v>
          </cell>
          <cell r="D49">
            <v>25253</v>
          </cell>
          <cell r="E49">
            <v>22923</v>
          </cell>
        </row>
        <row r="50">
          <cell r="B50">
            <v>251590</v>
          </cell>
          <cell r="C50">
            <v>0</v>
          </cell>
          <cell r="D50">
            <v>251590</v>
          </cell>
          <cell r="E50">
            <v>251753</v>
          </cell>
        </row>
        <row r="51">
          <cell r="B51">
            <v>257612</v>
          </cell>
          <cell r="C51">
            <v>0</v>
          </cell>
          <cell r="D51">
            <v>257612</v>
          </cell>
          <cell r="E51">
            <v>257612</v>
          </cell>
        </row>
      </sheetData>
      <sheetData sheetId="12">
        <row r="8">
          <cell r="B8">
            <v>1238023</v>
          </cell>
          <cell r="C8">
            <v>21258</v>
          </cell>
          <cell r="D8">
            <v>1259281</v>
          </cell>
          <cell r="E8">
            <v>1231097</v>
          </cell>
        </row>
        <row r="9">
          <cell r="B9">
            <v>21460818</v>
          </cell>
          <cell r="C9">
            <v>1148673</v>
          </cell>
          <cell r="D9">
            <v>22609491</v>
          </cell>
          <cell r="E9">
            <v>22710597</v>
          </cell>
        </row>
        <row r="10">
          <cell r="B10">
            <v>55861</v>
          </cell>
          <cell r="C10">
            <v>-1763</v>
          </cell>
          <cell r="D10">
            <v>54098</v>
          </cell>
          <cell r="E10">
            <v>54098</v>
          </cell>
        </row>
        <row r="11">
          <cell r="B11">
            <v>539352</v>
          </cell>
          <cell r="C11">
            <v>11669</v>
          </cell>
          <cell r="D11">
            <v>551021</v>
          </cell>
          <cell r="E11">
            <v>565165</v>
          </cell>
        </row>
        <row r="12">
          <cell r="B12">
            <v>564173</v>
          </cell>
          <cell r="C12">
            <v>86966</v>
          </cell>
          <cell r="D12">
            <v>651139</v>
          </cell>
          <cell r="E12">
            <v>670523</v>
          </cell>
        </row>
        <row r="13">
          <cell r="B13">
            <v>129270</v>
          </cell>
          <cell r="C13">
            <v>32953</v>
          </cell>
          <cell r="D13">
            <v>162223</v>
          </cell>
          <cell r="E13">
            <v>160574</v>
          </cell>
        </row>
        <row r="14">
          <cell r="B14">
            <v>343169</v>
          </cell>
          <cell r="C14">
            <v>-41121</v>
          </cell>
          <cell r="D14">
            <v>302048</v>
          </cell>
          <cell r="E14">
            <v>250487</v>
          </cell>
        </row>
        <row r="15">
          <cell r="B15">
            <v>479373</v>
          </cell>
          <cell r="C15">
            <v>-9820</v>
          </cell>
          <cell r="D15">
            <v>469553</v>
          </cell>
          <cell r="E15">
            <v>588205</v>
          </cell>
        </row>
        <row r="16">
          <cell r="E16">
            <v>0</v>
          </cell>
        </row>
        <row r="22">
          <cell r="B22">
            <v>19161085</v>
          </cell>
          <cell r="C22">
            <v>1713108</v>
          </cell>
          <cell r="D22">
            <v>20874193</v>
          </cell>
          <cell r="E22">
            <v>20975773</v>
          </cell>
        </row>
        <row r="23">
          <cell r="B23">
            <v>2674608</v>
          </cell>
          <cell r="C23">
            <v>-519438</v>
          </cell>
          <cell r="D23">
            <v>2155170</v>
          </cell>
          <cell r="E23">
            <v>2241718</v>
          </cell>
        </row>
        <row r="24">
          <cell r="C24">
            <v>3244</v>
          </cell>
          <cell r="D24">
            <v>3244</v>
          </cell>
          <cell r="E24">
            <v>3244</v>
          </cell>
        </row>
        <row r="25">
          <cell r="C25">
            <v>4</v>
          </cell>
          <cell r="D25">
            <v>4</v>
          </cell>
          <cell r="E25">
            <v>4</v>
          </cell>
        </row>
        <row r="26">
          <cell r="C26">
            <v>0</v>
          </cell>
        </row>
        <row r="30">
          <cell r="B30">
            <v>861844</v>
          </cell>
          <cell r="C30">
            <v>151666</v>
          </cell>
          <cell r="D30">
            <v>1013510</v>
          </cell>
          <cell r="E30">
            <v>1013510</v>
          </cell>
        </row>
        <row r="31">
          <cell r="B31">
            <v>55861</v>
          </cell>
          <cell r="C31">
            <v>-1763</v>
          </cell>
          <cell r="D31">
            <v>54098</v>
          </cell>
          <cell r="E31">
            <v>54098</v>
          </cell>
        </row>
        <row r="32">
          <cell r="B32">
            <v>74985</v>
          </cell>
          <cell r="C32">
            <v>-3944</v>
          </cell>
          <cell r="D32">
            <v>71041</v>
          </cell>
          <cell r="E32">
            <v>71041</v>
          </cell>
        </row>
        <row r="33">
          <cell r="B33">
            <v>389062</v>
          </cell>
          <cell r="C33">
            <v>-25487</v>
          </cell>
          <cell r="D33">
            <v>363575</v>
          </cell>
          <cell r="E33">
            <v>381854</v>
          </cell>
        </row>
        <row r="34">
          <cell r="C34">
            <v>0</v>
          </cell>
        </row>
        <row r="35">
          <cell r="B35">
            <v>18719</v>
          </cell>
          <cell r="C35">
            <v>-18707</v>
          </cell>
          <cell r="D35">
            <v>12</v>
          </cell>
          <cell r="E35">
            <v>12</v>
          </cell>
        </row>
        <row r="36">
          <cell r="C36">
            <v>19278</v>
          </cell>
          <cell r="D36">
            <v>19278</v>
          </cell>
          <cell r="E36">
            <v>19278</v>
          </cell>
        </row>
        <row r="37">
          <cell r="B37">
            <v>22593</v>
          </cell>
          <cell r="C37">
            <v>40524</v>
          </cell>
          <cell r="D37">
            <v>63117</v>
          </cell>
          <cell r="E37">
            <v>63117</v>
          </cell>
        </row>
        <row r="40">
          <cell r="B40">
            <v>1303527</v>
          </cell>
          <cell r="C40">
            <v>-15346</v>
          </cell>
          <cell r="D40">
            <v>1288181</v>
          </cell>
          <cell r="E40">
            <v>1288181</v>
          </cell>
        </row>
        <row r="41">
          <cell r="B41">
            <v>247755</v>
          </cell>
          <cell r="C41">
            <v>-94385</v>
          </cell>
          <cell r="D41">
            <v>153370</v>
          </cell>
          <cell r="E41">
            <v>118855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C43">
            <v>61</v>
          </cell>
          <cell r="D43">
            <v>61</v>
          </cell>
          <cell r="E43">
            <v>61</v>
          </cell>
        </row>
        <row r="49">
          <cell r="B49">
            <v>39765</v>
          </cell>
          <cell r="C49">
            <v>0</v>
          </cell>
          <cell r="D49">
            <v>39765</v>
          </cell>
          <cell r="E49">
            <v>39672</v>
          </cell>
        </row>
        <row r="50">
          <cell r="B50">
            <v>555917</v>
          </cell>
          <cell r="C50">
            <v>38279</v>
          </cell>
          <cell r="D50">
            <v>594196</v>
          </cell>
          <cell r="E50">
            <v>603211</v>
          </cell>
        </row>
        <row r="51">
          <cell r="B51">
            <v>746136</v>
          </cell>
          <cell r="C51">
            <v>0</v>
          </cell>
          <cell r="D51">
            <v>746136</v>
          </cell>
          <cell r="E51">
            <v>746136</v>
          </cell>
        </row>
      </sheetData>
      <sheetData sheetId="13">
        <row r="8">
          <cell r="B8">
            <v>1488285</v>
          </cell>
          <cell r="C8">
            <v>-169191</v>
          </cell>
          <cell r="D8">
            <v>1319094</v>
          </cell>
          <cell r="E8">
            <v>1112145</v>
          </cell>
        </row>
        <row r="9">
          <cell r="B9">
            <v>13515033</v>
          </cell>
          <cell r="C9">
            <v>1180063</v>
          </cell>
          <cell r="D9">
            <v>14695096</v>
          </cell>
          <cell r="E9">
            <v>15472376</v>
          </cell>
        </row>
        <row r="10">
          <cell r="B10">
            <v>88598</v>
          </cell>
          <cell r="C10">
            <v>8366</v>
          </cell>
          <cell r="D10">
            <v>96964</v>
          </cell>
          <cell r="E10">
            <v>94200</v>
          </cell>
        </row>
        <row r="11">
          <cell r="B11">
            <v>211425</v>
          </cell>
          <cell r="C11">
            <v>0</v>
          </cell>
          <cell r="D11">
            <v>211425</v>
          </cell>
          <cell r="E11">
            <v>216485</v>
          </cell>
        </row>
        <row r="12">
          <cell r="B12">
            <v>347768</v>
          </cell>
          <cell r="C12">
            <v>0</v>
          </cell>
          <cell r="D12">
            <v>347768</v>
          </cell>
          <cell r="E12">
            <v>384558</v>
          </cell>
        </row>
        <row r="13">
          <cell r="B13">
            <v>132676</v>
          </cell>
          <cell r="C13">
            <v>-3000</v>
          </cell>
          <cell r="D13">
            <v>129676</v>
          </cell>
          <cell r="E13">
            <v>120023</v>
          </cell>
        </row>
        <row r="14">
          <cell r="B14">
            <v>228615</v>
          </cell>
          <cell r="C14">
            <v>-57100</v>
          </cell>
          <cell r="D14">
            <v>171515</v>
          </cell>
          <cell r="E14">
            <v>158369</v>
          </cell>
        </row>
        <row r="15">
          <cell r="B15">
            <v>349723</v>
          </cell>
          <cell r="C15">
            <v>1106</v>
          </cell>
          <cell r="D15">
            <v>350829</v>
          </cell>
          <cell r="E15">
            <v>306480</v>
          </cell>
        </row>
        <row r="22">
          <cell r="B22">
            <v>12152411</v>
          </cell>
          <cell r="C22">
            <v>1496703</v>
          </cell>
          <cell r="D22">
            <v>13649114</v>
          </cell>
          <cell r="E22">
            <v>14169799</v>
          </cell>
        </row>
        <row r="23">
          <cell r="B23">
            <v>2134987</v>
          </cell>
          <cell r="C23">
            <v>-377463</v>
          </cell>
          <cell r="D23">
            <v>1757524</v>
          </cell>
          <cell r="E23">
            <v>1705588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160802</v>
          </cell>
          <cell r="C26">
            <v>-160802</v>
          </cell>
          <cell r="D26">
            <v>0</v>
          </cell>
          <cell r="E26">
            <v>0</v>
          </cell>
        </row>
        <row r="30">
          <cell r="B30">
            <v>606791</v>
          </cell>
          <cell r="C30">
            <v>-28139</v>
          </cell>
          <cell r="D30">
            <v>578652</v>
          </cell>
          <cell r="E30">
            <v>577347</v>
          </cell>
        </row>
        <row r="31">
          <cell r="B31">
            <v>89333</v>
          </cell>
          <cell r="C31">
            <v>7631</v>
          </cell>
          <cell r="D31">
            <v>96964</v>
          </cell>
          <cell r="E31">
            <v>94213</v>
          </cell>
        </row>
        <row r="32">
          <cell r="B32">
            <v>51273</v>
          </cell>
          <cell r="C32">
            <v>0</v>
          </cell>
          <cell r="D32">
            <v>51273</v>
          </cell>
          <cell r="E32">
            <v>51130</v>
          </cell>
        </row>
        <row r="33">
          <cell r="B33">
            <v>161729</v>
          </cell>
          <cell r="C33">
            <v>0</v>
          </cell>
          <cell r="D33">
            <v>161729</v>
          </cell>
          <cell r="E33">
            <v>161787</v>
          </cell>
        </row>
        <row r="34">
          <cell r="C34">
            <v>0</v>
          </cell>
          <cell r="E34">
            <v>141</v>
          </cell>
        </row>
        <row r="35">
          <cell r="C35">
            <v>0</v>
          </cell>
        </row>
        <row r="36">
          <cell r="B36">
            <v>12181</v>
          </cell>
          <cell r="C36">
            <v>0</v>
          </cell>
          <cell r="D36">
            <v>12181</v>
          </cell>
          <cell r="E36">
            <v>12152</v>
          </cell>
        </row>
        <row r="37">
          <cell r="B37">
            <v>83617</v>
          </cell>
          <cell r="C37">
            <v>735</v>
          </cell>
          <cell r="D37">
            <v>84352</v>
          </cell>
          <cell r="E37">
            <v>105085</v>
          </cell>
        </row>
        <row r="40">
          <cell r="B40">
            <v>852873</v>
          </cell>
          <cell r="C40">
            <v>10177</v>
          </cell>
          <cell r="D40">
            <v>863050</v>
          </cell>
          <cell r="E40">
            <v>914839</v>
          </cell>
        </row>
        <row r="41">
          <cell r="B41">
            <v>56126</v>
          </cell>
          <cell r="C41">
            <v>11402</v>
          </cell>
          <cell r="D41">
            <v>67528</v>
          </cell>
          <cell r="E41">
            <v>72555</v>
          </cell>
        </row>
        <row r="49">
          <cell r="B49">
            <v>25882</v>
          </cell>
          <cell r="C49">
            <v>3907</v>
          </cell>
          <cell r="D49">
            <v>29789</v>
          </cell>
          <cell r="E49">
            <v>26506</v>
          </cell>
        </row>
        <row r="50">
          <cell r="B50">
            <v>419185</v>
          </cell>
          <cell r="C50">
            <v>46807</v>
          </cell>
          <cell r="D50">
            <v>465992</v>
          </cell>
          <cell r="E50">
            <v>468988</v>
          </cell>
        </row>
        <row r="51">
          <cell r="B51">
            <v>536934</v>
          </cell>
          <cell r="C51">
            <v>10177</v>
          </cell>
          <cell r="D51">
            <v>547111</v>
          </cell>
          <cell r="E51">
            <v>583861</v>
          </cell>
        </row>
      </sheetData>
      <sheetData sheetId="14">
        <row r="8">
          <cell r="B8">
            <v>981489</v>
          </cell>
          <cell r="C8">
            <v>-28065</v>
          </cell>
          <cell r="D8">
            <v>953424</v>
          </cell>
          <cell r="E8">
            <v>952824</v>
          </cell>
        </row>
        <row r="9">
          <cell r="B9">
            <v>8405087</v>
          </cell>
          <cell r="C9">
            <v>596891</v>
          </cell>
          <cell r="D9">
            <v>9001978</v>
          </cell>
          <cell r="E9">
            <v>9297587</v>
          </cell>
        </row>
        <row r="10">
          <cell r="B10">
            <v>11275</v>
          </cell>
          <cell r="C10">
            <v>0</v>
          </cell>
          <cell r="D10">
            <v>11275</v>
          </cell>
          <cell r="E10">
            <v>10548</v>
          </cell>
        </row>
        <row r="11">
          <cell r="B11">
            <v>160262</v>
          </cell>
          <cell r="C11">
            <v>-3000</v>
          </cell>
          <cell r="D11">
            <v>157262</v>
          </cell>
          <cell r="E11">
            <v>147246</v>
          </cell>
        </row>
        <row r="12">
          <cell r="B12">
            <v>222634</v>
          </cell>
          <cell r="C12">
            <v>3700</v>
          </cell>
          <cell r="D12">
            <v>226334</v>
          </cell>
          <cell r="E12">
            <v>211694</v>
          </cell>
        </row>
        <row r="13">
          <cell r="B13">
            <v>90451</v>
          </cell>
          <cell r="C13">
            <v>10286</v>
          </cell>
          <cell r="D13">
            <v>100737</v>
          </cell>
          <cell r="E13">
            <v>100306</v>
          </cell>
        </row>
        <row r="14">
          <cell r="B14">
            <v>96922</v>
          </cell>
          <cell r="C14">
            <v>-6800</v>
          </cell>
          <cell r="D14">
            <v>90122</v>
          </cell>
          <cell r="E14">
            <v>75006</v>
          </cell>
        </row>
        <row r="15">
          <cell r="B15">
            <v>105079</v>
          </cell>
          <cell r="C15">
            <v>37582</v>
          </cell>
          <cell r="D15">
            <v>142661</v>
          </cell>
          <cell r="E15">
            <v>144878</v>
          </cell>
        </row>
        <row r="22">
          <cell r="B22">
            <v>7948599</v>
          </cell>
          <cell r="C22">
            <v>332590</v>
          </cell>
          <cell r="D22">
            <v>8281189</v>
          </cell>
          <cell r="E22">
            <v>8416088</v>
          </cell>
        </row>
        <row r="23">
          <cell r="B23">
            <v>1244963</v>
          </cell>
          <cell r="C23">
            <v>146917</v>
          </cell>
          <cell r="D23">
            <v>1391880</v>
          </cell>
          <cell r="E23">
            <v>1570569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30">
          <cell r="B30">
            <v>246605</v>
          </cell>
          <cell r="C30">
            <v>60000</v>
          </cell>
          <cell r="D30">
            <v>306605</v>
          </cell>
          <cell r="E30">
            <v>305891</v>
          </cell>
        </row>
        <row r="31">
          <cell r="B31">
            <v>11275</v>
          </cell>
          <cell r="C31">
            <v>0</v>
          </cell>
          <cell r="D31">
            <v>11275</v>
          </cell>
          <cell r="E31">
            <v>10548</v>
          </cell>
        </row>
        <row r="32">
          <cell r="B32">
            <v>28510</v>
          </cell>
          <cell r="C32">
            <v>0</v>
          </cell>
          <cell r="D32">
            <v>28510</v>
          </cell>
          <cell r="E32">
            <v>28510</v>
          </cell>
        </row>
        <row r="33">
          <cell r="B33">
            <v>90885</v>
          </cell>
          <cell r="C33">
            <v>113992</v>
          </cell>
          <cell r="D33">
            <v>204877</v>
          </cell>
          <cell r="E33">
            <v>197507</v>
          </cell>
        </row>
        <row r="34">
          <cell r="B34">
            <v>3000</v>
          </cell>
          <cell r="C34">
            <v>-2700</v>
          </cell>
          <cell r="D34">
            <v>300</v>
          </cell>
          <cell r="E34">
            <v>300</v>
          </cell>
        </row>
        <row r="35">
          <cell r="B35">
            <v>59000</v>
          </cell>
          <cell r="C35">
            <v>-2000</v>
          </cell>
          <cell r="D35">
            <v>57000</v>
          </cell>
          <cell r="E35">
            <v>49088</v>
          </cell>
        </row>
        <row r="36">
          <cell r="B36">
            <v>4300</v>
          </cell>
          <cell r="C36">
            <v>0</v>
          </cell>
          <cell r="D36">
            <v>4300</v>
          </cell>
          <cell r="E36">
            <v>4300</v>
          </cell>
        </row>
        <row r="37">
          <cell r="B37">
            <v>21002</v>
          </cell>
          <cell r="C37">
            <v>9627</v>
          </cell>
          <cell r="D37">
            <v>30629</v>
          </cell>
          <cell r="E37">
            <v>28947</v>
          </cell>
        </row>
        <row r="40">
          <cell r="B40">
            <v>378105</v>
          </cell>
          <cell r="C40">
            <v>-36580</v>
          </cell>
          <cell r="D40">
            <v>341525</v>
          </cell>
          <cell r="E40">
            <v>307966</v>
          </cell>
        </row>
        <row r="41">
          <cell r="B41">
            <v>36955</v>
          </cell>
          <cell r="C41">
            <v>-11252</v>
          </cell>
          <cell r="D41">
            <v>25703</v>
          </cell>
          <cell r="E41">
            <v>19021</v>
          </cell>
        </row>
        <row r="43">
          <cell r="C43">
            <v>0</v>
          </cell>
          <cell r="E43">
            <v>1354</v>
          </cell>
        </row>
        <row r="49">
          <cell r="B49">
            <v>14626</v>
          </cell>
          <cell r="C49">
            <v>356</v>
          </cell>
          <cell r="D49">
            <v>14982</v>
          </cell>
          <cell r="E49">
            <v>13191</v>
          </cell>
        </row>
        <row r="50">
          <cell r="B50">
            <v>229534</v>
          </cell>
          <cell r="C50">
            <v>22949</v>
          </cell>
          <cell r="D50">
            <v>252483</v>
          </cell>
          <cell r="E50">
            <v>231261</v>
          </cell>
        </row>
        <row r="51">
          <cell r="B51">
            <v>246590</v>
          </cell>
          <cell r="C51">
            <v>14187</v>
          </cell>
          <cell r="D51">
            <v>260777</v>
          </cell>
          <cell r="E51">
            <v>252680</v>
          </cell>
        </row>
      </sheetData>
      <sheetData sheetId="15">
        <row r="8">
          <cell r="B8">
            <v>207477</v>
          </cell>
          <cell r="C8">
            <v>-876</v>
          </cell>
          <cell r="D8">
            <v>206601</v>
          </cell>
          <cell r="E8">
            <v>206608</v>
          </cell>
        </row>
        <row r="9">
          <cell r="B9">
            <v>2366304</v>
          </cell>
          <cell r="C9">
            <v>203210</v>
          </cell>
          <cell r="D9">
            <v>2569514</v>
          </cell>
          <cell r="E9">
            <v>2577695</v>
          </cell>
        </row>
        <row r="10">
          <cell r="B10">
            <v>6639</v>
          </cell>
          <cell r="C10">
            <v>76</v>
          </cell>
          <cell r="D10">
            <v>6715</v>
          </cell>
          <cell r="E10">
            <v>6715</v>
          </cell>
        </row>
        <row r="11">
          <cell r="B11">
            <v>73301</v>
          </cell>
          <cell r="C11">
            <v>-3039</v>
          </cell>
          <cell r="D11">
            <v>70262</v>
          </cell>
          <cell r="E11">
            <v>70262</v>
          </cell>
        </row>
        <row r="12">
          <cell r="B12">
            <v>46165</v>
          </cell>
          <cell r="C12">
            <v>3687</v>
          </cell>
          <cell r="D12">
            <v>49852</v>
          </cell>
          <cell r="E12">
            <v>50643</v>
          </cell>
        </row>
        <row r="13">
          <cell r="B13">
            <v>29164</v>
          </cell>
          <cell r="C13">
            <v>9449</v>
          </cell>
          <cell r="D13">
            <v>38613</v>
          </cell>
          <cell r="E13">
            <v>38613</v>
          </cell>
        </row>
        <row r="14">
          <cell r="B14">
            <v>63350</v>
          </cell>
          <cell r="C14">
            <v>-9417</v>
          </cell>
          <cell r="D14">
            <v>53933</v>
          </cell>
          <cell r="E14">
            <v>53933</v>
          </cell>
        </row>
        <row r="15">
          <cell r="B15">
            <v>186808</v>
          </cell>
          <cell r="C15">
            <v>-12368</v>
          </cell>
          <cell r="D15">
            <v>174440</v>
          </cell>
          <cell r="E15">
            <v>179105</v>
          </cell>
        </row>
        <row r="22">
          <cell r="B22">
            <v>2295175</v>
          </cell>
          <cell r="C22">
            <v>189000</v>
          </cell>
          <cell r="D22">
            <v>2484175</v>
          </cell>
          <cell r="E22">
            <v>2493966</v>
          </cell>
        </row>
        <row r="23">
          <cell r="B23">
            <v>326189</v>
          </cell>
          <cell r="C23">
            <v>-57641</v>
          </cell>
          <cell r="D23">
            <v>268548</v>
          </cell>
          <cell r="E23">
            <v>272081</v>
          </cell>
        </row>
        <row r="24">
          <cell r="B24">
            <v>747</v>
          </cell>
          <cell r="C24">
            <v>1014</v>
          </cell>
          <cell r="D24">
            <v>1761</v>
          </cell>
          <cell r="E24">
            <v>2320</v>
          </cell>
        </row>
        <row r="25">
          <cell r="C25">
            <v>0</v>
          </cell>
        </row>
        <row r="26">
          <cell r="C26">
            <v>0</v>
          </cell>
        </row>
        <row r="30">
          <cell r="B30">
            <v>207947</v>
          </cell>
          <cell r="C30">
            <v>2515</v>
          </cell>
          <cell r="D30">
            <v>210462</v>
          </cell>
          <cell r="E30">
            <v>207463</v>
          </cell>
        </row>
        <row r="31">
          <cell r="B31">
            <v>6639</v>
          </cell>
          <cell r="C31">
            <v>76</v>
          </cell>
          <cell r="D31">
            <v>6715</v>
          </cell>
          <cell r="E31">
            <v>6715</v>
          </cell>
        </row>
        <row r="32">
          <cell r="B32">
            <v>5000</v>
          </cell>
          <cell r="C32">
            <v>0</v>
          </cell>
          <cell r="D32">
            <v>5000</v>
          </cell>
          <cell r="E32">
            <v>4493</v>
          </cell>
        </row>
        <row r="33">
          <cell r="B33">
            <v>1881</v>
          </cell>
          <cell r="C33">
            <v>13778</v>
          </cell>
          <cell r="D33">
            <v>15659</v>
          </cell>
          <cell r="E33">
            <v>16450</v>
          </cell>
        </row>
        <row r="34">
          <cell r="B34">
            <v>847</v>
          </cell>
          <cell r="C34">
            <v>-815</v>
          </cell>
          <cell r="D34">
            <v>32</v>
          </cell>
          <cell r="E34">
            <v>32</v>
          </cell>
        </row>
        <row r="35">
          <cell r="B35">
            <v>41374</v>
          </cell>
          <cell r="C35">
            <v>-13822</v>
          </cell>
          <cell r="D35">
            <v>27552</v>
          </cell>
          <cell r="E35">
            <v>27552</v>
          </cell>
        </row>
        <row r="36">
          <cell r="B36">
            <v>1595</v>
          </cell>
          <cell r="C36">
            <v>700</v>
          </cell>
          <cell r="D36">
            <v>2295</v>
          </cell>
          <cell r="E36">
            <v>2295</v>
          </cell>
        </row>
        <row r="37">
          <cell r="B37">
            <v>34261</v>
          </cell>
          <cell r="C37">
            <v>13236</v>
          </cell>
          <cell r="D37">
            <v>47497</v>
          </cell>
          <cell r="E37">
            <v>47497</v>
          </cell>
        </row>
        <row r="40">
          <cell r="B40">
            <v>54459</v>
          </cell>
          <cell r="C40">
            <v>40591</v>
          </cell>
          <cell r="D40">
            <v>95050</v>
          </cell>
          <cell r="E40">
            <v>95050</v>
          </cell>
        </row>
        <row r="41">
          <cell r="B41">
            <v>3041</v>
          </cell>
          <cell r="C41">
            <v>2143</v>
          </cell>
          <cell r="D41">
            <v>5184</v>
          </cell>
          <cell r="E41">
            <v>7660</v>
          </cell>
        </row>
        <row r="43">
          <cell r="B43">
            <v>53</v>
          </cell>
          <cell r="C43">
            <v>-53</v>
          </cell>
          <cell r="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9">
          <cell r="B49">
            <v>3828</v>
          </cell>
          <cell r="C49">
            <v>0</v>
          </cell>
          <cell r="D49">
            <v>3828</v>
          </cell>
          <cell r="E49">
            <v>3680</v>
          </cell>
        </row>
        <row r="50">
          <cell r="B50">
            <v>55690</v>
          </cell>
          <cell r="C50">
            <v>0</v>
          </cell>
          <cell r="D50">
            <v>55690</v>
          </cell>
          <cell r="E50">
            <v>55690</v>
          </cell>
        </row>
        <row r="51">
          <cell r="B51">
            <v>87802</v>
          </cell>
          <cell r="C51">
            <v>0</v>
          </cell>
          <cell r="D51">
            <v>87802</v>
          </cell>
          <cell r="E51">
            <v>87802</v>
          </cell>
        </row>
      </sheetData>
      <sheetData sheetId="16">
        <row r="8">
          <cell r="B8">
            <v>550332</v>
          </cell>
          <cell r="C8">
            <v>34826</v>
          </cell>
          <cell r="D8">
            <v>585158</v>
          </cell>
          <cell r="E8">
            <v>585102</v>
          </cell>
        </row>
        <row r="9">
          <cell r="B9">
            <v>6846429</v>
          </cell>
          <cell r="C9">
            <v>274556</v>
          </cell>
          <cell r="D9">
            <v>7120985</v>
          </cell>
          <cell r="E9">
            <v>7075462</v>
          </cell>
        </row>
        <row r="10">
          <cell r="B10">
            <v>12643</v>
          </cell>
          <cell r="C10">
            <v>0</v>
          </cell>
          <cell r="D10">
            <v>12643</v>
          </cell>
          <cell r="E10">
            <v>11025</v>
          </cell>
        </row>
        <row r="11">
          <cell r="B11">
            <v>171134</v>
          </cell>
          <cell r="C11">
            <v>13840</v>
          </cell>
          <cell r="D11">
            <v>184974</v>
          </cell>
          <cell r="E11">
            <v>183838</v>
          </cell>
        </row>
        <row r="12">
          <cell r="B12">
            <v>190698</v>
          </cell>
          <cell r="C12">
            <v>14816</v>
          </cell>
          <cell r="D12">
            <v>205514</v>
          </cell>
          <cell r="E12">
            <v>204931</v>
          </cell>
        </row>
        <row r="13">
          <cell r="B13">
            <v>111865</v>
          </cell>
          <cell r="C13">
            <v>18719</v>
          </cell>
          <cell r="D13">
            <v>130584</v>
          </cell>
          <cell r="E13">
            <v>128830</v>
          </cell>
        </row>
        <row r="14">
          <cell r="B14">
            <v>193156</v>
          </cell>
          <cell r="C14">
            <v>-31367</v>
          </cell>
          <cell r="D14">
            <v>161789</v>
          </cell>
          <cell r="E14">
            <v>140174</v>
          </cell>
        </row>
        <row r="15">
          <cell r="B15">
            <v>69062</v>
          </cell>
          <cell r="C15">
            <v>2426</v>
          </cell>
          <cell r="D15">
            <v>71488</v>
          </cell>
          <cell r="E15">
            <v>61164</v>
          </cell>
        </row>
        <row r="16">
          <cell r="E16">
            <v>0</v>
          </cell>
        </row>
        <row r="22">
          <cell r="B22">
            <v>6384905</v>
          </cell>
          <cell r="C22">
            <v>218925</v>
          </cell>
          <cell r="D22">
            <v>6603830</v>
          </cell>
          <cell r="E22">
            <v>6501951</v>
          </cell>
        </row>
        <row r="23">
          <cell r="B23">
            <v>935391</v>
          </cell>
          <cell r="C23">
            <v>-19128</v>
          </cell>
          <cell r="D23">
            <v>916263</v>
          </cell>
          <cell r="E23">
            <v>888670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30">
          <cell r="B30">
            <v>287216</v>
          </cell>
          <cell r="C30">
            <v>126730</v>
          </cell>
          <cell r="D30">
            <v>413946</v>
          </cell>
          <cell r="E30">
            <v>466661</v>
          </cell>
        </row>
        <row r="31">
          <cell r="B31">
            <v>12643</v>
          </cell>
          <cell r="C31">
            <v>0</v>
          </cell>
          <cell r="D31">
            <v>12643</v>
          </cell>
          <cell r="E31">
            <v>11025</v>
          </cell>
        </row>
        <row r="32">
          <cell r="B32">
            <v>40442</v>
          </cell>
          <cell r="C32">
            <v>-4439</v>
          </cell>
          <cell r="D32">
            <v>36003</v>
          </cell>
          <cell r="E32">
            <v>35719</v>
          </cell>
        </row>
        <row r="33">
          <cell r="B33">
            <v>137693</v>
          </cell>
          <cell r="C33">
            <v>0</v>
          </cell>
          <cell r="D33">
            <v>137693</v>
          </cell>
          <cell r="E33">
            <v>137791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27565</v>
          </cell>
          <cell r="C35">
            <v>1600</v>
          </cell>
          <cell r="D35">
            <v>29165</v>
          </cell>
          <cell r="E35">
            <v>27761</v>
          </cell>
        </row>
        <row r="36">
          <cell r="B36">
            <v>5857</v>
          </cell>
          <cell r="C36">
            <v>0</v>
          </cell>
          <cell r="D36">
            <v>5857</v>
          </cell>
          <cell r="E36">
            <v>5857</v>
          </cell>
        </row>
        <row r="37">
          <cell r="B37">
            <v>27260</v>
          </cell>
          <cell r="C37">
            <v>4779</v>
          </cell>
          <cell r="D37">
            <v>32039</v>
          </cell>
          <cell r="E37">
            <v>2742</v>
          </cell>
        </row>
        <row r="40">
          <cell r="B40">
            <v>250609</v>
          </cell>
          <cell r="C40">
            <v>-26080</v>
          </cell>
          <cell r="D40">
            <v>224529</v>
          </cell>
          <cell r="E40">
            <v>254775</v>
          </cell>
        </row>
        <row r="41">
          <cell r="B41">
            <v>35738</v>
          </cell>
          <cell r="C41">
            <v>25429</v>
          </cell>
          <cell r="D41">
            <v>61167</v>
          </cell>
          <cell r="E41">
            <v>57574</v>
          </cell>
        </row>
        <row r="43">
          <cell r="C43">
            <v>0</v>
          </cell>
        </row>
        <row r="44">
          <cell r="C44">
            <v>0</v>
          </cell>
        </row>
        <row r="49">
          <cell r="B49">
            <v>12912</v>
          </cell>
          <cell r="C49">
            <v>1207</v>
          </cell>
          <cell r="D49">
            <v>14119</v>
          </cell>
          <cell r="E49">
            <v>10412</v>
          </cell>
        </row>
        <row r="50">
          <cell r="B50">
            <v>161063</v>
          </cell>
          <cell r="C50">
            <v>18464</v>
          </cell>
          <cell r="D50">
            <v>179527</v>
          </cell>
          <cell r="E50">
            <v>158716</v>
          </cell>
        </row>
        <row r="51">
          <cell r="B51">
            <v>230609</v>
          </cell>
          <cell r="C51">
            <v>920</v>
          </cell>
          <cell r="D51">
            <v>231529</v>
          </cell>
          <cell r="E51">
            <v>228091</v>
          </cell>
        </row>
      </sheetData>
      <sheetData sheetId="17">
        <row r="8">
          <cell r="B8">
            <v>423678</v>
          </cell>
          <cell r="C8">
            <v>-7640</v>
          </cell>
          <cell r="D8">
            <v>416038</v>
          </cell>
          <cell r="E8">
            <v>415605</v>
          </cell>
        </row>
        <row r="9">
          <cell r="B9">
            <v>8385571</v>
          </cell>
          <cell r="C9">
            <v>245236</v>
          </cell>
          <cell r="D9">
            <v>8630807</v>
          </cell>
          <cell r="E9">
            <v>8587360</v>
          </cell>
        </row>
        <row r="10">
          <cell r="B10">
            <v>55907</v>
          </cell>
          <cell r="C10">
            <v>-385</v>
          </cell>
          <cell r="D10">
            <v>55522</v>
          </cell>
          <cell r="E10">
            <v>55522</v>
          </cell>
        </row>
        <row r="11">
          <cell r="B11">
            <v>544597</v>
          </cell>
          <cell r="C11">
            <v>81626</v>
          </cell>
          <cell r="D11">
            <v>626223</v>
          </cell>
          <cell r="E11">
            <v>623604</v>
          </cell>
        </row>
        <row r="12">
          <cell r="B12">
            <v>358168</v>
          </cell>
          <cell r="C12">
            <v>10749</v>
          </cell>
          <cell r="D12">
            <v>368917</v>
          </cell>
          <cell r="E12">
            <v>368917</v>
          </cell>
        </row>
        <row r="13">
          <cell r="B13">
            <v>30915</v>
          </cell>
          <cell r="C13">
            <v>-1436</v>
          </cell>
          <cell r="D13">
            <v>29479</v>
          </cell>
          <cell r="E13">
            <v>29479</v>
          </cell>
        </row>
        <row r="14">
          <cell r="B14">
            <v>313468</v>
          </cell>
          <cell r="C14">
            <v>-20848</v>
          </cell>
          <cell r="D14">
            <v>292620</v>
          </cell>
          <cell r="E14">
            <v>288620</v>
          </cell>
        </row>
        <row r="15">
          <cell r="B15">
            <v>233735</v>
          </cell>
          <cell r="C15">
            <v>10471</v>
          </cell>
          <cell r="D15">
            <v>244206</v>
          </cell>
          <cell r="E15">
            <v>244206</v>
          </cell>
        </row>
        <row r="22">
          <cell r="B22">
            <v>7719367</v>
          </cell>
          <cell r="C22">
            <v>495476</v>
          </cell>
          <cell r="D22">
            <v>8214843</v>
          </cell>
          <cell r="E22">
            <v>8214843</v>
          </cell>
        </row>
        <row r="23">
          <cell r="B23">
            <v>1031184</v>
          </cell>
          <cell r="C23">
            <v>-27637</v>
          </cell>
          <cell r="D23">
            <v>1003547</v>
          </cell>
          <cell r="E23">
            <v>993624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3508</v>
          </cell>
          <cell r="C25">
            <v>5981</v>
          </cell>
          <cell r="D25">
            <v>9489</v>
          </cell>
          <cell r="E25">
            <v>9489</v>
          </cell>
        </row>
        <row r="26">
          <cell r="C26">
            <v>0</v>
          </cell>
        </row>
        <row r="30">
          <cell r="B30">
            <v>448762</v>
          </cell>
          <cell r="C30">
            <v>44009</v>
          </cell>
          <cell r="D30">
            <v>492771</v>
          </cell>
          <cell r="E30">
            <v>487987</v>
          </cell>
        </row>
        <row r="31">
          <cell r="B31">
            <v>55907</v>
          </cell>
          <cell r="C31">
            <v>-385</v>
          </cell>
          <cell r="D31">
            <v>55522</v>
          </cell>
          <cell r="E31">
            <v>55522</v>
          </cell>
        </row>
        <row r="32">
          <cell r="B32">
            <v>102679</v>
          </cell>
          <cell r="C32">
            <v>1532</v>
          </cell>
          <cell r="D32">
            <v>104211</v>
          </cell>
          <cell r="E32">
            <v>102011</v>
          </cell>
        </row>
        <row r="33">
          <cell r="B33">
            <v>316547</v>
          </cell>
          <cell r="C33">
            <v>-189559</v>
          </cell>
          <cell r="D33">
            <v>126988</v>
          </cell>
          <cell r="E33">
            <v>126988</v>
          </cell>
        </row>
        <row r="34">
          <cell r="B34">
            <v>23544</v>
          </cell>
          <cell r="C34">
            <v>-966</v>
          </cell>
          <cell r="D34">
            <v>22578</v>
          </cell>
          <cell r="E34">
            <v>22578</v>
          </cell>
        </row>
        <row r="35">
          <cell r="B35">
            <v>210491</v>
          </cell>
          <cell r="C35">
            <v>-41337</v>
          </cell>
          <cell r="D35">
            <v>169154</v>
          </cell>
          <cell r="E35">
            <v>169154</v>
          </cell>
        </row>
        <row r="36">
          <cell r="B36">
            <v>4604</v>
          </cell>
          <cell r="C36">
            <v>0</v>
          </cell>
          <cell r="D36">
            <v>4604</v>
          </cell>
          <cell r="E36">
            <v>4604</v>
          </cell>
        </row>
        <row r="37">
          <cell r="B37">
            <v>178547</v>
          </cell>
          <cell r="C37">
            <v>17157</v>
          </cell>
          <cell r="D37">
            <v>195704</v>
          </cell>
          <cell r="E37">
            <v>195702</v>
          </cell>
        </row>
        <row r="40">
          <cell r="B40">
            <v>243813</v>
          </cell>
          <cell r="C40">
            <v>-1211</v>
          </cell>
          <cell r="D40">
            <v>242602</v>
          </cell>
          <cell r="E40">
            <v>209413</v>
          </cell>
        </row>
        <row r="41">
          <cell r="B41">
            <v>7073</v>
          </cell>
          <cell r="C41">
            <v>5316</v>
          </cell>
          <cell r="D41">
            <v>12389</v>
          </cell>
          <cell r="E41">
            <v>11988</v>
          </cell>
        </row>
        <row r="43">
          <cell r="B43">
            <v>13</v>
          </cell>
          <cell r="C43">
            <v>9397</v>
          </cell>
          <cell r="D43">
            <v>9410</v>
          </cell>
          <cell r="E43">
            <v>9410</v>
          </cell>
        </row>
        <row r="44">
          <cell r="C44">
            <v>0</v>
          </cell>
        </row>
        <row r="49">
          <cell r="B49">
            <v>14626</v>
          </cell>
          <cell r="C49">
            <v>0</v>
          </cell>
          <cell r="D49">
            <v>14626</v>
          </cell>
          <cell r="E49">
            <v>14626</v>
          </cell>
        </row>
        <row r="50">
          <cell r="B50">
            <v>112548</v>
          </cell>
          <cell r="C50">
            <v>5203</v>
          </cell>
          <cell r="D50">
            <v>117751</v>
          </cell>
          <cell r="E50">
            <v>117751</v>
          </cell>
        </row>
        <row r="51">
          <cell r="B51">
            <v>170395</v>
          </cell>
          <cell r="C51">
            <v>0</v>
          </cell>
          <cell r="D51">
            <v>170395</v>
          </cell>
          <cell r="E51">
            <v>169976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V&amp;Aids C Grant"/>
      <sheetName val="NSNP C Grant"/>
      <sheetName val="IGP "/>
      <sheetName val="Tech Schls Recap"/>
      <sheetName val="FET College C Grant"/>
      <sheetName val="Special Schools"/>
      <sheetName val="ECD"/>
      <sheetName val="CAPEX"/>
      <sheetName val="Compensation (2)"/>
      <sheetName val="Compensation"/>
      <sheetName val="Summary (Prov)"/>
      <sheetName val="Summary(Prog)"/>
      <sheetName val="EC"/>
      <sheetName val="FS"/>
      <sheetName val="KZN"/>
      <sheetName val="GT"/>
      <sheetName val="LP"/>
      <sheetName val="MP"/>
      <sheetName val="NC"/>
      <sheetName val="NW"/>
      <sheetName val="WC"/>
      <sheetName val="Sheet1"/>
    </sheetNames>
    <sheetDataSet>
      <sheetData sheetId="12">
        <row r="8">
          <cell r="B8">
            <v>1666259</v>
          </cell>
          <cell r="C8">
            <v>100395</v>
          </cell>
          <cell r="D8">
            <v>1766654</v>
          </cell>
          <cell r="E8">
            <v>1557492</v>
          </cell>
          <cell r="F8">
            <v>109382</v>
          </cell>
        </row>
        <row r="9">
          <cell r="B9">
            <v>18830716</v>
          </cell>
          <cell r="C9">
            <v>350582</v>
          </cell>
          <cell r="D9">
            <v>19181298</v>
          </cell>
          <cell r="E9">
            <v>17703125</v>
          </cell>
          <cell r="F9">
            <v>1403649</v>
          </cell>
        </row>
        <row r="10">
          <cell r="B10">
            <v>54219</v>
          </cell>
          <cell r="C10">
            <v>1</v>
          </cell>
          <cell r="D10">
            <v>54220</v>
          </cell>
          <cell r="E10">
            <v>51143</v>
          </cell>
          <cell r="F10">
            <v>0</v>
          </cell>
        </row>
        <row r="11">
          <cell r="B11">
            <v>470677</v>
          </cell>
          <cell r="C11">
            <v>43707</v>
          </cell>
          <cell r="D11">
            <v>514384</v>
          </cell>
          <cell r="E11">
            <v>377583</v>
          </cell>
          <cell r="F11">
            <v>27265</v>
          </cell>
        </row>
        <row r="12">
          <cell r="B12">
            <v>555208</v>
          </cell>
          <cell r="C12">
            <v>4755</v>
          </cell>
          <cell r="D12">
            <v>559963</v>
          </cell>
          <cell r="E12">
            <v>414776</v>
          </cell>
          <cell r="F12">
            <v>30515</v>
          </cell>
        </row>
        <row r="13">
          <cell r="B13">
            <v>299269</v>
          </cell>
          <cell r="C13">
            <v>0</v>
          </cell>
          <cell r="D13">
            <v>299269</v>
          </cell>
          <cell r="E13">
            <v>267775</v>
          </cell>
          <cell r="F13">
            <v>22982</v>
          </cell>
        </row>
        <row r="14">
          <cell r="B14">
            <v>528492</v>
          </cell>
          <cell r="C14">
            <v>0</v>
          </cell>
          <cell r="D14">
            <v>528492</v>
          </cell>
          <cell r="E14">
            <v>327286</v>
          </cell>
          <cell r="F14">
            <v>40486</v>
          </cell>
        </row>
        <row r="15">
          <cell r="B15">
            <v>274945</v>
          </cell>
          <cell r="C15">
            <v>4215</v>
          </cell>
          <cell r="D15">
            <v>279160</v>
          </cell>
          <cell r="E15">
            <v>213815</v>
          </cell>
          <cell r="F15">
            <v>6918</v>
          </cell>
        </row>
        <row r="21">
          <cell r="B21">
            <v>17372412</v>
          </cell>
          <cell r="C21">
            <v>897846</v>
          </cell>
          <cell r="D21">
            <v>18270258</v>
          </cell>
          <cell r="E21">
            <v>17445995</v>
          </cell>
          <cell r="F21">
            <v>1443115</v>
          </cell>
        </row>
        <row r="22">
          <cell r="B22">
            <v>2409427</v>
          </cell>
          <cell r="C22">
            <v>-13837</v>
          </cell>
          <cell r="D22">
            <v>2395590</v>
          </cell>
          <cell r="E22">
            <v>1718444</v>
          </cell>
          <cell r="F22">
            <v>79950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8">
          <cell r="B28">
            <v>1074237</v>
          </cell>
          <cell r="C28">
            <v>13441</v>
          </cell>
          <cell r="D28">
            <v>1087678</v>
          </cell>
          <cell r="E28">
            <v>1015271</v>
          </cell>
          <cell r="G28">
            <v>1015271</v>
          </cell>
          <cell r="H28">
            <v>72407</v>
          </cell>
        </row>
        <row r="29">
          <cell r="B29">
            <v>54219</v>
          </cell>
          <cell r="C29">
            <v>1</v>
          </cell>
          <cell r="D29">
            <v>54220</v>
          </cell>
          <cell r="E29">
            <v>51143</v>
          </cell>
          <cell r="G29">
            <v>51143</v>
          </cell>
          <cell r="H29">
            <v>3077</v>
          </cell>
        </row>
        <row r="30">
          <cell r="B30">
            <v>58248</v>
          </cell>
          <cell r="C30">
            <v>1003</v>
          </cell>
          <cell r="D30">
            <v>59251</v>
          </cell>
          <cell r="E30">
            <v>58781</v>
          </cell>
          <cell r="G30">
            <v>58781</v>
          </cell>
          <cell r="H30">
            <v>470</v>
          </cell>
        </row>
        <row r="31">
          <cell r="B31">
            <v>283884</v>
          </cell>
          <cell r="C31">
            <v>-52574</v>
          </cell>
          <cell r="D31">
            <v>231310</v>
          </cell>
          <cell r="E31">
            <v>191757</v>
          </cell>
          <cell r="F31">
            <v>58128</v>
          </cell>
          <cell r="G31">
            <v>249885</v>
          </cell>
          <cell r="H31">
            <v>-18575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B33">
            <v>15880</v>
          </cell>
          <cell r="C33">
            <v>0</v>
          </cell>
          <cell r="D33">
            <v>15880</v>
          </cell>
          <cell r="E33">
            <v>5222</v>
          </cell>
          <cell r="G33">
            <v>5222</v>
          </cell>
          <cell r="H33">
            <v>10658</v>
          </cell>
        </row>
        <row r="34">
          <cell r="B34">
            <v>10373</v>
          </cell>
          <cell r="C34">
            <v>0</v>
          </cell>
          <cell r="D34">
            <v>10373</v>
          </cell>
          <cell r="E34">
            <v>8404</v>
          </cell>
          <cell r="F34">
            <v>0</v>
          </cell>
          <cell r="G34">
            <v>8404</v>
          </cell>
          <cell r="H34">
            <v>1969</v>
          </cell>
        </row>
        <row r="35">
          <cell r="B35">
            <v>147212</v>
          </cell>
          <cell r="C35">
            <v>8333</v>
          </cell>
          <cell r="D35">
            <v>155545</v>
          </cell>
          <cell r="E35">
            <v>108856</v>
          </cell>
          <cell r="F35">
            <v>-46830</v>
          </cell>
          <cell r="G35">
            <v>62026</v>
          </cell>
        </row>
        <row r="38">
          <cell r="B38">
            <v>1148173</v>
          </cell>
          <cell r="C38">
            <v>-344211</v>
          </cell>
          <cell r="D38">
            <v>803962</v>
          </cell>
          <cell r="E38">
            <v>297204</v>
          </cell>
          <cell r="F38">
            <v>106834</v>
          </cell>
        </row>
        <row r="39">
          <cell r="B39">
            <v>104418</v>
          </cell>
          <cell r="C39">
            <v>-6347</v>
          </cell>
          <cell r="D39">
            <v>98071</v>
          </cell>
          <cell r="E39">
            <v>11895</v>
          </cell>
        </row>
        <row r="40">
          <cell r="C40">
            <v>0</v>
          </cell>
        </row>
        <row r="41">
          <cell r="B41">
            <v>1302</v>
          </cell>
          <cell r="C41">
            <v>0</v>
          </cell>
          <cell r="D41">
            <v>1302</v>
          </cell>
          <cell r="E41">
            <v>23</v>
          </cell>
        </row>
        <row r="42">
          <cell r="C42">
            <v>0</v>
          </cell>
        </row>
        <row r="44">
          <cell r="C44">
            <v>0</v>
          </cell>
        </row>
        <row r="49">
          <cell r="B49">
            <v>32189</v>
          </cell>
          <cell r="C49">
            <v>0</v>
          </cell>
          <cell r="D49">
            <v>32189</v>
          </cell>
          <cell r="E49">
            <v>22105</v>
          </cell>
          <cell r="F49">
            <v>6918</v>
          </cell>
        </row>
        <row r="50">
          <cell r="B50">
            <v>702936</v>
          </cell>
          <cell r="C50">
            <v>0</v>
          </cell>
          <cell r="D50">
            <v>702936</v>
          </cell>
          <cell r="E50">
            <v>601782</v>
          </cell>
          <cell r="F50">
            <v>0</v>
          </cell>
        </row>
        <row r="51">
          <cell r="B51">
            <v>9549</v>
          </cell>
          <cell r="C51">
            <v>0</v>
          </cell>
          <cell r="D51">
            <v>9549</v>
          </cell>
          <cell r="E51">
            <v>508</v>
          </cell>
          <cell r="F51">
            <v>889</v>
          </cell>
        </row>
        <row r="52">
          <cell r="B52">
            <v>504679</v>
          </cell>
          <cell r="C52">
            <v>0</v>
          </cell>
          <cell r="D52">
            <v>504679</v>
          </cell>
          <cell r="E52">
            <v>13664</v>
          </cell>
          <cell r="F52">
            <v>13986</v>
          </cell>
        </row>
        <row r="53">
          <cell r="B53">
            <v>555208</v>
          </cell>
          <cell r="C53">
            <v>0</v>
          </cell>
          <cell r="D53">
            <v>555208</v>
          </cell>
          <cell r="E53">
            <v>414776</v>
          </cell>
          <cell r="F53">
            <v>30515</v>
          </cell>
        </row>
      </sheetData>
      <sheetData sheetId="13">
        <row r="8">
          <cell r="B8">
            <v>612716</v>
          </cell>
          <cell r="C8">
            <v>41490</v>
          </cell>
          <cell r="D8">
            <v>654206</v>
          </cell>
          <cell r="E8">
            <v>470079</v>
          </cell>
          <cell r="F8">
            <v>176514</v>
          </cell>
        </row>
        <row r="9">
          <cell r="B9">
            <v>6666121</v>
          </cell>
          <cell r="C9">
            <v>154756</v>
          </cell>
          <cell r="D9">
            <v>6820877</v>
          </cell>
          <cell r="E9">
            <v>6162244</v>
          </cell>
          <cell r="F9">
            <v>653687</v>
          </cell>
        </row>
        <row r="10">
          <cell r="B10">
            <v>44298</v>
          </cell>
          <cell r="C10">
            <v>0</v>
          </cell>
          <cell r="D10">
            <v>44298</v>
          </cell>
          <cell r="E10">
            <v>41801</v>
          </cell>
          <cell r="F10">
            <v>0</v>
          </cell>
        </row>
        <row r="11">
          <cell r="B11">
            <v>265569</v>
          </cell>
          <cell r="C11">
            <v>6981</v>
          </cell>
          <cell r="D11">
            <v>272550</v>
          </cell>
          <cell r="E11">
            <v>253209</v>
          </cell>
          <cell r="F11">
            <v>19341</v>
          </cell>
        </row>
        <row r="12">
          <cell r="B12">
            <v>256703</v>
          </cell>
          <cell r="C12">
            <v>371</v>
          </cell>
          <cell r="D12">
            <v>257074</v>
          </cell>
          <cell r="E12">
            <v>203917</v>
          </cell>
          <cell r="F12">
            <v>53157</v>
          </cell>
        </row>
        <row r="13">
          <cell r="B13">
            <v>103985</v>
          </cell>
          <cell r="C13">
            <v>-159</v>
          </cell>
          <cell r="D13">
            <v>103826</v>
          </cell>
          <cell r="E13">
            <v>96131</v>
          </cell>
          <cell r="F13">
            <v>7615</v>
          </cell>
        </row>
        <row r="14">
          <cell r="B14">
            <v>95738</v>
          </cell>
          <cell r="C14">
            <v>1870</v>
          </cell>
          <cell r="D14">
            <v>97608</v>
          </cell>
          <cell r="E14">
            <v>78708</v>
          </cell>
          <cell r="F14">
            <v>16846</v>
          </cell>
        </row>
        <row r="15">
          <cell r="B15">
            <v>494333</v>
          </cell>
          <cell r="C15">
            <v>-13146</v>
          </cell>
          <cell r="D15">
            <v>481187</v>
          </cell>
          <cell r="E15">
            <v>261359</v>
          </cell>
          <cell r="F15">
            <v>133299</v>
          </cell>
        </row>
        <row r="21">
          <cell r="B21">
            <v>6666435</v>
          </cell>
          <cell r="C21">
            <v>156551</v>
          </cell>
          <cell r="D21">
            <v>6822986</v>
          </cell>
          <cell r="E21">
            <v>6220506</v>
          </cell>
          <cell r="F21">
            <v>600233</v>
          </cell>
        </row>
        <row r="22">
          <cell r="B22">
            <v>640360</v>
          </cell>
          <cell r="C22">
            <v>-106870</v>
          </cell>
          <cell r="D22">
            <v>533490</v>
          </cell>
          <cell r="E22">
            <v>341632</v>
          </cell>
          <cell r="F22">
            <v>190987</v>
          </cell>
        </row>
        <row r="23">
          <cell r="B23">
            <v>1084</v>
          </cell>
          <cell r="C23">
            <v>267</v>
          </cell>
          <cell r="D23">
            <v>1351</v>
          </cell>
          <cell r="E23">
            <v>446</v>
          </cell>
          <cell r="F23">
            <v>905</v>
          </cell>
        </row>
        <row r="24">
          <cell r="C24">
            <v>0</v>
          </cell>
        </row>
        <row r="28">
          <cell r="B28">
            <v>443384</v>
          </cell>
          <cell r="C28">
            <v>130464</v>
          </cell>
          <cell r="D28">
            <v>573848</v>
          </cell>
          <cell r="E28">
            <v>544495</v>
          </cell>
          <cell r="F28">
            <v>29353</v>
          </cell>
          <cell r="G28">
            <v>573848</v>
          </cell>
          <cell r="H28">
            <v>0</v>
          </cell>
        </row>
        <row r="29">
          <cell r="B29">
            <v>44298</v>
          </cell>
          <cell r="C29">
            <v>0</v>
          </cell>
          <cell r="D29">
            <v>44298</v>
          </cell>
          <cell r="E29">
            <v>41801</v>
          </cell>
          <cell r="F29">
            <v>0</v>
          </cell>
          <cell r="G29">
            <v>41801</v>
          </cell>
          <cell r="H29">
            <v>2497</v>
          </cell>
        </row>
        <row r="30">
          <cell r="B30">
            <v>48231</v>
          </cell>
          <cell r="C30">
            <v>-1701</v>
          </cell>
          <cell r="D30">
            <v>46530</v>
          </cell>
          <cell r="E30">
            <v>43786</v>
          </cell>
          <cell r="F30">
            <v>2744</v>
          </cell>
          <cell r="G30">
            <v>46530</v>
          </cell>
          <cell r="H30">
            <v>0</v>
          </cell>
        </row>
        <row r="31">
          <cell r="B31">
            <v>89473</v>
          </cell>
          <cell r="C31">
            <v>0</v>
          </cell>
          <cell r="D31">
            <v>89473</v>
          </cell>
          <cell r="E31">
            <v>82771</v>
          </cell>
          <cell r="F31">
            <v>6702</v>
          </cell>
          <cell r="G31">
            <v>89473</v>
          </cell>
          <cell r="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684</v>
          </cell>
          <cell r="F32">
            <v>92</v>
          </cell>
          <cell r="G32">
            <v>776</v>
          </cell>
          <cell r="H32">
            <v>-776</v>
          </cell>
        </row>
        <row r="33">
          <cell r="B33">
            <v>62940</v>
          </cell>
          <cell r="C33">
            <v>1800</v>
          </cell>
          <cell r="D33">
            <v>64740</v>
          </cell>
          <cell r="E33">
            <v>54241</v>
          </cell>
          <cell r="F33">
            <v>10499</v>
          </cell>
          <cell r="G33">
            <v>64740</v>
          </cell>
          <cell r="H33">
            <v>0</v>
          </cell>
        </row>
        <row r="34">
          <cell r="B34">
            <v>6505</v>
          </cell>
          <cell r="C34">
            <v>0</v>
          </cell>
          <cell r="D34">
            <v>6505</v>
          </cell>
          <cell r="E34">
            <v>6505</v>
          </cell>
          <cell r="G34">
            <v>6505</v>
          </cell>
          <cell r="H34">
            <v>0</v>
          </cell>
        </row>
        <row r="35">
          <cell r="B35">
            <v>224319</v>
          </cell>
          <cell r="C35">
            <v>76214</v>
          </cell>
          <cell r="D35">
            <v>300533</v>
          </cell>
          <cell r="E35">
            <v>139508</v>
          </cell>
          <cell r="F35">
            <v>161200</v>
          </cell>
          <cell r="G35">
            <v>300708</v>
          </cell>
        </row>
        <row r="38">
          <cell r="B38">
            <v>295673</v>
          </cell>
          <cell r="C38">
            <v>-60106</v>
          </cell>
          <cell r="D38">
            <v>235567</v>
          </cell>
          <cell r="E38">
            <v>85891</v>
          </cell>
          <cell r="F38">
            <v>50621</v>
          </cell>
        </row>
        <row r="39">
          <cell r="B39">
            <v>16316</v>
          </cell>
          <cell r="C39">
            <v>-4186</v>
          </cell>
          <cell r="D39">
            <v>12130</v>
          </cell>
          <cell r="E39">
            <v>5182</v>
          </cell>
          <cell r="F39">
            <v>6948</v>
          </cell>
        </row>
        <row r="41">
          <cell r="B41">
            <v>445</v>
          </cell>
          <cell r="C41">
            <v>-270</v>
          </cell>
          <cell r="D41">
            <v>175</v>
          </cell>
          <cell r="E41">
            <v>0</v>
          </cell>
          <cell r="F41">
            <v>175</v>
          </cell>
        </row>
        <row r="44">
          <cell r="C44">
            <v>0</v>
          </cell>
        </row>
        <row r="49">
          <cell r="B49">
            <v>10866</v>
          </cell>
          <cell r="C49">
            <v>175</v>
          </cell>
          <cell r="D49">
            <v>11041</v>
          </cell>
          <cell r="E49">
            <v>8961</v>
          </cell>
          <cell r="F49">
            <v>2080</v>
          </cell>
        </row>
        <row r="50">
          <cell r="B50">
            <v>195194</v>
          </cell>
          <cell r="C50">
            <v>7276</v>
          </cell>
          <cell r="D50">
            <v>202470</v>
          </cell>
          <cell r="E50">
            <v>183013</v>
          </cell>
          <cell r="F50">
            <v>19457</v>
          </cell>
        </row>
        <row r="51">
          <cell r="B51">
            <v>7477</v>
          </cell>
          <cell r="C51">
            <v>0</v>
          </cell>
          <cell r="D51">
            <v>7477</v>
          </cell>
          <cell r="E51">
            <v>7410</v>
          </cell>
          <cell r="F51">
            <v>67</v>
          </cell>
        </row>
        <row r="52">
          <cell r="B52">
            <v>219650</v>
          </cell>
          <cell r="C52">
            <v>0</v>
          </cell>
          <cell r="D52">
            <v>219650</v>
          </cell>
          <cell r="E52">
            <v>77359</v>
          </cell>
          <cell r="F52">
            <v>73400</v>
          </cell>
        </row>
        <row r="53">
          <cell r="B53">
            <v>256703</v>
          </cell>
          <cell r="C53">
            <v>371</v>
          </cell>
          <cell r="D53">
            <v>257074</v>
          </cell>
          <cell r="E53">
            <v>203917</v>
          </cell>
          <cell r="F53">
            <v>53157</v>
          </cell>
        </row>
      </sheetData>
      <sheetData sheetId="14">
        <row r="8">
          <cell r="B8">
            <v>1418023</v>
          </cell>
          <cell r="C8">
            <v>49772</v>
          </cell>
          <cell r="D8">
            <v>1467795</v>
          </cell>
          <cell r="E8">
            <v>1242301</v>
          </cell>
          <cell r="F8">
            <v>248404</v>
          </cell>
        </row>
        <row r="9">
          <cell r="B9">
            <v>24995784</v>
          </cell>
          <cell r="C9">
            <v>628376</v>
          </cell>
          <cell r="D9">
            <v>25624160</v>
          </cell>
          <cell r="E9">
            <v>22994399</v>
          </cell>
          <cell r="F9">
            <v>2289471</v>
          </cell>
        </row>
        <row r="10">
          <cell r="B10">
            <v>59772</v>
          </cell>
          <cell r="C10">
            <v>0</v>
          </cell>
          <cell r="D10">
            <v>59772</v>
          </cell>
          <cell r="E10">
            <v>58525</v>
          </cell>
          <cell r="F10">
            <v>0</v>
          </cell>
        </row>
        <row r="11">
          <cell r="B11">
            <v>772903</v>
          </cell>
          <cell r="C11">
            <v>-43445</v>
          </cell>
          <cell r="D11">
            <v>729458</v>
          </cell>
          <cell r="E11">
            <v>626271</v>
          </cell>
          <cell r="F11">
            <v>95820</v>
          </cell>
        </row>
        <row r="12">
          <cell r="B12">
            <v>642561</v>
          </cell>
          <cell r="C12">
            <v>19279</v>
          </cell>
          <cell r="D12">
            <v>661840</v>
          </cell>
          <cell r="E12">
            <v>718431</v>
          </cell>
          <cell r="F12">
            <v>30053</v>
          </cell>
        </row>
        <row r="13">
          <cell r="B13">
            <v>138837</v>
          </cell>
          <cell r="C13">
            <v>3016</v>
          </cell>
          <cell r="D13">
            <v>141853</v>
          </cell>
          <cell r="E13">
            <v>120595</v>
          </cell>
          <cell r="F13">
            <v>21025</v>
          </cell>
        </row>
        <row r="14">
          <cell r="B14">
            <v>598678</v>
          </cell>
          <cell r="C14">
            <v>-143926</v>
          </cell>
          <cell r="D14">
            <v>454752</v>
          </cell>
          <cell r="E14">
            <v>297008</v>
          </cell>
          <cell r="F14">
            <v>83367</v>
          </cell>
        </row>
        <row r="15">
          <cell r="B15">
            <v>408204</v>
          </cell>
          <cell r="C15">
            <v>22226</v>
          </cell>
          <cell r="D15">
            <v>430430</v>
          </cell>
          <cell r="E15">
            <v>470546</v>
          </cell>
          <cell r="F15">
            <v>21133</v>
          </cell>
        </row>
        <row r="21">
          <cell r="B21">
            <v>22022542</v>
          </cell>
          <cell r="C21">
            <v>747310</v>
          </cell>
          <cell r="D21">
            <v>22769852</v>
          </cell>
          <cell r="E21">
            <v>21257240</v>
          </cell>
          <cell r="F21">
            <v>2050466</v>
          </cell>
        </row>
        <row r="22">
          <cell r="B22">
            <v>2842605</v>
          </cell>
          <cell r="C22">
            <v>-94491</v>
          </cell>
          <cell r="D22">
            <v>2748114</v>
          </cell>
          <cell r="E22">
            <v>2085601</v>
          </cell>
          <cell r="F22">
            <v>217926</v>
          </cell>
        </row>
        <row r="23">
          <cell r="C23">
            <v>0</v>
          </cell>
          <cell r="E23">
            <v>407</v>
          </cell>
        </row>
        <row r="24">
          <cell r="C24">
            <v>0</v>
          </cell>
        </row>
        <row r="28">
          <cell r="B28">
            <v>1055668</v>
          </cell>
          <cell r="C28">
            <v>0</v>
          </cell>
          <cell r="D28">
            <v>1055668</v>
          </cell>
          <cell r="E28">
            <v>1006375</v>
          </cell>
          <cell r="F28">
            <v>13500</v>
          </cell>
          <cell r="G28">
            <v>1019875</v>
          </cell>
          <cell r="H28">
            <v>35793</v>
          </cell>
        </row>
        <row r="29">
          <cell r="B29">
            <v>59772</v>
          </cell>
          <cell r="C29">
            <v>0</v>
          </cell>
          <cell r="D29">
            <v>59772</v>
          </cell>
          <cell r="E29">
            <v>58525</v>
          </cell>
          <cell r="G29">
            <v>58525</v>
          </cell>
          <cell r="H29">
            <v>1247</v>
          </cell>
        </row>
        <row r="30">
          <cell r="B30">
            <v>118312</v>
          </cell>
          <cell r="C30">
            <v>0</v>
          </cell>
          <cell r="D30">
            <v>118312</v>
          </cell>
          <cell r="E30">
            <v>69553</v>
          </cell>
          <cell r="G30">
            <v>69553</v>
          </cell>
          <cell r="H30">
            <v>48759</v>
          </cell>
        </row>
        <row r="31">
          <cell r="B31">
            <v>470100</v>
          </cell>
          <cell r="C31">
            <v>6616</v>
          </cell>
          <cell r="D31">
            <v>476716</v>
          </cell>
          <cell r="E31">
            <v>476025</v>
          </cell>
          <cell r="F31">
            <v>0</v>
          </cell>
          <cell r="G31">
            <v>476025</v>
          </cell>
          <cell r="H31">
            <v>691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26619</v>
          </cell>
          <cell r="C33">
            <v>0</v>
          </cell>
          <cell r="D33">
            <v>26619</v>
          </cell>
          <cell r="E33">
            <v>11</v>
          </cell>
          <cell r="F33">
            <v>0</v>
          </cell>
          <cell r="G33">
            <v>11</v>
          </cell>
          <cell r="H33">
            <v>26608</v>
          </cell>
        </row>
        <row r="34">
          <cell r="B34">
            <v>22975</v>
          </cell>
          <cell r="C34">
            <v>7036</v>
          </cell>
          <cell r="D34">
            <v>30011</v>
          </cell>
          <cell r="E34">
            <v>16551</v>
          </cell>
          <cell r="F34">
            <v>0</v>
          </cell>
          <cell r="G34">
            <v>16551</v>
          </cell>
          <cell r="H34">
            <v>13460</v>
          </cell>
        </row>
        <row r="35">
          <cell r="B35">
            <v>52582</v>
          </cell>
          <cell r="C35">
            <v>-6492</v>
          </cell>
          <cell r="D35">
            <v>46090</v>
          </cell>
          <cell r="E35">
            <v>68155</v>
          </cell>
          <cell r="F35">
            <v>5158</v>
          </cell>
          <cell r="G35">
            <v>73313</v>
          </cell>
        </row>
        <row r="38">
          <cell r="B38">
            <v>1930515</v>
          </cell>
          <cell r="C38">
            <v>-89399</v>
          </cell>
          <cell r="D38">
            <v>1841116</v>
          </cell>
          <cell r="E38">
            <v>1411884</v>
          </cell>
          <cell r="F38">
            <v>353100</v>
          </cell>
        </row>
        <row r="39">
          <cell r="B39">
            <v>299470</v>
          </cell>
          <cell r="C39">
            <v>-35282</v>
          </cell>
          <cell r="D39">
            <v>264188</v>
          </cell>
          <cell r="E39">
            <v>77725</v>
          </cell>
          <cell r="F39">
            <v>15521</v>
          </cell>
        </row>
        <row r="40">
          <cell r="C40">
            <v>0</v>
          </cell>
        </row>
        <row r="41">
          <cell r="C41">
            <v>0</v>
          </cell>
          <cell r="D41">
            <v>0</v>
          </cell>
          <cell r="E41">
            <v>24</v>
          </cell>
        </row>
        <row r="44">
          <cell r="B44">
            <v>133602</v>
          </cell>
          <cell r="C44">
            <v>0</v>
          </cell>
          <cell r="D44">
            <v>133602</v>
          </cell>
          <cell r="E44">
            <v>0</v>
          </cell>
          <cell r="F44">
            <v>133602</v>
          </cell>
        </row>
        <row r="49">
          <cell r="B49">
            <v>42686</v>
          </cell>
          <cell r="C49">
            <v>-2808</v>
          </cell>
          <cell r="D49">
            <v>39878</v>
          </cell>
          <cell r="E49">
            <v>33148</v>
          </cell>
          <cell r="F49">
            <v>6730</v>
          </cell>
        </row>
        <row r="50">
          <cell r="B50">
            <v>855285</v>
          </cell>
          <cell r="C50">
            <v>-82001</v>
          </cell>
          <cell r="D50">
            <v>773284</v>
          </cell>
          <cell r="E50">
            <v>684252</v>
          </cell>
          <cell r="F50">
            <v>89032</v>
          </cell>
        </row>
        <row r="51">
          <cell r="B51">
            <v>15274</v>
          </cell>
          <cell r="C51">
            <v>0</v>
          </cell>
          <cell r="D51">
            <v>15274</v>
          </cell>
          <cell r="E51">
            <v>7169</v>
          </cell>
          <cell r="F51">
            <v>8105</v>
          </cell>
        </row>
        <row r="52">
          <cell r="B52">
            <v>1036318</v>
          </cell>
          <cell r="C52">
            <v>-817</v>
          </cell>
          <cell r="D52">
            <v>1035501</v>
          </cell>
          <cell r="E52">
            <v>1061305</v>
          </cell>
          <cell r="F52">
            <v>-25804</v>
          </cell>
        </row>
        <row r="53">
          <cell r="B53">
            <v>642561</v>
          </cell>
          <cell r="C53">
            <v>105923</v>
          </cell>
          <cell r="D53">
            <v>748484</v>
          </cell>
          <cell r="E53">
            <v>718431</v>
          </cell>
          <cell r="F53">
            <v>30053</v>
          </cell>
        </row>
      </sheetData>
      <sheetData sheetId="15">
        <row r="8">
          <cell r="B8">
            <v>1321314</v>
          </cell>
          <cell r="C8">
            <v>349674</v>
          </cell>
          <cell r="D8">
            <v>1670988</v>
          </cell>
          <cell r="E8">
            <v>2081359</v>
          </cell>
          <cell r="F8">
            <v>-73960</v>
          </cell>
        </row>
        <row r="9">
          <cell r="B9">
            <v>17154109</v>
          </cell>
          <cell r="C9">
            <v>147091</v>
          </cell>
          <cell r="D9">
            <v>17301200</v>
          </cell>
          <cell r="E9">
            <v>15361239</v>
          </cell>
          <cell r="F9">
            <v>1939961</v>
          </cell>
        </row>
        <row r="10">
          <cell r="B10">
            <v>350600</v>
          </cell>
          <cell r="C10">
            <v>0</v>
          </cell>
          <cell r="D10">
            <v>350600</v>
          </cell>
          <cell r="E10">
            <v>341040</v>
          </cell>
          <cell r="F10">
            <v>9560</v>
          </cell>
        </row>
        <row r="11">
          <cell r="B11">
            <v>1196701</v>
          </cell>
          <cell r="C11">
            <v>42297</v>
          </cell>
          <cell r="D11">
            <v>1238998</v>
          </cell>
          <cell r="E11">
            <v>1192586</v>
          </cell>
          <cell r="F11">
            <v>86120</v>
          </cell>
        </row>
        <row r="12">
          <cell r="B12">
            <v>919745</v>
          </cell>
          <cell r="C12">
            <v>-24178</v>
          </cell>
          <cell r="D12">
            <v>895567</v>
          </cell>
          <cell r="E12">
            <v>741446</v>
          </cell>
          <cell r="F12">
            <v>154121</v>
          </cell>
        </row>
        <row r="13">
          <cell r="B13">
            <v>335812</v>
          </cell>
          <cell r="C13">
            <v>-306</v>
          </cell>
          <cell r="D13">
            <v>335506</v>
          </cell>
          <cell r="E13">
            <v>237343</v>
          </cell>
          <cell r="F13">
            <v>47812</v>
          </cell>
        </row>
        <row r="14">
          <cell r="B14">
            <v>557541</v>
          </cell>
          <cell r="C14">
            <v>36042</v>
          </cell>
          <cell r="D14">
            <v>593583</v>
          </cell>
          <cell r="E14">
            <v>132248</v>
          </cell>
          <cell r="F14">
            <v>272698</v>
          </cell>
        </row>
        <row r="15">
          <cell r="B15">
            <v>649717</v>
          </cell>
          <cell r="C15">
            <v>-194673</v>
          </cell>
          <cell r="D15">
            <v>455044</v>
          </cell>
          <cell r="E15">
            <v>280227</v>
          </cell>
          <cell r="F15">
            <v>94046</v>
          </cell>
        </row>
        <row r="21">
          <cell r="B21">
            <v>16100096</v>
          </cell>
          <cell r="C21">
            <v>768992</v>
          </cell>
          <cell r="D21">
            <v>16869088</v>
          </cell>
          <cell r="E21">
            <v>15954355</v>
          </cell>
          <cell r="F21">
            <v>1453403</v>
          </cell>
        </row>
        <row r="22">
          <cell r="B22">
            <v>3282818</v>
          </cell>
          <cell r="C22">
            <v>322298</v>
          </cell>
          <cell r="D22">
            <v>3605116</v>
          </cell>
          <cell r="E22">
            <v>1876274</v>
          </cell>
          <cell r="F22">
            <v>1040013</v>
          </cell>
        </row>
        <row r="23">
          <cell r="C23">
            <v>0</v>
          </cell>
          <cell r="E23">
            <v>28</v>
          </cell>
          <cell r="F23">
            <v>0</v>
          </cell>
        </row>
        <row r="24">
          <cell r="C24">
            <v>0</v>
          </cell>
        </row>
        <row r="28">
          <cell r="B28">
            <v>933473</v>
          </cell>
          <cell r="C28">
            <v>4891</v>
          </cell>
          <cell r="D28">
            <v>938364</v>
          </cell>
          <cell r="E28">
            <v>1003222</v>
          </cell>
          <cell r="F28">
            <v>0</v>
          </cell>
          <cell r="G28">
            <v>1003222</v>
          </cell>
          <cell r="H28">
            <v>-64858</v>
          </cell>
        </row>
        <row r="29">
          <cell r="B29">
            <v>349600</v>
          </cell>
          <cell r="C29">
            <v>0</v>
          </cell>
          <cell r="D29">
            <v>349600</v>
          </cell>
          <cell r="E29">
            <v>340826</v>
          </cell>
          <cell r="F29">
            <v>0</v>
          </cell>
          <cell r="G29">
            <v>340826</v>
          </cell>
          <cell r="H29">
            <v>8774</v>
          </cell>
        </row>
        <row r="30">
          <cell r="B30">
            <v>312546</v>
          </cell>
          <cell r="C30">
            <v>-15000</v>
          </cell>
          <cell r="D30">
            <v>297546</v>
          </cell>
          <cell r="E30">
            <v>295937</v>
          </cell>
          <cell r="F30">
            <v>1398</v>
          </cell>
          <cell r="G30">
            <v>297335</v>
          </cell>
          <cell r="H30">
            <v>211</v>
          </cell>
        </row>
        <row r="31">
          <cell r="B31">
            <v>252000</v>
          </cell>
          <cell r="C31">
            <v>17264</v>
          </cell>
          <cell r="D31">
            <v>269264</v>
          </cell>
          <cell r="E31">
            <v>269262</v>
          </cell>
          <cell r="F31">
            <v>2</v>
          </cell>
          <cell r="G31">
            <v>269264</v>
          </cell>
          <cell r="H31">
            <v>0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</row>
        <row r="34">
          <cell r="C34">
            <v>14484</v>
          </cell>
          <cell r="D34">
            <v>14484</v>
          </cell>
          <cell r="E34">
            <v>14413</v>
          </cell>
          <cell r="F34">
            <v>71</v>
          </cell>
          <cell r="G34">
            <v>14484</v>
          </cell>
          <cell r="H34">
            <v>0</v>
          </cell>
        </row>
        <row r="35">
          <cell r="B35">
            <v>115974</v>
          </cell>
          <cell r="C35">
            <v>0</v>
          </cell>
          <cell r="D35">
            <v>115974</v>
          </cell>
          <cell r="E35">
            <v>96406</v>
          </cell>
          <cell r="F35">
            <v>29311</v>
          </cell>
          <cell r="G35">
            <v>125717</v>
          </cell>
        </row>
        <row r="38">
          <cell r="B38">
            <v>1056532</v>
          </cell>
          <cell r="C38">
            <v>-744612</v>
          </cell>
          <cell r="D38">
            <v>311920</v>
          </cell>
          <cell r="E38">
            <v>444006</v>
          </cell>
          <cell r="F38">
            <v>1161</v>
          </cell>
        </row>
        <row r="39">
          <cell r="B39">
            <v>42500</v>
          </cell>
          <cell r="C39">
            <v>-12370</v>
          </cell>
          <cell r="D39">
            <v>30130</v>
          </cell>
          <cell r="E39">
            <v>48805</v>
          </cell>
          <cell r="F39">
            <v>4935</v>
          </cell>
        </row>
        <row r="40">
          <cell r="C40">
            <v>0</v>
          </cell>
        </row>
        <row r="41">
          <cell r="E41">
            <v>5094</v>
          </cell>
        </row>
        <row r="42">
          <cell r="B42">
            <v>40000</v>
          </cell>
          <cell r="D42">
            <v>40000</v>
          </cell>
          <cell r="E42">
            <v>16498</v>
          </cell>
          <cell r="F42">
            <v>64</v>
          </cell>
        </row>
        <row r="44">
          <cell r="C44">
            <v>0</v>
          </cell>
          <cell r="E44">
            <v>2362</v>
          </cell>
        </row>
        <row r="49">
          <cell r="B49">
            <v>26202</v>
          </cell>
          <cell r="C49">
            <v>0</v>
          </cell>
          <cell r="D49">
            <v>26202</v>
          </cell>
          <cell r="E49">
            <v>10254</v>
          </cell>
          <cell r="F49">
            <v>15948</v>
          </cell>
        </row>
        <row r="50">
          <cell r="B50">
            <v>388884</v>
          </cell>
          <cell r="C50">
            <v>0</v>
          </cell>
          <cell r="D50">
            <v>388884</v>
          </cell>
          <cell r="E50">
            <v>295812</v>
          </cell>
          <cell r="F50">
            <v>93072</v>
          </cell>
        </row>
        <row r="51">
          <cell r="B51">
            <v>17944</v>
          </cell>
          <cell r="C51">
            <v>0</v>
          </cell>
          <cell r="D51">
            <v>17944</v>
          </cell>
          <cell r="E51">
            <v>8212</v>
          </cell>
          <cell r="F51">
            <v>9732</v>
          </cell>
        </row>
        <row r="52">
          <cell r="B52">
            <v>371961</v>
          </cell>
          <cell r="C52">
            <v>0</v>
          </cell>
          <cell r="D52">
            <v>371961</v>
          </cell>
          <cell r="E52">
            <v>630</v>
          </cell>
          <cell r="F52">
            <v>371331</v>
          </cell>
        </row>
        <row r="53">
          <cell r="B53">
            <v>883160</v>
          </cell>
          <cell r="C53">
            <v>11407</v>
          </cell>
          <cell r="D53">
            <v>894567</v>
          </cell>
          <cell r="E53">
            <v>741446</v>
          </cell>
          <cell r="F53">
            <v>153121</v>
          </cell>
        </row>
      </sheetData>
      <sheetData sheetId="16">
        <row r="8">
          <cell r="B8">
            <v>1175188</v>
          </cell>
          <cell r="C8">
            <v>9404</v>
          </cell>
          <cell r="D8">
            <v>1184592</v>
          </cell>
          <cell r="E8">
            <v>1091065</v>
          </cell>
          <cell r="F8">
            <v>114416</v>
          </cell>
        </row>
        <row r="9">
          <cell r="B9">
            <v>16110255</v>
          </cell>
          <cell r="C9">
            <v>609657</v>
          </cell>
          <cell r="D9">
            <v>16719912</v>
          </cell>
          <cell r="E9">
            <v>15525695</v>
          </cell>
          <cell r="F9">
            <v>1673888</v>
          </cell>
        </row>
        <row r="10">
          <cell r="B10">
            <v>99928</v>
          </cell>
          <cell r="C10">
            <v>735</v>
          </cell>
          <cell r="D10">
            <v>100663</v>
          </cell>
          <cell r="E10">
            <v>109715</v>
          </cell>
          <cell r="F10">
            <v>28987</v>
          </cell>
        </row>
        <row r="11">
          <cell r="B11">
            <v>251564</v>
          </cell>
          <cell r="C11">
            <v>0</v>
          </cell>
          <cell r="D11">
            <v>251564</v>
          </cell>
          <cell r="E11">
            <v>237695</v>
          </cell>
          <cell r="F11">
            <v>17946</v>
          </cell>
        </row>
        <row r="12">
          <cell r="B12">
            <v>435854</v>
          </cell>
          <cell r="C12">
            <v>6273</v>
          </cell>
          <cell r="D12">
            <v>442127</v>
          </cell>
          <cell r="E12">
            <v>365722</v>
          </cell>
          <cell r="F12">
            <v>76405</v>
          </cell>
        </row>
        <row r="13">
          <cell r="B13">
            <v>140366</v>
          </cell>
          <cell r="C13">
            <v>0</v>
          </cell>
          <cell r="D13">
            <v>140366</v>
          </cell>
          <cell r="E13">
            <v>113235</v>
          </cell>
          <cell r="F13">
            <v>22316</v>
          </cell>
        </row>
        <row r="14">
          <cell r="B14">
            <v>237423</v>
          </cell>
          <cell r="C14">
            <v>0</v>
          </cell>
          <cell r="D14">
            <v>237423</v>
          </cell>
          <cell r="E14">
            <v>371748</v>
          </cell>
          <cell r="F14">
            <v>36433</v>
          </cell>
        </row>
        <row r="15">
          <cell r="B15">
            <v>364032</v>
          </cell>
          <cell r="C15">
            <v>0</v>
          </cell>
          <cell r="D15">
            <v>364032</v>
          </cell>
          <cell r="E15">
            <v>214182</v>
          </cell>
          <cell r="F15">
            <v>48423</v>
          </cell>
        </row>
        <row r="21">
          <cell r="B21">
            <v>14667809</v>
          </cell>
          <cell r="C21">
            <v>494758</v>
          </cell>
          <cell r="D21">
            <v>15162567</v>
          </cell>
          <cell r="E21">
            <v>14509717</v>
          </cell>
          <cell r="F21">
            <v>1416599</v>
          </cell>
        </row>
        <row r="22">
          <cell r="B22">
            <v>1941403</v>
          </cell>
          <cell r="C22">
            <v>184964</v>
          </cell>
          <cell r="D22">
            <v>2126367</v>
          </cell>
          <cell r="E22">
            <v>1566961</v>
          </cell>
          <cell r="F22">
            <v>369347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698484</v>
          </cell>
          <cell r="C28">
            <v>0</v>
          </cell>
          <cell r="D28">
            <v>698484</v>
          </cell>
          <cell r="E28">
            <v>682851</v>
          </cell>
          <cell r="F28">
            <v>15633</v>
          </cell>
          <cell r="G28">
            <v>698484</v>
          </cell>
          <cell r="H28">
            <v>0</v>
          </cell>
        </row>
        <row r="29">
          <cell r="B29">
            <v>99928</v>
          </cell>
          <cell r="C29">
            <v>735</v>
          </cell>
          <cell r="D29">
            <v>100663</v>
          </cell>
          <cell r="E29">
            <v>108912</v>
          </cell>
          <cell r="F29">
            <v>29790</v>
          </cell>
          <cell r="G29">
            <v>138702</v>
          </cell>
          <cell r="H29">
            <v>-38039</v>
          </cell>
        </row>
        <row r="30">
          <cell r="B30">
            <v>54093</v>
          </cell>
          <cell r="C30">
            <v>0</v>
          </cell>
          <cell r="D30">
            <v>54093</v>
          </cell>
          <cell r="E30">
            <v>52158</v>
          </cell>
          <cell r="F30">
            <v>0</v>
          </cell>
          <cell r="G30">
            <v>52158</v>
          </cell>
          <cell r="H30">
            <v>1935</v>
          </cell>
        </row>
        <row r="31">
          <cell r="B31">
            <v>170624</v>
          </cell>
          <cell r="C31">
            <v>-52845</v>
          </cell>
          <cell r="D31">
            <v>117779</v>
          </cell>
          <cell r="E31">
            <v>113222</v>
          </cell>
          <cell r="F31">
            <v>4557</v>
          </cell>
          <cell r="G31">
            <v>117779</v>
          </cell>
          <cell r="H31">
            <v>0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</row>
        <row r="34">
          <cell r="B34">
            <v>14668</v>
          </cell>
          <cell r="C34">
            <v>-205</v>
          </cell>
          <cell r="D34">
            <v>14463</v>
          </cell>
          <cell r="E34">
            <v>13186</v>
          </cell>
          <cell r="G34">
            <v>13186</v>
          </cell>
          <cell r="H34">
            <v>1277</v>
          </cell>
        </row>
        <row r="35">
          <cell r="B35">
            <v>82089</v>
          </cell>
          <cell r="C35">
            <v>205</v>
          </cell>
          <cell r="D35">
            <v>82294</v>
          </cell>
          <cell r="E35">
            <v>77998</v>
          </cell>
          <cell r="F35">
            <v>4296</v>
          </cell>
          <cell r="G35">
            <v>82294</v>
          </cell>
        </row>
        <row r="38">
          <cell r="B38">
            <v>1022718</v>
          </cell>
          <cell r="C38">
            <v>7879</v>
          </cell>
          <cell r="D38">
            <v>1030597</v>
          </cell>
          <cell r="E38">
            <v>893893</v>
          </cell>
          <cell r="F38">
            <v>155275</v>
          </cell>
        </row>
        <row r="39">
          <cell r="B39">
            <v>62794</v>
          </cell>
          <cell r="C39">
            <v>-9422</v>
          </cell>
          <cell r="D39">
            <v>53372</v>
          </cell>
          <cell r="E39">
            <v>10159</v>
          </cell>
          <cell r="F39">
            <v>23317</v>
          </cell>
        </row>
        <row r="40">
          <cell r="C40">
            <v>0</v>
          </cell>
        </row>
        <row r="44">
          <cell r="C44">
            <v>0</v>
          </cell>
        </row>
        <row r="49">
          <cell r="B49">
            <v>28322</v>
          </cell>
          <cell r="C49">
            <v>0</v>
          </cell>
          <cell r="D49">
            <v>28322</v>
          </cell>
          <cell r="E49">
            <v>14746</v>
          </cell>
          <cell r="F49">
            <v>13576</v>
          </cell>
        </row>
        <row r="50">
          <cell r="B50">
            <v>659233</v>
          </cell>
          <cell r="C50">
            <v>0</v>
          </cell>
          <cell r="D50">
            <v>659233</v>
          </cell>
          <cell r="E50">
            <v>529621</v>
          </cell>
          <cell r="F50">
            <v>129612</v>
          </cell>
        </row>
        <row r="51">
          <cell r="B51">
            <v>8479</v>
          </cell>
          <cell r="C51">
            <v>0</v>
          </cell>
          <cell r="D51">
            <v>8479</v>
          </cell>
          <cell r="E51">
            <v>1018</v>
          </cell>
          <cell r="F51">
            <v>7461</v>
          </cell>
        </row>
        <row r="52">
          <cell r="B52">
            <v>663438</v>
          </cell>
          <cell r="C52">
            <v>5000</v>
          </cell>
          <cell r="D52">
            <v>668438</v>
          </cell>
          <cell r="E52">
            <v>449198</v>
          </cell>
          <cell r="F52">
            <v>153184</v>
          </cell>
        </row>
        <row r="53">
          <cell r="B53">
            <v>435854</v>
          </cell>
          <cell r="C53">
            <v>6273</v>
          </cell>
          <cell r="D53">
            <v>442127</v>
          </cell>
          <cell r="E53">
            <v>365722</v>
          </cell>
          <cell r="F53">
            <v>76405</v>
          </cell>
        </row>
      </sheetData>
      <sheetData sheetId="17">
        <row r="8">
          <cell r="B8">
            <v>989890</v>
          </cell>
          <cell r="C8">
            <v>15865</v>
          </cell>
          <cell r="D8">
            <v>1005755</v>
          </cell>
          <cell r="E8">
            <v>849955</v>
          </cell>
          <cell r="F8">
            <v>155800</v>
          </cell>
        </row>
        <row r="9">
          <cell r="B9">
            <v>9652872</v>
          </cell>
          <cell r="C9">
            <v>377252</v>
          </cell>
          <cell r="D9">
            <v>10030124</v>
          </cell>
          <cell r="E9">
            <v>9077919</v>
          </cell>
          <cell r="F9">
            <v>850489</v>
          </cell>
        </row>
        <row r="10">
          <cell r="B10">
            <v>11400</v>
          </cell>
          <cell r="C10">
            <v>0</v>
          </cell>
          <cell r="D10">
            <v>11400</v>
          </cell>
          <cell r="E10">
            <v>11796</v>
          </cell>
          <cell r="F10">
            <v>0</v>
          </cell>
        </row>
        <row r="11">
          <cell r="B11">
            <v>194635</v>
          </cell>
          <cell r="C11">
            <v>3469</v>
          </cell>
          <cell r="D11">
            <v>198104</v>
          </cell>
          <cell r="E11">
            <v>160582</v>
          </cell>
          <cell r="F11">
            <v>27522</v>
          </cell>
        </row>
        <row r="12">
          <cell r="B12">
            <v>329508</v>
          </cell>
          <cell r="C12">
            <v>724</v>
          </cell>
          <cell r="D12">
            <v>330232</v>
          </cell>
          <cell r="E12">
            <v>327910</v>
          </cell>
          <cell r="F12">
            <v>2322</v>
          </cell>
        </row>
        <row r="13">
          <cell r="B13">
            <v>97846</v>
          </cell>
          <cell r="C13">
            <v>1326</v>
          </cell>
          <cell r="D13">
            <v>99172</v>
          </cell>
          <cell r="E13">
            <v>92381</v>
          </cell>
          <cell r="F13">
            <v>6791</v>
          </cell>
        </row>
        <row r="14">
          <cell r="B14">
            <v>124553</v>
          </cell>
          <cell r="C14">
            <v>298</v>
          </cell>
          <cell r="D14">
            <v>124851</v>
          </cell>
          <cell r="E14">
            <v>102737</v>
          </cell>
          <cell r="F14">
            <v>15984</v>
          </cell>
        </row>
        <row r="15">
          <cell r="B15">
            <v>129548</v>
          </cell>
          <cell r="C15">
            <v>32686</v>
          </cell>
          <cell r="D15">
            <v>162234</v>
          </cell>
          <cell r="E15">
            <v>131302</v>
          </cell>
          <cell r="F15">
            <v>30932</v>
          </cell>
        </row>
        <row r="21">
          <cell r="B21">
            <v>9217097</v>
          </cell>
          <cell r="C21">
            <v>29382</v>
          </cell>
          <cell r="D21">
            <v>9246479</v>
          </cell>
          <cell r="E21">
            <v>8519108</v>
          </cell>
          <cell r="F21">
            <v>737974</v>
          </cell>
        </row>
        <row r="22">
          <cell r="B22">
            <v>1171211</v>
          </cell>
          <cell r="C22">
            <v>174176</v>
          </cell>
          <cell r="D22">
            <v>1345387</v>
          </cell>
          <cell r="E22">
            <v>1083208</v>
          </cell>
          <cell r="F22">
            <v>258008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295448</v>
          </cell>
          <cell r="C28">
            <v>22000</v>
          </cell>
          <cell r="D28">
            <v>317448</v>
          </cell>
          <cell r="E28">
            <v>354393</v>
          </cell>
          <cell r="F28">
            <v>2348</v>
          </cell>
          <cell r="G28">
            <v>356741</v>
          </cell>
          <cell r="H28">
            <v>-39293</v>
          </cell>
        </row>
        <row r="29">
          <cell r="B29">
            <v>11400</v>
          </cell>
          <cell r="C29">
            <v>0</v>
          </cell>
          <cell r="D29">
            <v>11400</v>
          </cell>
          <cell r="E29">
            <v>11796</v>
          </cell>
          <cell r="F29">
            <v>0</v>
          </cell>
          <cell r="G29">
            <v>11796</v>
          </cell>
          <cell r="H29">
            <v>-396</v>
          </cell>
        </row>
        <row r="30">
          <cell r="B30">
            <v>30221</v>
          </cell>
          <cell r="C30">
            <v>0</v>
          </cell>
          <cell r="D30">
            <v>30221</v>
          </cell>
          <cell r="E30">
            <v>30220</v>
          </cell>
          <cell r="F30">
            <v>1</v>
          </cell>
          <cell r="G30">
            <v>30221</v>
          </cell>
          <cell r="H30">
            <v>0</v>
          </cell>
        </row>
        <row r="31">
          <cell r="B31">
            <v>315157</v>
          </cell>
          <cell r="C31">
            <v>1034</v>
          </cell>
          <cell r="D31">
            <v>316191</v>
          </cell>
          <cell r="E31">
            <v>317995</v>
          </cell>
          <cell r="F31">
            <v>1307</v>
          </cell>
          <cell r="G31">
            <v>319302</v>
          </cell>
          <cell r="H31">
            <v>-3111</v>
          </cell>
        </row>
        <row r="32">
          <cell r="B32">
            <v>3046</v>
          </cell>
          <cell r="C32">
            <v>0</v>
          </cell>
          <cell r="D32">
            <v>3046</v>
          </cell>
          <cell r="F32">
            <v>3127</v>
          </cell>
          <cell r="G32">
            <v>3127</v>
          </cell>
          <cell r="H32">
            <v>-81</v>
          </cell>
        </row>
        <row r="33">
          <cell r="B33">
            <v>2200</v>
          </cell>
          <cell r="C33">
            <v>3300</v>
          </cell>
          <cell r="D33">
            <v>5500</v>
          </cell>
          <cell r="E33">
            <v>10445</v>
          </cell>
          <cell r="G33">
            <v>10445</v>
          </cell>
          <cell r="H33">
            <v>-4945</v>
          </cell>
        </row>
        <row r="34">
          <cell r="B34">
            <v>4477</v>
          </cell>
          <cell r="C34">
            <v>81</v>
          </cell>
          <cell r="D34">
            <v>4558</v>
          </cell>
          <cell r="E34">
            <v>4558</v>
          </cell>
          <cell r="F34">
            <v>0</v>
          </cell>
          <cell r="G34">
            <v>4558</v>
          </cell>
          <cell r="H34">
            <v>0</v>
          </cell>
        </row>
        <row r="35">
          <cell r="B35">
            <v>22270</v>
          </cell>
          <cell r="C35">
            <v>0</v>
          </cell>
          <cell r="D35">
            <v>22270</v>
          </cell>
          <cell r="E35">
            <v>23505</v>
          </cell>
          <cell r="F35">
            <v>5168</v>
          </cell>
          <cell r="G35">
            <v>28673</v>
          </cell>
        </row>
        <row r="38">
          <cell r="B38">
            <v>434995</v>
          </cell>
          <cell r="C38">
            <v>201097</v>
          </cell>
          <cell r="D38">
            <v>636092</v>
          </cell>
          <cell r="E38">
            <v>385046</v>
          </cell>
          <cell r="F38">
            <v>71824</v>
          </cell>
        </row>
        <row r="39">
          <cell r="B39">
            <v>22730</v>
          </cell>
          <cell r="C39">
            <v>550</v>
          </cell>
          <cell r="D39">
            <v>23280</v>
          </cell>
          <cell r="E39">
            <v>14308</v>
          </cell>
          <cell r="F39">
            <v>10083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9">
          <cell r="B49">
            <v>15392</v>
          </cell>
          <cell r="C49">
            <v>1791</v>
          </cell>
          <cell r="D49">
            <v>17183</v>
          </cell>
          <cell r="E49">
            <v>16518</v>
          </cell>
          <cell r="F49">
            <v>665</v>
          </cell>
        </row>
        <row r="50">
          <cell r="B50">
            <v>354341</v>
          </cell>
          <cell r="C50">
            <v>21222</v>
          </cell>
          <cell r="D50">
            <v>375563</v>
          </cell>
          <cell r="E50">
            <v>325446</v>
          </cell>
          <cell r="F50">
            <v>50117</v>
          </cell>
        </row>
        <row r="51">
          <cell r="B51">
            <v>5869</v>
          </cell>
          <cell r="C51">
            <v>0</v>
          </cell>
          <cell r="D51">
            <v>5869</v>
          </cell>
          <cell r="E51">
            <v>0</v>
          </cell>
          <cell r="F51">
            <v>5869</v>
          </cell>
        </row>
        <row r="52">
          <cell r="B52">
            <v>363187</v>
          </cell>
          <cell r="C52">
            <v>8097</v>
          </cell>
          <cell r="D52">
            <v>371284</v>
          </cell>
          <cell r="E52">
            <v>197336</v>
          </cell>
          <cell r="F52">
            <v>47116</v>
          </cell>
        </row>
        <row r="53">
          <cell r="B53">
            <v>285563</v>
          </cell>
          <cell r="C53">
            <v>534</v>
          </cell>
          <cell r="D53">
            <v>286097</v>
          </cell>
          <cell r="E53">
            <v>288401</v>
          </cell>
          <cell r="F53">
            <v>0</v>
          </cell>
        </row>
      </sheetData>
      <sheetData sheetId="18">
        <row r="8">
          <cell r="B8">
            <v>219485</v>
          </cell>
          <cell r="C8">
            <v>5000</v>
          </cell>
          <cell r="D8">
            <v>224485</v>
          </cell>
          <cell r="E8">
            <v>207590</v>
          </cell>
          <cell r="F8">
            <v>24410</v>
          </cell>
        </row>
        <row r="9">
          <cell r="B9">
            <v>2817939</v>
          </cell>
          <cell r="C9">
            <v>27875</v>
          </cell>
          <cell r="D9">
            <v>2845814</v>
          </cell>
          <cell r="E9">
            <v>2543143</v>
          </cell>
          <cell r="F9">
            <v>301266</v>
          </cell>
        </row>
        <row r="10">
          <cell r="B10">
            <v>7100</v>
          </cell>
          <cell r="C10">
            <v>0</v>
          </cell>
          <cell r="D10">
            <v>7100</v>
          </cell>
          <cell r="E10">
            <v>7202</v>
          </cell>
          <cell r="F10">
            <v>0</v>
          </cell>
        </row>
        <row r="11">
          <cell r="B11">
            <v>82343</v>
          </cell>
          <cell r="C11">
            <v>1000</v>
          </cell>
          <cell r="D11">
            <v>83343</v>
          </cell>
          <cell r="E11">
            <v>71804</v>
          </cell>
          <cell r="F11">
            <v>8202</v>
          </cell>
        </row>
        <row r="12">
          <cell r="B12">
            <v>52101</v>
          </cell>
          <cell r="C12">
            <v>196</v>
          </cell>
          <cell r="D12">
            <v>52297</v>
          </cell>
          <cell r="E12">
            <v>47556</v>
          </cell>
          <cell r="F12">
            <v>4741</v>
          </cell>
        </row>
        <row r="13">
          <cell r="B13">
            <v>29843</v>
          </cell>
          <cell r="C13">
            <v>10000</v>
          </cell>
          <cell r="D13">
            <v>39843</v>
          </cell>
          <cell r="E13">
            <v>34446</v>
          </cell>
          <cell r="F13">
            <v>4112</v>
          </cell>
        </row>
        <row r="14">
          <cell r="B14">
            <v>47930</v>
          </cell>
          <cell r="C14">
            <v>500</v>
          </cell>
          <cell r="D14">
            <v>48430</v>
          </cell>
          <cell r="E14">
            <v>43883</v>
          </cell>
          <cell r="F14">
            <v>3775</v>
          </cell>
        </row>
        <row r="15">
          <cell r="B15">
            <v>201048</v>
          </cell>
          <cell r="C15">
            <v>7049</v>
          </cell>
          <cell r="D15">
            <v>208097</v>
          </cell>
          <cell r="E15">
            <v>153219</v>
          </cell>
          <cell r="F15">
            <v>54060</v>
          </cell>
        </row>
        <row r="21">
          <cell r="B21">
            <v>2674086</v>
          </cell>
          <cell r="C21">
            <v>45071</v>
          </cell>
          <cell r="D21">
            <v>2719157</v>
          </cell>
          <cell r="E21">
            <v>2490679</v>
          </cell>
          <cell r="F21">
            <v>250960</v>
          </cell>
        </row>
        <row r="22">
          <cell r="B22">
            <v>361113</v>
          </cell>
          <cell r="C22">
            <v>1267</v>
          </cell>
          <cell r="D22">
            <v>362380</v>
          </cell>
          <cell r="E22">
            <v>228236</v>
          </cell>
          <cell r="F22">
            <v>88082</v>
          </cell>
        </row>
        <row r="23">
          <cell r="B23">
            <v>788</v>
          </cell>
          <cell r="C23">
            <v>0</v>
          </cell>
          <cell r="D23">
            <v>788</v>
          </cell>
          <cell r="E23">
            <v>707</v>
          </cell>
          <cell r="F23">
            <v>20</v>
          </cell>
        </row>
        <row r="24">
          <cell r="C24">
            <v>0</v>
          </cell>
        </row>
        <row r="28">
          <cell r="B28">
            <v>223057</v>
          </cell>
          <cell r="C28">
            <v>-1177</v>
          </cell>
          <cell r="D28">
            <v>221880</v>
          </cell>
          <cell r="E28">
            <v>205329</v>
          </cell>
          <cell r="F28">
            <v>10000</v>
          </cell>
          <cell r="G28">
            <v>215329</v>
          </cell>
          <cell r="H28">
            <v>6551</v>
          </cell>
        </row>
        <row r="29">
          <cell r="B29">
            <v>7100</v>
          </cell>
          <cell r="C29">
            <v>0</v>
          </cell>
          <cell r="D29">
            <v>7100</v>
          </cell>
          <cell r="E29">
            <v>7202</v>
          </cell>
          <cell r="G29">
            <v>7202</v>
          </cell>
          <cell r="H29">
            <v>-102</v>
          </cell>
        </row>
        <row r="30">
          <cell r="B30">
            <v>6563</v>
          </cell>
          <cell r="C30">
            <v>0</v>
          </cell>
          <cell r="D30">
            <v>6563</v>
          </cell>
          <cell r="E30">
            <v>5038</v>
          </cell>
          <cell r="F30">
            <v>2136</v>
          </cell>
          <cell r="G30">
            <v>7174</v>
          </cell>
          <cell r="H30">
            <v>-611</v>
          </cell>
        </row>
        <row r="31">
          <cell r="B31">
            <v>22929</v>
          </cell>
          <cell r="C31">
            <v>0</v>
          </cell>
          <cell r="D31">
            <v>22929</v>
          </cell>
          <cell r="E31">
            <v>19856</v>
          </cell>
          <cell r="F31">
            <v>2039</v>
          </cell>
          <cell r="G31">
            <v>21895</v>
          </cell>
          <cell r="H31">
            <v>1034</v>
          </cell>
        </row>
        <row r="32">
          <cell r="B32">
            <v>365</v>
          </cell>
          <cell r="C32">
            <v>0</v>
          </cell>
          <cell r="D32">
            <v>365</v>
          </cell>
          <cell r="G32">
            <v>0</v>
          </cell>
          <cell r="H32">
            <v>365</v>
          </cell>
        </row>
        <row r="33">
          <cell r="B33">
            <v>27619</v>
          </cell>
          <cell r="C33">
            <v>0</v>
          </cell>
          <cell r="D33">
            <v>27619</v>
          </cell>
          <cell r="E33">
            <v>27608</v>
          </cell>
          <cell r="F33">
            <v>0</v>
          </cell>
          <cell r="G33">
            <v>27608</v>
          </cell>
          <cell r="H33">
            <v>11</v>
          </cell>
        </row>
        <row r="34">
          <cell r="B34">
            <v>2674</v>
          </cell>
          <cell r="C34">
            <v>0</v>
          </cell>
          <cell r="D34">
            <v>2674</v>
          </cell>
          <cell r="E34">
            <v>0</v>
          </cell>
          <cell r="F34">
            <v>2433</v>
          </cell>
          <cell r="G34">
            <v>2433</v>
          </cell>
          <cell r="H34">
            <v>241</v>
          </cell>
        </row>
        <row r="35">
          <cell r="B35">
            <v>61742</v>
          </cell>
          <cell r="C35">
            <v>0</v>
          </cell>
          <cell r="D35">
            <v>61742</v>
          </cell>
          <cell r="E35">
            <v>60644</v>
          </cell>
          <cell r="F35">
            <v>17428</v>
          </cell>
          <cell r="G35">
            <v>78072</v>
          </cell>
        </row>
        <row r="38">
          <cell r="B38">
            <v>66470</v>
          </cell>
          <cell r="C38">
            <v>5282</v>
          </cell>
          <cell r="D38">
            <v>71752</v>
          </cell>
          <cell r="E38">
            <v>60843</v>
          </cell>
          <cell r="F38">
            <v>22212</v>
          </cell>
        </row>
        <row r="39">
          <cell r="B39">
            <v>2993</v>
          </cell>
          <cell r="C39">
            <v>1177</v>
          </cell>
          <cell r="D39">
            <v>4170</v>
          </cell>
          <cell r="E39">
            <v>2701</v>
          </cell>
          <cell r="F39">
            <v>5256</v>
          </cell>
        </row>
        <row r="40">
          <cell r="C40">
            <v>0</v>
          </cell>
        </row>
        <row r="41">
          <cell r="B41">
            <v>290</v>
          </cell>
          <cell r="C41">
            <v>0</v>
          </cell>
          <cell r="D41">
            <v>290</v>
          </cell>
          <cell r="E41">
            <v>0</v>
          </cell>
          <cell r="F41">
            <v>0</v>
          </cell>
        </row>
        <row r="42">
          <cell r="C42">
            <v>0</v>
          </cell>
        </row>
        <row r="44">
          <cell r="C44">
            <v>0</v>
          </cell>
        </row>
        <row r="49">
          <cell r="B49">
            <v>4084</v>
          </cell>
          <cell r="C49">
            <v>0</v>
          </cell>
          <cell r="D49">
            <v>4084</v>
          </cell>
          <cell r="E49">
            <v>3168</v>
          </cell>
          <cell r="F49">
            <v>916</v>
          </cell>
        </row>
        <row r="50">
          <cell r="B50">
            <v>84536</v>
          </cell>
          <cell r="C50">
            <v>0</v>
          </cell>
          <cell r="D50">
            <v>84536</v>
          </cell>
          <cell r="E50">
            <v>69375</v>
          </cell>
          <cell r="F50">
            <v>15161</v>
          </cell>
        </row>
        <row r="51">
          <cell r="B51">
            <v>3423</v>
          </cell>
          <cell r="C51">
            <v>0</v>
          </cell>
          <cell r="D51">
            <v>3423</v>
          </cell>
          <cell r="E51">
            <v>1433</v>
          </cell>
          <cell r="F51">
            <v>1990</v>
          </cell>
        </row>
        <row r="52">
          <cell r="B52">
            <v>108897</v>
          </cell>
          <cell r="C52">
            <v>5943</v>
          </cell>
          <cell r="D52">
            <v>114840</v>
          </cell>
          <cell r="E52">
            <v>72055</v>
          </cell>
          <cell r="F52">
            <v>42785</v>
          </cell>
        </row>
        <row r="53">
          <cell r="B53">
            <v>52101</v>
          </cell>
          <cell r="C53">
            <v>196</v>
          </cell>
          <cell r="D53">
            <v>52297</v>
          </cell>
          <cell r="E53">
            <v>47549</v>
          </cell>
          <cell r="F53">
            <v>4748</v>
          </cell>
        </row>
      </sheetData>
      <sheetData sheetId="19">
        <row r="8">
          <cell r="B8">
            <v>615117</v>
          </cell>
          <cell r="C8">
            <v>15115</v>
          </cell>
          <cell r="D8">
            <v>630232</v>
          </cell>
          <cell r="E8">
            <v>553814</v>
          </cell>
          <cell r="F8">
            <v>64618</v>
          </cell>
        </row>
        <row r="9">
          <cell r="B9">
            <v>7529793</v>
          </cell>
          <cell r="C9">
            <v>56868</v>
          </cell>
          <cell r="D9">
            <v>7586661</v>
          </cell>
          <cell r="E9">
            <v>6790909</v>
          </cell>
          <cell r="F9">
            <v>820552</v>
          </cell>
        </row>
        <row r="10">
          <cell r="B10">
            <v>18693</v>
          </cell>
          <cell r="C10">
            <v>0</v>
          </cell>
          <cell r="D10">
            <v>18693</v>
          </cell>
          <cell r="E10">
            <v>14791</v>
          </cell>
          <cell r="F10">
            <v>3902</v>
          </cell>
        </row>
        <row r="11">
          <cell r="B11">
            <v>218948</v>
          </cell>
          <cell r="C11">
            <v>19459</v>
          </cell>
          <cell r="D11">
            <v>238407</v>
          </cell>
          <cell r="E11">
            <v>196740</v>
          </cell>
          <cell r="F11">
            <v>37667</v>
          </cell>
        </row>
        <row r="12">
          <cell r="B12">
            <v>238597</v>
          </cell>
          <cell r="C12">
            <v>20945</v>
          </cell>
          <cell r="D12">
            <v>259542</v>
          </cell>
          <cell r="E12">
            <v>251581</v>
          </cell>
          <cell r="F12">
            <v>7961</v>
          </cell>
        </row>
        <row r="13">
          <cell r="B13">
            <v>144289</v>
          </cell>
          <cell r="C13">
            <v>37</v>
          </cell>
          <cell r="D13">
            <v>144326</v>
          </cell>
          <cell r="E13">
            <v>132861</v>
          </cell>
          <cell r="F13">
            <v>10465</v>
          </cell>
        </row>
        <row r="14">
          <cell r="B14">
            <v>209020</v>
          </cell>
          <cell r="C14">
            <v>14641</v>
          </cell>
          <cell r="D14">
            <v>223661</v>
          </cell>
          <cell r="E14">
            <v>173256</v>
          </cell>
          <cell r="F14">
            <v>45405</v>
          </cell>
        </row>
        <row r="15">
          <cell r="B15">
            <v>76334</v>
          </cell>
          <cell r="C15">
            <v>-1217</v>
          </cell>
          <cell r="D15">
            <v>75117</v>
          </cell>
          <cell r="E15">
            <v>59365</v>
          </cell>
          <cell r="F15">
            <v>12752</v>
          </cell>
        </row>
        <row r="21">
          <cell r="B21">
            <v>6814710</v>
          </cell>
          <cell r="C21">
            <v>122443</v>
          </cell>
          <cell r="D21">
            <v>6937153</v>
          </cell>
          <cell r="E21">
            <v>6443045</v>
          </cell>
          <cell r="F21">
            <v>614108</v>
          </cell>
        </row>
        <row r="22">
          <cell r="B22">
            <v>945029</v>
          </cell>
          <cell r="C22">
            <v>4371</v>
          </cell>
          <cell r="D22">
            <v>949400</v>
          </cell>
          <cell r="E22">
            <v>662552</v>
          </cell>
          <cell r="F22">
            <v>182848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608879</v>
          </cell>
          <cell r="C28">
            <v>15816</v>
          </cell>
          <cell r="D28">
            <v>624695</v>
          </cell>
          <cell r="E28">
            <v>470161</v>
          </cell>
          <cell r="F28">
            <v>154534</v>
          </cell>
          <cell r="G28">
            <v>624695</v>
          </cell>
          <cell r="H28">
            <v>0</v>
          </cell>
        </row>
        <row r="29">
          <cell r="B29">
            <v>18693</v>
          </cell>
          <cell r="C29">
            <v>0</v>
          </cell>
          <cell r="D29">
            <v>18693</v>
          </cell>
          <cell r="E29">
            <v>14790</v>
          </cell>
          <cell r="F29">
            <v>3903</v>
          </cell>
          <cell r="G29">
            <v>18693</v>
          </cell>
          <cell r="H29">
            <v>0</v>
          </cell>
        </row>
        <row r="30">
          <cell r="B30">
            <v>78211</v>
          </cell>
          <cell r="C30">
            <v>-32366</v>
          </cell>
          <cell r="D30">
            <v>45845</v>
          </cell>
          <cell r="E30">
            <v>37276</v>
          </cell>
          <cell r="F30">
            <v>8569</v>
          </cell>
          <cell r="G30">
            <v>45845</v>
          </cell>
          <cell r="H30">
            <v>0</v>
          </cell>
        </row>
        <row r="31">
          <cell r="B31">
            <v>214999</v>
          </cell>
          <cell r="C31">
            <v>614</v>
          </cell>
          <cell r="D31">
            <v>215613</v>
          </cell>
          <cell r="E31">
            <v>191894</v>
          </cell>
          <cell r="F31">
            <v>23719</v>
          </cell>
          <cell r="G31">
            <v>215613</v>
          </cell>
          <cell r="H31">
            <v>0</v>
          </cell>
        </row>
        <row r="32">
          <cell r="C32">
            <v>618</v>
          </cell>
          <cell r="D32">
            <v>618</v>
          </cell>
          <cell r="E32">
            <v>155</v>
          </cell>
          <cell r="F32">
            <v>463</v>
          </cell>
          <cell r="G32">
            <v>618</v>
          </cell>
          <cell r="H32">
            <v>0</v>
          </cell>
        </row>
        <row r="33">
          <cell r="B33">
            <v>60000</v>
          </cell>
          <cell r="C33">
            <v>0</v>
          </cell>
          <cell r="D33">
            <v>60000</v>
          </cell>
          <cell r="E33">
            <v>31191</v>
          </cell>
          <cell r="F33">
            <v>28809</v>
          </cell>
          <cell r="G33">
            <v>60000</v>
          </cell>
          <cell r="H33">
            <v>0</v>
          </cell>
        </row>
        <row r="34">
          <cell r="B34">
            <v>6149</v>
          </cell>
          <cell r="C34">
            <v>0</v>
          </cell>
          <cell r="D34">
            <v>6149</v>
          </cell>
          <cell r="E34">
            <v>6149</v>
          </cell>
          <cell r="F34">
            <v>0</v>
          </cell>
          <cell r="G34">
            <v>6149</v>
          </cell>
          <cell r="H34">
            <v>0</v>
          </cell>
        </row>
        <row r="35">
          <cell r="B35">
            <v>9845</v>
          </cell>
          <cell r="C35">
            <v>-2071</v>
          </cell>
          <cell r="D35">
            <v>7774</v>
          </cell>
          <cell r="E35">
            <v>159584</v>
          </cell>
          <cell r="F35">
            <v>-151810</v>
          </cell>
          <cell r="G35">
            <v>7774</v>
          </cell>
        </row>
        <row r="38">
          <cell r="B38">
            <v>275856</v>
          </cell>
          <cell r="C38">
            <v>3438</v>
          </cell>
          <cell r="D38">
            <v>279294</v>
          </cell>
          <cell r="E38">
            <v>146355</v>
          </cell>
          <cell r="F38">
            <v>132939</v>
          </cell>
        </row>
        <row r="39">
          <cell r="B39">
            <v>18420</v>
          </cell>
          <cell r="C39">
            <v>12985</v>
          </cell>
          <cell r="D39">
            <v>31405</v>
          </cell>
          <cell r="E39">
            <v>10165</v>
          </cell>
          <cell r="F39">
            <v>5240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4">
          <cell r="C44">
            <v>0</v>
          </cell>
          <cell r="D44">
            <v>0</v>
          </cell>
        </row>
        <row r="49">
          <cell r="B49">
            <v>12912</v>
          </cell>
          <cell r="C49">
            <v>3707</v>
          </cell>
          <cell r="D49">
            <v>16619</v>
          </cell>
          <cell r="E49">
            <v>12681</v>
          </cell>
          <cell r="F49">
            <v>3938</v>
          </cell>
        </row>
        <row r="50">
          <cell r="B50">
            <v>249599</v>
          </cell>
          <cell r="C50">
            <v>10811</v>
          </cell>
          <cell r="D50">
            <v>260410</v>
          </cell>
          <cell r="E50">
            <v>209401</v>
          </cell>
          <cell r="F50">
            <v>51009</v>
          </cell>
        </row>
        <row r="51">
          <cell r="B51">
            <v>8697</v>
          </cell>
          <cell r="C51">
            <v>0</v>
          </cell>
          <cell r="D51">
            <v>8697</v>
          </cell>
          <cell r="E51">
            <v>3218</v>
          </cell>
          <cell r="F51">
            <v>5479</v>
          </cell>
        </row>
        <row r="52">
          <cell r="B52">
            <v>277867</v>
          </cell>
          <cell r="C52">
            <v>3438</v>
          </cell>
          <cell r="D52">
            <v>281305</v>
          </cell>
          <cell r="E52">
            <v>153925</v>
          </cell>
          <cell r="F52">
            <v>127380</v>
          </cell>
        </row>
        <row r="53">
          <cell r="B53">
            <v>214999</v>
          </cell>
          <cell r="C53">
            <v>614</v>
          </cell>
          <cell r="D53">
            <v>215613</v>
          </cell>
          <cell r="E53">
            <v>194890</v>
          </cell>
          <cell r="F53">
            <v>20723</v>
          </cell>
        </row>
      </sheetData>
      <sheetData sheetId="20">
        <row r="8">
          <cell r="B8">
            <v>488305</v>
          </cell>
          <cell r="C8">
            <v>-11903</v>
          </cell>
          <cell r="D8">
            <v>476402</v>
          </cell>
          <cell r="E8">
            <v>388002</v>
          </cell>
          <cell r="F8">
            <v>52599</v>
          </cell>
        </row>
        <row r="9">
          <cell r="B9">
            <v>9538617</v>
          </cell>
          <cell r="C9">
            <v>108634</v>
          </cell>
          <cell r="D9">
            <v>9647251</v>
          </cell>
          <cell r="E9">
            <v>8720213</v>
          </cell>
          <cell r="F9">
            <v>946905</v>
          </cell>
        </row>
        <row r="10">
          <cell r="B10">
            <v>59709</v>
          </cell>
          <cell r="C10">
            <v>0</v>
          </cell>
          <cell r="D10">
            <v>59709</v>
          </cell>
          <cell r="E10">
            <v>55198</v>
          </cell>
          <cell r="F10">
            <v>4511</v>
          </cell>
        </row>
        <row r="11">
          <cell r="B11">
            <v>688112</v>
          </cell>
          <cell r="C11">
            <v>30248</v>
          </cell>
          <cell r="D11">
            <v>718360</v>
          </cell>
          <cell r="E11">
            <v>659523</v>
          </cell>
          <cell r="F11">
            <v>52565</v>
          </cell>
        </row>
        <row r="12">
          <cell r="B12">
            <v>446512</v>
          </cell>
          <cell r="C12">
            <v>531</v>
          </cell>
          <cell r="D12">
            <v>447043</v>
          </cell>
          <cell r="E12">
            <v>401972</v>
          </cell>
          <cell r="F12">
            <v>45071</v>
          </cell>
        </row>
        <row r="13">
          <cell r="B13">
            <v>32541</v>
          </cell>
          <cell r="C13">
            <v>169</v>
          </cell>
          <cell r="D13">
            <v>32710</v>
          </cell>
          <cell r="E13">
            <v>31655</v>
          </cell>
          <cell r="F13">
            <v>1405</v>
          </cell>
        </row>
        <row r="14">
          <cell r="B14">
            <v>342657</v>
          </cell>
          <cell r="C14">
            <v>22929</v>
          </cell>
          <cell r="D14">
            <v>365586</v>
          </cell>
          <cell r="E14">
            <v>303925</v>
          </cell>
          <cell r="F14">
            <v>44130</v>
          </cell>
        </row>
        <row r="15">
          <cell r="B15">
            <v>249238</v>
          </cell>
          <cell r="C15">
            <v>1913</v>
          </cell>
          <cell r="D15">
            <v>251151</v>
          </cell>
          <cell r="E15">
            <v>194370</v>
          </cell>
          <cell r="F15">
            <v>76494</v>
          </cell>
        </row>
        <row r="21">
          <cell r="B21">
            <v>9107962</v>
          </cell>
          <cell r="C21">
            <v>222084</v>
          </cell>
          <cell r="D21">
            <v>9330046</v>
          </cell>
          <cell r="E21">
            <v>8408685</v>
          </cell>
          <cell r="F21">
            <v>847080</v>
          </cell>
        </row>
        <row r="22">
          <cell r="B22">
            <v>1050524</v>
          </cell>
          <cell r="C22">
            <v>-64877</v>
          </cell>
          <cell r="D22">
            <v>985647</v>
          </cell>
          <cell r="E22">
            <v>792637</v>
          </cell>
          <cell r="F22">
            <v>246515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645482</v>
          </cell>
          <cell r="C28">
            <v>-152862</v>
          </cell>
          <cell r="D28">
            <v>492620</v>
          </cell>
          <cell r="E28">
            <v>450012</v>
          </cell>
          <cell r="F28">
            <v>17565</v>
          </cell>
          <cell r="G28">
            <v>467577</v>
          </cell>
          <cell r="H28">
            <v>25043</v>
          </cell>
        </row>
        <row r="29">
          <cell r="B29">
            <v>59709</v>
          </cell>
          <cell r="C29">
            <v>0</v>
          </cell>
          <cell r="D29">
            <v>59709</v>
          </cell>
          <cell r="E29">
            <v>55198</v>
          </cell>
          <cell r="F29">
            <v>4511</v>
          </cell>
          <cell r="G29">
            <v>59709</v>
          </cell>
          <cell r="H29">
            <v>0</v>
          </cell>
        </row>
        <row r="30">
          <cell r="B30">
            <v>106146</v>
          </cell>
          <cell r="C30">
            <v>0</v>
          </cell>
          <cell r="D30">
            <v>106146</v>
          </cell>
          <cell r="E30">
            <v>112947</v>
          </cell>
          <cell r="F30">
            <v>222</v>
          </cell>
          <cell r="G30">
            <v>113169</v>
          </cell>
          <cell r="H30">
            <v>-7023</v>
          </cell>
        </row>
        <row r="31">
          <cell r="B31">
            <v>135479</v>
          </cell>
          <cell r="C31">
            <v>312</v>
          </cell>
          <cell r="D31">
            <v>135791</v>
          </cell>
          <cell r="E31">
            <v>138754</v>
          </cell>
          <cell r="G31">
            <v>138754</v>
          </cell>
          <cell r="H31">
            <v>-2963</v>
          </cell>
        </row>
        <row r="32">
          <cell r="B32">
            <v>24058</v>
          </cell>
          <cell r="C32">
            <v>0</v>
          </cell>
          <cell r="D32">
            <v>24058</v>
          </cell>
          <cell r="E32">
            <v>24998</v>
          </cell>
          <cell r="F32">
            <v>642</v>
          </cell>
          <cell r="G32">
            <v>25640</v>
          </cell>
          <cell r="H32">
            <v>-1582</v>
          </cell>
        </row>
        <row r="33">
          <cell r="B33">
            <v>204526</v>
          </cell>
          <cell r="C33">
            <v>-15206</v>
          </cell>
          <cell r="D33">
            <v>189320</v>
          </cell>
          <cell r="E33">
            <v>180858</v>
          </cell>
          <cell r="F33">
            <v>16608</v>
          </cell>
          <cell r="G33">
            <v>197466</v>
          </cell>
          <cell r="H33">
            <v>-8146</v>
          </cell>
        </row>
        <row r="34">
          <cell r="B34">
            <v>4926</v>
          </cell>
          <cell r="C34">
            <v>0</v>
          </cell>
          <cell r="D34">
            <v>4926</v>
          </cell>
          <cell r="E34">
            <v>4929</v>
          </cell>
          <cell r="F34">
            <v>-3</v>
          </cell>
          <cell r="G34">
            <v>4926</v>
          </cell>
          <cell r="H34">
            <v>0</v>
          </cell>
        </row>
        <row r="35">
          <cell r="B35">
            <v>187594</v>
          </cell>
          <cell r="C35">
            <v>10358</v>
          </cell>
          <cell r="D35">
            <v>197952</v>
          </cell>
          <cell r="E35">
            <v>203856</v>
          </cell>
          <cell r="F35">
            <v>14632</v>
          </cell>
          <cell r="G35">
            <v>218488</v>
          </cell>
        </row>
        <row r="38">
          <cell r="B38">
            <v>298192</v>
          </cell>
          <cell r="C38">
            <v>151503</v>
          </cell>
          <cell r="D38">
            <v>449695</v>
          </cell>
          <cell r="E38">
            <v>371355</v>
          </cell>
          <cell r="F38">
            <v>67076</v>
          </cell>
        </row>
        <row r="39">
          <cell r="B39">
            <v>9091</v>
          </cell>
          <cell r="C39">
            <v>229</v>
          </cell>
          <cell r="D39">
            <v>9320</v>
          </cell>
          <cell r="E39">
            <v>5804</v>
          </cell>
          <cell r="F39">
            <v>3554</v>
          </cell>
        </row>
        <row r="40">
          <cell r="C40">
            <v>0</v>
          </cell>
        </row>
        <row r="41">
          <cell r="B41">
            <v>8269</v>
          </cell>
          <cell r="C41">
            <v>980</v>
          </cell>
          <cell r="D41">
            <v>9249</v>
          </cell>
          <cell r="E41">
            <v>4184</v>
          </cell>
          <cell r="F41">
            <v>2186</v>
          </cell>
        </row>
        <row r="42">
          <cell r="C42">
            <v>0</v>
          </cell>
          <cell r="E42">
            <v>0</v>
          </cell>
        </row>
        <row r="44">
          <cell r="B44">
            <v>3733</v>
          </cell>
          <cell r="C44">
            <v>0</v>
          </cell>
          <cell r="D44">
            <v>3733</v>
          </cell>
          <cell r="E44">
            <v>641</v>
          </cell>
          <cell r="F44">
            <v>3092</v>
          </cell>
        </row>
        <row r="49">
          <cell r="B49">
            <v>15392</v>
          </cell>
          <cell r="C49">
            <v>0</v>
          </cell>
          <cell r="D49">
            <v>15392</v>
          </cell>
          <cell r="E49">
            <v>7185</v>
          </cell>
          <cell r="F49">
            <v>8207</v>
          </cell>
        </row>
        <row r="50">
          <cell r="B50">
            <v>173318</v>
          </cell>
          <cell r="C50">
            <v>0</v>
          </cell>
          <cell r="D50">
            <v>173318</v>
          </cell>
          <cell r="E50">
            <v>140085</v>
          </cell>
          <cell r="F50">
            <v>33233</v>
          </cell>
        </row>
        <row r="51">
          <cell r="B51">
            <v>3288</v>
          </cell>
          <cell r="C51">
            <v>0</v>
          </cell>
          <cell r="D51">
            <v>3288</v>
          </cell>
          <cell r="E51">
            <v>3288</v>
          </cell>
          <cell r="F51">
            <v>0</v>
          </cell>
        </row>
        <row r="52">
          <cell r="B52">
            <v>255062</v>
          </cell>
          <cell r="C52">
            <v>0</v>
          </cell>
          <cell r="D52">
            <v>255062</v>
          </cell>
          <cell r="E52">
            <v>173523</v>
          </cell>
          <cell r="F52">
            <v>81539</v>
          </cell>
        </row>
        <row r="53">
          <cell r="B53">
            <v>446512</v>
          </cell>
          <cell r="C53">
            <v>531</v>
          </cell>
          <cell r="D53">
            <v>447043</v>
          </cell>
          <cell r="E53">
            <v>401972</v>
          </cell>
          <cell r="F53">
            <v>45071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Prov)"/>
      <sheetName val="Summary (Prog)"/>
      <sheetName val="EC"/>
      <sheetName val="FS"/>
      <sheetName val="GT"/>
      <sheetName val="KZN"/>
      <sheetName val="LP"/>
      <sheetName val="MP"/>
      <sheetName val="NC"/>
      <sheetName val="NW"/>
      <sheetName val="WC"/>
    </sheetNames>
    <sheetDataSet>
      <sheetData sheetId="2">
        <row r="73">
          <cell r="D73">
            <v>1323485</v>
          </cell>
          <cell r="E73">
            <v>0</v>
          </cell>
          <cell r="S73">
            <v>314515</v>
          </cell>
          <cell r="V73">
            <v>1008970</v>
          </cell>
        </row>
      </sheetData>
      <sheetData sheetId="3">
        <row r="73">
          <cell r="D73">
            <v>365660</v>
          </cell>
          <cell r="E73">
            <v>-1701</v>
          </cell>
          <cell r="S73">
            <v>154652</v>
          </cell>
          <cell r="T73">
            <v>92463</v>
          </cell>
        </row>
      </sheetData>
      <sheetData sheetId="4">
        <row r="73">
          <cell r="D73">
            <v>1435429</v>
          </cell>
          <cell r="S73">
            <v>513171</v>
          </cell>
          <cell r="T73">
            <v>607890</v>
          </cell>
        </row>
      </sheetData>
      <sheetData sheetId="5">
        <row r="73">
          <cell r="D73">
            <v>2030515</v>
          </cell>
          <cell r="E73">
            <v>0</v>
          </cell>
          <cell r="S73">
            <v>1477358</v>
          </cell>
          <cell r="T73">
            <v>362320</v>
          </cell>
        </row>
      </sheetData>
      <sheetData sheetId="6">
        <row r="73">
          <cell r="D73">
            <v>1008325</v>
          </cell>
          <cell r="E73">
            <v>0</v>
          </cell>
          <cell r="S73">
            <v>893893</v>
          </cell>
          <cell r="T73">
            <v>155275</v>
          </cell>
        </row>
      </sheetData>
      <sheetData sheetId="7">
        <row r="73">
          <cell r="D73">
            <v>434995</v>
          </cell>
          <cell r="E73">
            <v>0</v>
          </cell>
          <cell r="S73">
            <v>500777</v>
          </cell>
          <cell r="T73">
            <v>11166</v>
          </cell>
        </row>
      </sheetData>
      <sheetData sheetId="8">
        <row r="73">
          <cell r="D73">
            <v>119220</v>
          </cell>
          <cell r="E73">
            <v>0</v>
          </cell>
          <cell r="S73">
            <v>72807</v>
          </cell>
          <cell r="T73">
            <v>47382</v>
          </cell>
        </row>
      </sheetData>
      <sheetData sheetId="9">
        <row r="73">
          <cell r="D73">
            <v>398814</v>
          </cell>
          <cell r="E73">
            <v>846</v>
          </cell>
          <cell r="S73">
            <v>205910</v>
          </cell>
          <cell r="T73">
            <v>173750</v>
          </cell>
        </row>
      </sheetData>
      <sheetData sheetId="10">
        <row r="73">
          <cell r="D73">
            <v>444329</v>
          </cell>
          <cell r="E73">
            <v>0</v>
          </cell>
          <cell r="S73">
            <v>459921</v>
          </cell>
          <cell r="T73">
            <v>76069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V&amp;Aids C Grant"/>
      <sheetName val="NSNP C Grant"/>
      <sheetName val="IGP "/>
      <sheetName val="Tech Schls Recap"/>
      <sheetName val="FET College C Grant"/>
      <sheetName val="Special Schools"/>
      <sheetName val="ECD"/>
      <sheetName val="CAPEX"/>
      <sheetName val="Compensation (2)"/>
      <sheetName val="Compensation"/>
      <sheetName val="Summary (Prov)"/>
      <sheetName val="Summary(Prog)"/>
      <sheetName val="EC"/>
      <sheetName val="FS"/>
      <sheetName val="KZN"/>
      <sheetName val="GT"/>
      <sheetName val="LP"/>
      <sheetName val="MP"/>
      <sheetName val="NC"/>
      <sheetName val="NW"/>
      <sheetName val="WC"/>
      <sheetName val="Sheet1"/>
    </sheetNames>
    <sheetDataSet>
      <sheetData sheetId="12">
        <row r="22">
          <cell r="B22">
            <v>2409427</v>
          </cell>
          <cell r="C22">
            <v>-13837</v>
          </cell>
          <cell r="D22">
            <v>2395590</v>
          </cell>
          <cell r="E22">
            <v>1718444</v>
          </cell>
          <cell r="F22">
            <v>79950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8">
          <cell r="B28">
            <v>1074237</v>
          </cell>
          <cell r="C28">
            <v>13441</v>
          </cell>
          <cell r="D28">
            <v>1087678</v>
          </cell>
          <cell r="E28">
            <v>1015271</v>
          </cell>
          <cell r="G28">
            <v>1015271</v>
          </cell>
          <cell r="H28">
            <v>72407</v>
          </cell>
        </row>
        <row r="29">
          <cell r="B29">
            <v>54219</v>
          </cell>
          <cell r="C29">
            <v>1</v>
          </cell>
          <cell r="D29">
            <v>54220</v>
          </cell>
          <cell r="E29">
            <v>51143</v>
          </cell>
          <cell r="G29">
            <v>51143</v>
          </cell>
          <cell r="H29">
            <v>3077</v>
          </cell>
        </row>
        <row r="30">
          <cell r="B30">
            <v>58248</v>
          </cell>
          <cell r="C30">
            <v>1003</v>
          </cell>
          <cell r="D30">
            <v>59251</v>
          </cell>
          <cell r="E30">
            <v>58781</v>
          </cell>
          <cell r="G30">
            <v>58781</v>
          </cell>
          <cell r="H30">
            <v>470</v>
          </cell>
        </row>
        <row r="31">
          <cell r="B31">
            <v>283884</v>
          </cell>
          <cell r="C31">
            <v>-52574</v>
          </cell>
          <cell r="D31">
            <v>231310</v>
          </cell>
          <cell r="E31">
            <v>191757</v>
          </cell>
          <cell r="F31">
            <v>58128</v>
          </cell>
          <cell r="G31">
            <v>249885</v>
          </cell>
          <cell r="H31">
            <v>-18575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B33">
            <v>15880</v>
          </cell>
          <cell r="C33">
            <v>0</v>
          </cell>
          <cell r="D33">
            <v>15880</v>
          </cell>
          <cell r="E33">
            <v>5222</v>
          </cell>
          <cell r="G33">
            <v>5222</v>
          </cell>
          <cell r="H33">
            <v>10658</v>
          </cell>
        </row>
        <row r="34">
          <cell r="B34">
            <v>10373</v>
          </cell>
          <cell r="C34">
            <v>0</v>
          </cell>
          <cell r="D34">
            <v>10373</v>
          </cell>
          <cell r="E34">
            <v>8404</v>
          </cell>
          <cell r="F34">
            <v>0</v>
          </cell>
          <cell r="G34">
            <v>8404</v>
          </cell>
          <cell r="H34">
            <v>1969</v>
          </cell>
        </row>
        <row r="35">
          <cell r="B35">
            <v>147212</v>
          </cell>
          <cell r="C35">
            <v>8333</v>
          </cell>
          <cell r="D35">
            <v>155545</v>
          </cell>
          <cell r="E35">
            <v>108856</v>
          </cell>
          <cell r="F35">
            <v>-46830</v>
          </cell>
          <cell r="G35">
            <v>62026</v>
          </cell>
        </row>
        <row r="44">
          <cell r="C44">
            <v>0</v>
          </cell>
        </row>
      </sheetData>
      <sheetData sheetId="13">
        <row r="22">
          <cell r="B22">
            <v>640360</v>
          </cell>
          <cell r="C22">
            <v>-106870</v>
          </cell>
          <cell r="D22">
            <v>533490</v>
          </cell>
          <cell r="E22">
            <v>341632</v>
          </cell>
          <cell r="F22">
            <v>190987</v>
          </cell>
        </row>
        <row r="23">
          <cell r="B23">
            <v>1084</v>
          </cell>
          <cell r="C23">
            <v>267</v>
          </cell>
          <cell r="D23">
            <v>1351</v>
          </cell>
          <cell r="E23">
            <v>446</v>
          </cell>
          <cell r="F23">
            <v>905</v>
          </cell>
        </row>
        <row r="24">
          <cell r="C24">
            <v>0</v>
          </cell>
        </row>
        <row r="28">
          <cell r="B28">
            <v>443384</v>
          </cell>
          <cell r="C28">
            <v>130464</v>
          </cell>
          <cell r="D28">
            <v>573848</v>
          </cell>
          <cell r="E28">
            <v>544495</v>
          </cell>
          <cell r="F28">
            <v>29353</v>
          </cell>
          <cell r="G28">
            <v>573848</v>
          </cell>
          <cell r="H28">
            <v>0</v>
          </cell>
        </row>
        <row r="29">
          <cell r="B29">
            <v>44298</v>
          </cell>
          <cell r="C29">
            <v>0</v>
          </cell>
          <cell r="D29">
            <v>44298</v>
          </cell>
          <cell r="E29">
            <v>41801</v>
          </cell>
          <cell r="F29">
            <v>0</v>
          </cell>
          <cell r="G29">
            <v>41801</v>
          </cell>
          <cell r="H29">
            <v>2497</v>
          </cell>
        </row>
        <row r="30">
          <cell r="B30">
            <v>48231</v>
          </cell>
          <cell r="C30">
            <v>-1701</v>
          </cell>
          <cell r="D30">
            <v>46530</v>
          </cell>
          <cell r="E30">
            <v>43786</v>
          </cell>
          <cell r="F30">
            <v>2744</v>
          </cell>
          <cell r="G30">
            <v>46530</v>
          </cell>
          <cell r="H30">
            <v>0</v>
          </cell>
        </row>
        <row r="31">
          <cell r="B31">
            <v>89473</v>
          </cell>
          <cell r="C31">
            <v>0</v>
          </cell>
          <cell r="D31">
            <v>89473</v>
          </cell>
          <cell r="E31">
            <v>82771</v>
          </cell>
          <cell r="F31">
            <v>6702</v>
          </cell>
          <cell r="G31">
            <v>89473</v>
          </cell>
          <cell r="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684</v>
          </cell>
          <cell r="F32">
            <v>92</v>
          </cell>
          <cell r="G32">
            <v>776</v>
          </cell>
          <cell r="H32">
            <v>-776</v>
          </cell>
        </row>
        <row r="33">
          <cell r="B33">
            <v>62940</v>
          </cell>
          <cell r="C33">
            <v>1800</v>
          </cell>
          <cell r="D33">
            <v>64740</v>
          </cell>
          <cell r="E33">
            <v>54241</v>
          </cell>
          <cell r="F33">
            <v>10499</v>
          </cell>
          <cell r="G33">
            <v>64740</v>
          </cell>
          <cell r="H33">
            <v>0</v>
          </cell>
        </row>
        <row r="34">
          <cell r="B34">
            <v>6505</v>
          </cell>
          <cell r="C34">
            <v>0</v>
          </cell>
          <cell r="D34">
            <v>6505</v>
          </cell>
          <cell r="E34">
            <v>6505</v>
          </cell>
          <cell r="G34">
            <v>6505</v>
          </cell>
          <cell r="H34">
            <v>0</v>
          </cell>
        </row>
        <row r="35">
          <cell r="B35">
            <v>224319</v>
          </cell>
          <cell r="C35">
            <v>76214</v>
          </cell>
          <cell r="D35">
            <v>300533</v>
          </cell>
          <cell r="E35">
            <v>139508</v>
          </cell>
          <cell r="F35">
            <v>161200</v>
          </cell>
          <cell r="G35">
            <v>300708</v>
          </cell>
        </row>
        <row r="44">
          <cell r="C44">
            <v>0</v>
          </cell>
        </row>
      </sheetData>
      <sheetData sheetId="14">
        <row r="22">
          <cell r="B22">
            <v>2842605</v>
          </cell>
          <cell r="C22">
            <v>-94491</v>
          </cell>
          <cell r="D22">
            <v>2748114</v>
          </cell>
          <cell r="E22">
            <v>2085601</v>
          </cell>
          <cell r="F22">
            <v>217926</v>
          </cell>
        </row>
        <row r="23">
          <cell r="C23">
            <v>0</v>
          </cell>
          <cell r="E23">
            <v>407</v>
          </cell>
        </row>
        <row r="24">
          <cell r="C24">
            <v>0</v>
          </cell>
        </row>
        <row r="28">
          <cell r="B28">
            <v>1055668</v>
          </cell>
          <cell r="C28">
            <v>0</v>
          </cell>
          <cell r="D28">
            <v>1055668</v>
          </cell>
          <cell r="E28">
            <v>1006375</v>
          </cell>
          <cell r="F28">
            <v>13500</v>
          </cell>
          <cell r="G28">
            <v>1019875</v>
          </cell>
          <cell r="H28">
            <v>35793</v>
          </cell>
        </row>
        <row r="29">
          <cell r="B29">
            <v>59772</v>
          </cell>
          <cell r="C29">
            <v>0</v>
          </cell>
          <cell r="D29">
            <v>59772</v>
          </cell>
          <cell r="E29">
            <v>58525</v>
          </cell>
          <cell r="G29">
            <v>58525</v>
          </cell>
          <cell r="H29">
            <v>1247</v>
          </cell>
        </row>
        <row r="30">
          <cell r="B30">
            <v>118312</v>
          </cell>
          <cell r="C30">
            <v>0</v>
          </cell>
          <cell r="D30">
            <v>118312</v>
          </cell>
          <cell r="E30">
            <v>69553</v>
          </cell>
          <cell r="G30">
            <v>69553</v>
          </cell>
          <cell r="H30">
            <v>48759</v>
          </cell>
        </row>
        <row r="31">
          <cell r="B31">
            <v>470100</v>
          </cell>
          <cell r="C31">
            <v>6616</v>
          </cell>
          <cell r="D31">
            <v>476716</v>
          </cell>
          <cell r="E31">
            <v>476025</v>
          </cell>
          <cell r="F31">
            <v>0</v>
          </cell>
          <cell r="G31">
            <v>476025</v>
          </cell>
          <cell r="H31">
            <v>691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26619</v>
          </cell>
          <cell r="C33">
            <v>0</v>
          </cell>
          <cell r="D33">
            <v>26619</v>
          </cell>
          <cell r="E33">
            <v>11</v>
          </cell>
          <cell r="F33">
            <v>0</v>
          </cell>
          <cell r="G33">
            <v>11</v>
          </cell>
          <cell r="H33">
            <v>26608</v>
          </cell>
        </row>
        <row r="34">
          <cell r="B34">
            <v>22975</v>
          </cell>
          <cell r="C34">
            <v>7036</v>
          </cell>
          <cell r="D34">
            <v>30011</v>
          </cell>
          <cell r="E34">
            <v>16551</v>
          </cell>
          <cell r="F34">
            <v>0</v>
          </cell>
          <cell r="G34">
            <v>16551</v>
          </cell>
          <cell r="H34">
            <v>13460</v>
          </cell>
        </row>
        <row r="35">
          <cell r="B35">
            <v>52582</v>
          </cell>
          <cell r="C35">
            <v>-6492</v>
          </cell>
          <cell r="D35">
            <v>46090</v>
          </cell>
          <cell r="E35">
            <v>68155</v>
          </cell>
          <cell r="F35">
            <v>5158</v>
          </cell>
          <cell r="G35">
            <v>73313</v>
          </cell>
        </row>
        <row r="44">
          <cell r="B44">
            <v>133602</v>
          </cell>
          <cell r="C44">
            <v>0</v>
          </cell>
          <cell r="D44">
            <v>133602</v>
          </cell>
          <cell r="E44">
            <v>0</v>
          </cell>
          <cell r="F44">
            <v>133602</v>
          </cell>
        </row>
      </sheetData>
      <sheetData sheetId="15">
        <row r="22">
          <cell r="B22">
            <v>3282818</v>
          </cell>
          <cell r="C22">
            <v>322298</v>
          </cell>
          <cell r="D22">
            <v>3605116</v>
          </cell>
          <cell r="E22">
            <v>1876274</v>
          </cell>
          <cell r="F22">
            <v>1040013</v>
          </cell>
        </row>
        <row r="23">
          <cell r="C23">
            <v>0</v>
          </cell>
          <cell r="E23">
            <v>28</v>
          </cell>
          <cell r="F23">
            <v>0</v>
          </cell>
        </row>
        <row r="24">
          <cell r="C24">
            <v>0</v>
          </cell>
        </row>
        <row r="28">
          <cell r="B28">
            <v>933473</v>
          </cell>
          <cell r="C28">
            <v>4891</v>
          </cell>
          <cell r="D28">
            <v>938364</v>
          </cell>
          <cell r="E28">
            <v>1003222</v>
          </cell>
          <cell r="F28">
            <v>0</v>
          </cell>
          <cell r="G28">
            <v>1003222</v>
          </cell>
          <cell r="H28">
            <v>-64858</v>
          </cell>
        </row>
        <row r="29">
          <cell r="B29">
            <v>349600</v>
          </cell>
          <cell r="C29">
            <v>0</v>
          </cell>
          <cell r="D29">
            <v>349600</v>
          </cell>
          <cell r="E29">
            <v>340826</v>
          </cell>
          <cell r="F29">
            <v>0</v>
          </cell>
          <cell r="G29">
            <v>340826</v>
          </cell>
          <cell r="H29">
            <v>8774</v>
          </cell>
        </row>
        <row r="30">
          <cell r="B30">
            <v>312546</v>
          </cell>
          <cell r="C30">
            <v>-15000</v>
          </cell>
          <cell r="D30">
            <v>297546</v>
          </cell>
          <cell r="E30">
            <v>295937</v>
          </cell>
          <cell r="F30">
            <v>1398</v>
          </cell>
          <cell r="G30">
            <v>297335</v>
          </cell>
          <cell r="H30">
            <v>211</v>
          </cell>
        </row>
        <row r="31">
          <cell r="B31">
            <v>252000</v>
          </cell>
          <cell r="C31">
            <v>17264</v>
          </cell>
          <cell r="D31">
            <v>269264</v>
          </cell>
          <cell r="E31">
            <v>269262</v>
          </cell>
          <cell r="F31">
            <v>2</v>
          </cell>
          <cell r="G31">
            <v>269264</v>
          </cell>
          <cell r="H31">
            <v>0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</row>
        <row r="34">
          <cell r="C34">
            <v>14484</v>
          </cell>
          <cell r="D34">
            <v>14484</v>
          </cell>
          <cell r="E34">
            <v>14413</v>
          </cell>
          <cell r="F34">
            <v>71</v>
          </cell>
          <cell r="G34">
            <v>14484</v>
          </cell>
          <cell r="H34">
            <v>0</v>
          </cell>
        </row>
        <row r="35">
          <cell r="B35">
            <v>115974</v>
          </cell>
          <cell r="C35">
            <v>0</v>
          </cell>
          <cell r="D35">
            <v>115974</v>
          </cell>
          <cell r="E35">
            <v>96406</v>
          </cell>
          <cell r="F35">
            <v>29311</v>
          </cell>
          <cell r="G35">
            <v>125717</v>
          </cell>
        </row>
        <row r="44">
          <cell r="C44">
            <v>0</v>
          </cell>
          <cell r="E44">
            <v>2362</v>
          </cell>
        </row>
      </sheetData>
      <sheetData sheetId="16">
        <row r="22">
          <cell r="B22">
            <v>1941403</v>
          </cell>
          <cell r="C22">
            <v>184964</v>
          </cell>
          <cell r="D22">
            <v>2126367</v>
          </cell>
          <cell r="E22">
            <v>1566961</v>
          </cell>
          <cell r="F22">
            <v>369347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698484</v>
          </cell>
          <cell r="C28">
            <v>0</v>
          </cell>
          <cell r="D28">
            <v>698484</v>
          </cell>
          <cell r="E28">
            <v>682851</v>
          </cell>
          <cell r="F28">
            <v>15633</v>
          </cell>
          <cell r="G28">
            <v>698484</v>
          </cell>
          <cell r="H28">
            <v>0</v>
          </cell>
        </row>
        <row r="29">
          <cell r="B29">
            <v>99928</v>
          </cell>
          <cell r="C29">
            <v>735</v>
          </cell>
          <cell r="D29">
            <v>100663</v>
          </cell>
          <cell r="E29">
            <v>108912</v>
          </cell>
          <cell r="F29">
            <v>29790</v>
          </cell>
          <cell r="G29">
            <v>138702</v>
          </cell>
          <cell r="H29">
            <v>-38039</v>
          </cell>
        </row>
        <row r="30">
          <cell r="B30">
            <v>54093</v>
          </cell>
          <cell r="C30">
            <v>0</v>
          </cell>
          <cell r="D30">
            <v>54093</v>
          </cell>
          <cell r="E30">
            <v>52158</v>
          </cell>
          <cell r="F30">
            <v>0</v>
          </cell>
          <cell r="G30">
            <v>52158</v>
          </cell>
          <cell r="H30">
            <v>1935</v>
          </cell>
        </row>
        <row r="31">
          <cell r="B31">
            <v>170624</v>
          </cell>
          <cell r="C31">
            <v>-52845</v>
          </cell>
          <cell r="D31">
            <v>117779</v>
          </cell>
          <cell r="E31">
            <v>113222</v>
          </cell>
          <cell r="F31">
            <v>4557</v>
          </cell>
          <cell r="G31">
            <v>117779</v>
          </cell>
          <cell r="H31">
            <v>0</v>
          </cell>
        </row>
        <row r="32">
          <cell r="C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G33">
            <v>0</v>
          </cell>
          <cell r="H33">
            <v>0</v>
          </cell>
        </row>
        <row r="34">
          <cell r="B34">
            <v>14668</v>
          </cell>
          <cell r="C34">
            <v>-205</v>
          </cell>
          <cell r="D34">
            <v>14463</v>
          </cell>
          <cell r="E34">
            <v>13186</v>
          </cell>
          <cell r="G34">
            <v>13186</v>
          </cell>
          <cell r="H34">
            <v>1277</v>
          </cell>
        </row>
        <row r="35">
          <cell r="B35">
            <v>82089</v>
          </cell>
          <cell r="C35">
            <v>205</v>
          </cell>
          <cell r="D35">
            <v>82294</v>
          </cell>
          <cell r="E35">
            <v>77998</v>
          </cell>
          <cell r="F35">
            <v>4296</v>
          </cell>
          <cell r="G35">
            <v>82294</v>
          </cell>
        </row>
        <row r="44">
          <cell r="C44">
            <v>0</v>
          </cell>
        </row>
      </sheetData>
      <sheetData sheetId="17">
        <row r="22">
          <cell r="B22">
            <v>1171211</v>
          </cell>
          <cell r="C22">
            <v>174176</v>
          </cell>
          <cell r="D22">
            <v>1345387</v>
          </cell>
          <cell r="E22">
            <v>1083208</v>
          </cell>
          <cell r="F22">
            <v>258008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295448</v>
          </cell>
          <cell r="C28">
            <v>22000</v>
          </cell>
          <cell r="D28">
            <v>317448</v>
          </cell>
          <cell r="E28">
            <v>354393</v>
          </cell>
          <cell r="F28">
            <v>2348</v>
          </cell>
          <cell r="G28">
            <v>356741</v>
          </cell>
          <cell r="H28">
            <v>-39293</v>
          </cell>
        </row>
        <row r="29">
          <cell r="B29">
            <v>11400</v>
          </cell>
          <cell r="C29">
            <v>0</v>
          </cell>
          <cell r="D29">
            <v>11400</v>
          </cell>
          <cell r="E29">
            <v>11796</v>
          </cell>
          <cell r="F29">
            <v>0</v>
          </cell>
          <cell r="G29">
            <v>11796</v>
          </cell>
          <cell r="H29">
            <v>-396</v>
          </cell>
        </row>
        <row r="30">
          <cell r="B30">
            <v>30221</v>
          </cell>
          <cell r="C30">
            <v>0</v>
          </cell>
          <cell r="D30">
            <v>30221</v>
          </cell>
          <cell r="E30">
            <v>30220</v>
          </cell>
          <cell r="F30">
            <v>1</v>
          </cell>
          <cell r="G30">
            <v>30221</v>
          </cell>
          <cell r="H30">
            <v>0</v>
          </cell>
        </row>
        <row r="31">
          <cell r="B31">
            <v>315157</v>
          </cell>
          <cell r="C31">
            <v>1034</v>
          </cell>
          <cell r="D31">
            <v>316191</v>
          </cell>
          <cell r="E31">
            <v>317995</v>
          </cell>
          <cell r="F31">
            <v>1307</v>
          </cell>
          <cell r="G31">
            <v>319302</v>
          </cell>
          <cell r="H31">
            <v>-3111</v>
          </cell>
        </row>
        <row r="32">
          <cell r="B32">
            <v>3046</v>
          </cell>
          <cell r="C32">
            <v>0</v>
          </cell>
          <cell r="D32">
            <v>3046</v>
          </cell>
          <cell r="F32">
            <v>3127</v>
          </cell>
          <cell r="G32">
            <v>3127</v>
          </cell>
          <cell r="H32">
            <v>-81</v>
          </cell>
        </row>
        <row r="33">
          <cell r="B33">
            <v>2200</v>
          </cell>
          <cell r="C33">
            <v>3300</v>
          </cell>
          <cell r="D33">
            <v>5500</v>
          </cell>
          <cell r="E33">
            <v>10445</v>
          </cell>
          <cell r="G33">
            <v>10445</v>
          </cell>
          <cell r="H33">
            <v>-4945</v>
          </cell>
        </row>
        <row r="34">
          <cell r="B34">
            <v>4477</v>
          </cell>
          <cell r="C34">
            <v>81</v>
          </cell>
          <cell r="D34">
            <v>4558</v>
          </cell>
          <cell r="E34">
            <v>4558</v>
          </cell>
          <cell r="F34">
            <v>0</v>
          </cell>
          <cell r="G34">
            <v>4558</v>
          </cell>
          <cell r="H34">
            <v>0</v>
          </cell>
        </row>
        <row r="35">
          <cell r="B35">
            <v>22270</v>
          </cell>
          <cell r="C35">
            <v>0</v>
          </cell>
          <cell r="D35">
            <v>22270</v>
          </cell>
          <cell r="E35">
            <v>23505</v>
          </cell>
          <cell r="F35">
            <v>5168</v>
          </cell>
          <cell r="G35">
            <v>28673</v>
          </cell>
        </row>
        <row r="44">
          <cell r="C44">
            <v>0</v>
          </cell>
        </row>
      </sheetData>
      <sheetData sheetId="18">
        <row r="22">
          <cell r="B22">
            <v>361113</v>
          </cell>
          <cell r="C22">
            <v>1267</v>
          </cell>
          <cell r="D22">
            <v>362380</v>
          </cell>
          <cell r="E22">
            <v>228236</v>
          </cell>
          <cell r="F22">
            <v>88082</v>
          </cell>
        </row>
        <row r="23">
          <cell r="B23">
            <v>788</v>
          </cell>
          <cell r="C23">
            <v>0</v>
          </cell>
          <cell r="D23">
            <v>788</v>
          </cell>
          <cell r="E23">
            <v>707</v>
          </cell>
          <cell r="F23">
            <v>20</v>
          </cell>
        </row>
        <row r="24">
          <cell r="C24">
            <v>0</v>
          </cell>
        </row>
        <row r="28">
          <cell r="B28">
            <v>223057</v>
          </cell>
          <cell r="C28">
            <v>-1177</v>
          </cell>
          <cell r="D28">
            <v>221880</v>
          </cell>
          <cell r="E28">
            <v>205329</v>
          </cell>
          <cell r="F28">
            <v>10000</v>
          </cell>
          <cell r="G28">
            <v>215329</v>
          </cell>
          <cell r="H28">
            <v>6551</v>
          </cell>
        </row>
        <row r="29">
          <cell r="B29">
            <v>7100</v>
          </cell>
          <cell r="C29">
            <v>0</v>
          </cell>
          <cell r="D29">
            <v>7100</v>
          </cell>
          <cell r="E29">
            <v>7202</v>
          </cell>
          <cell r="G29">
            <v>7202</v>
          </cell>
          <cell r="H29">
            <v>-102</v>
          </cell>
        </row>
        <row r="30">
          <cell r="B30">
            <v>6563</v>
          </cell>
          <cell r="C30">
            <v>0</v>
          </cell>
          <cell r="D30">
            <v>6563</v>
          </cell>
          <cell r="E30">
            <v>5038</v>
          </cell>
          <cell r="F30">
            <v>2136</v>
          </cell>
          <cell r="G30">
            <v>7174</v>
          </cell>
          <cell r="H30">
            <v>-611</v>
          </cell>
        </row>
        <row r="31">
          <cell r="B31">
            <v>22929</v>
          </cell>
          <cell r="C31">
            <v>0</v>
          </cell>
          <cell r="D31">
            <v>22929</v>
          </cell>
          <cell r="E31">
            <v>19856</v>
          </cell>
          <cell r="F31">
            <v>2039</v>
          </cell>
          <cell r="G31">
            <v>21895</v>
          </cell>
          <cell r="H31">
            <v>1034</v>
          </cell>
        </row>
        <row r="32">
          <cell r="B32">
            <v>365</v>
          </cell>
          <cell r="C32">
            <v>0</v>
          </cell>
          <cell r="D32">
            <v>365</v>
          </cell>
          <cell r="G32">
            <v>0</v>
          </cell>
          <cell r="H32">
            <v>365</v>
          </cell>
        </row>
        <row r="33">
          <cell r="B33">
            <v>27619</v>
          </cell>
          <cell r="C33">
            <v>0</v>
          </cell>
          <cell r="D33">
            <v>27619</v>
          </cell>
          <cell r="E33">
            <v>27608</v>
          </cell>
          <cell r="F33">
            <v>0</v>
          </cell>
          <cell r="G33">
            <v>27608</v>
          </cell>
          <cell r="H33">
            <v>11</v>
          </cell>
        </row>
        <row r="34">
          <cell r="B34">
            <v>2674</v>
          </cell>
          <cell r="C34">
            <v>0</v>
          </cell>
          <cell r="D34">
            <v>2674</v>
          </cell>
          <cell r="E34">
            <v>0</v>
          </cell>
          <cell r="F34">
            <v>2433</v>
          </cell>
          <cell r="G34">
            <v>2433</v>
          </cell>
          <cell r="H34">
            <v>241</v>
          </cell>
        </row>
        <row r="35">
          <cell r="B35">
            <v>61742</v>
          </cell>
          <cell r="C35">
            <v>0</v>
          </cell>
          <cell r="D35">
            <v>61742</v>
          </cell>
          <cell r="E35">
            <v>60644</v>
          </cell>
          <cell r="F35">
            <v>17428</v>
          </cell>
          <cell r="G35">
            <v>78072</v>
          </cell>
        </row>
        <row r="44">
          <cell r="C44">
            <v>0</v>
          </cell>
        </row>
      </sheetData>
      <sheetData sheetId="19">
        <row r="22">
          <cell r="B22">
            <v>945029</v>
          </cell>
          <cell r="C22">
            <v>4371</v>
          </cell>
          <cell r="D22">
            <v>949400</v>
          </cell>
          <cell r="E22">
            <v>662552</v>
          </cell>
          <cell r="F22">
            <v>182848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608879</v>
          </cell>
          <cell r="C28">
            <v>15816</v>
          </cell>
          <cell r="D28">
            <v>624695</v>
          </cell>
          <cell r="E28">
            <v>470161</v>
          </cell>
          <cell r="F28">
            <v>154534</v>
          </cell>
          <cell r="G28">
            <v>624695</v>
          </cell>
          <cell r="H28">
            <v>0</v>
          </cell>
        </row>
        <row r="29">
          <cell r="B29">
            <v>18693</v>
          </cell>
          <cell r="C29">
            <v>0</v>
          </cell>
          <cell r="D29">
            <v>18693</v>
          </cell>
          <cell r="E29">
            <v>14790</v>
          </cell>
          <cell r="F29">
            <v>3903</v>
          </cell>
          <cell r="G29">
            <v>18693</v>
          </cell>
          <cell r="H29">
            <v>0</v>
          </cell>
        </row>
        <row r="30">
          <cell r="B30">
            <v>78211</v>
          </cell>
          <cell r="C30">
            <v>-32366</v>
          </cell>
          <cell r="D30">
            <v>45845</v>
          </cell>
          <cell r="E30">
            <v>37276</v>
          </cell>
          <cell r="F30">
            <v>8569</v>
          </cell>
          <cell r="G30">
            <v>45845</v>
          </cell>
          <cell r="H30">
            <v>0</v>
          </cell>
        </row>
        <row r="31">
          <cell r="B31">
            <v>214999</v>
          </cell>
          <cell r="C31">
            <v>614</v>
          </cell>
          <cell r="D31">
            <v>215613</v>
          </cell>
          <cell r="E31">
            <v>191894</v>
          </cell>
          <cell r="F31">
            <v>23719</v>
          </cell>
          <cell r="G31">
            <v>215613</v>
          </cell>
          <cell r="H31">
            <v>0</v>
          </cell>
        </row>
        <row r="32">
          <cell r="C32">
            <v>618</v>
          </cell>
          <cell r="D32">
            <v>618</v>
          </cell>
          <cell r="E32">
            <v>155</v>
          </cell>
          <cell r="F32">
            <v>463</v>
          </cell>
          <cell r="G32">
            <v>618</v>
          </cell>
          <cell r="H32">
            <v>0</v>
          </cell>
        </row>
        <row r="33">
          <cell r="B33">
            <v>60000</v>
          </cell>
          <cell r="C33">
            <v>0</v>
          </cell>
          <cell r="D33">
            <v>60000</v>
          </cell>
          <cell r="E33">
            <v>31191</v>
          </cell>
          <cell r="F33">
            <v>28809</v>
          </cell>
          <cell r="G33">
            <v>60000</v>
          </cell>
          <cell r="H33">
            <v>0</v>
          </cell>
        </row>
        <row r="34">
          <cell r="B34">
            <v>6149</v>
          </cell>
          <cell r="C34">
            <v>0</v>
          </cell>
          <cell r="D34">
            <v>6149</v>
          </cell>
          <cell r="E34">
            <v>6149</v>
          </cell>
          <cell r="F34">
            <v>0</v>
          </cell>
          <cell r="G34">
            <v>6149</v>
          </cell>
          <cell r="H34">
            <v>0</v>
          </cell>
        </row>
        <row r="35">
          <cell r="B35">
            <v>9845</v>
          </cell>
          <cell r="C35">
            <v>-2071</v>
          </cell>
          <cell r="D35">
            <v>7774</v>
          </cell>
          <cell r="E35">
            <v>159584</v>
          </cell>
          <cell r="F35">
            <v>-151810</v>
          </cell>
          <cell r="G35">
            <v>7774</v>
          </cell>
        </row>
        <row r="44">
          <cell r="C44">
            <v>0</v>
          </cell>
          <cell r="D44">
            <v>0</v>
          </cell>
        </row>
      </sheetData>
      <sheetData sheetId="20">
        <row r="22">
          <cell r="B22">
            <v>1050524</v>
          </cell>
          <cell r="C22">
            <v>-64877</v>
          </cell>
          <cell r="D22">
            <v>985647</v>
          </cell>
          <cell r="E22">
            <v>792637</v>
          </cell>
          <cell r="F22">
            <v>246515</v>
          </cell>
        </row>
        <row r="23">
          <cell r="C23">
            <v>0</v>
          </cell>
        </row>
        <row r="24">
          <cell r="C24">
            <v>0</v>
          </cell>
        </row>
        <row r="28">
          <cell r="B28">
            <v>645482</v>
          </cell>
          <cell r="C28">
            <v>-152862</v>
          </cell>
          <cell r="D28">
            <v>492620</v>
          </cell>
          <cell r="E28">
            <v>450012</v>
          </cell>
          <cell r="F28">
            <v>17565</v>
          </cell>
          <cell r="G28">
            <v>467577</v>
          </cell>
          <cell r="H28">
            <v>25043</v>
          </cell>
        </row>
        <row r="29">
          <cell r="B29">
            <v>59709</v>
          </cell>
          <cell r="C29">
            <v>0</v>
          </cell>
          <cell r="D29">
            <v>59709</v>
          </cell>
          <cell r="E29">
            <v>55198</v>
          </cell>
          <cell r="F29">
            <v>4511</v>
          </cell>
          <cell r="G29">
            <v>59709</v>
          </cell>
          <cell r="H29">
            <v>0</v>
          </cell>
        </row>
        <row r="30">
          <cell r="B30">
            <v>106146</v>
          </cell>
          <cell r="C30">
            <v>0</v>
          </cell>
          <cell r="D30">
            <v>106146</v>
          </cell>
          <cell r="E30">
            <v>112947</v>
          </cell>
          <cell r="F30">
            <v>222</v>
          </cell>
          <cell r="G30">
            <v>113169</v>
          </cell>
          <cell r="H30">
            <v>-7023</v>
          </cell>
        </row>
        <row r="31">
          <cell r="B31">
            <v>135479</v>
          </cell>
          <cell r="C31">
            <v>312</v>
          </cell>
          <cell r="D31">
            <v>135791</v>
          </cell>
          <cell r="E31">
            <v>138754</v>
          </cell>
          <cell r="G31">
            <v>138754</v>
          </cell>
          <cell r="H31">
            <v>-2963</v>
          </cell>
        </row>
        <row r="32">
          <cell r="B32">
            <v>24058</v>
          </cell>
          <cell r="C32">
            <v>0</v>
          </cell>
          <cell r="D32">
            <v>24058</v>
          </cell>
          <cell r="E32">
            <v>24998</v>
          </cell>
          <cell r="F32">
            <v>642</v>
          </cell>
          <cell r="G32">
            <v>25640</v>
          </cell>
          <cell r="H32">
            <v>-1582</v>
          </cell>
        </row>
        <row r="33">
          <cell r="B33">
            <v>204526</v>
          </cell>
          <cell r="C33">
            <v>-15206</v>
          </cell>
          <cell r="D33">
            <v>189320</v>
          </cell>
          <cell r="E33">
            <v>180858</v>
          </cell>
          <cell r="F33">
            <v>16608</v>
          </cell>
          <cell r="G33">
            <v>197466</v>
          </cell>
          <cell r="H33">
            <v>-8146</v>
          </cell>
        </row>
        <row r="34">
          <cell r="B34">
            <v>4926</v>
          </cell>
          <cell r="C34">
            <v>0</v>
          </cell>
          <cell r="D34">
            <v>4926</v>
          </cell>
          <cell r="E34">
            <v>4929</v>
          </cell>
          <cell r="F34">
            <v>-3</v>
          </cell>
          <cell r="G34">
            <v>4926</v>
          </cell>
          <cell r="H34">
            <v>0</v>
          </cell>
        </row>
        <row r="35">
          <cell r="B35">
            <v>187594</v>
          </cell>
          <cell r="C35">
            <v>10358</v>
          </cell>
          <cell r="D35">
            <v>197952</v>
          </cell>
          <cell r="E35">
            <v>203856</v>
          </cell>
          <cell r="F35">
            <v>14632</v>
          </cell>
          <cell r="G35">
            <v>218488</v>
          </cell>
        </row>
        <row r="44">
          <cell r="B44">
            <v>3733</v>
          </cell>
          <cell r="C44">
            <v>0</v>
          </cell>
          <cell r="D44">
            <v>3733</v>
          </cell>
          <cell r="E44">
            <v>641</v>
          </cell>
          <cell r="F44">
            <v>3092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00390625" style="82" customWidth="1"/>
    <col min="2" max="2" width="25.57421875" style="82" customWidth="1"/>
    <col min="3" max="4" width="25.421875" style="82" customWidth="1"/>
    <col min="5" max="5" width="24.421875" style="82" customWidth="1"/>
    <col min="6" max="7" width="22.8515625" style="82" customWidth="1"/>
  </cols>
  <sheetData>
    <row r="1" spans="1:7" ht="15">
      <c r="A1" s="6" t="s">
        <v>0</v>
      </c>
      <c r="B1" s="8"/>
      <c r="C1" s="8"/>
      <c r="D1" s="8"/>
      <c r="E1" s="8"/>
      <c r="F1" s="8"/>
      <c r="G1" s="60"/>
    </row>
    <row r="2" spans="1:7" ht="15.75" thickBot="1">
      <c r="A2" s="8"/>
      <c r="B2" s="8"/>
      <c r="C2" s="8"/>
      <c r="D2" s="8"/>
      <c r="E2" s="8"/>
      <c r="F2" s="8"/>
      <c r="G2" s="60"/>
    </row>
    <row r="3" spans="1:7" ht="15.75" thickBot="1">
      <c r="A3" s="95" t="s">
        <v>2</v>
      </c>
      <c r="B3" s="96"/>
      <c r="C3" s="96"/>
      <c r="D3" s="96"/>
      <c r="E3" s="96"/>
      <c r="F3" s="96"/>
      <c r="G3" s="97"/>
    </row>
    <row r="4" spans="1:7" ht="47.25" customHeight="1" thickBot="1">
      <c r="A4" s="61"/>
      <c r="B4" s="62" t="s">
        <v>84</v>
      </c>
      <c r="C4" s="63" t="s">
        <v>4</v>
      </c>
      <c r="D4" s="62" t="s">
        <v>5</v>
      </c>
      <c r="E4" s="62" t="s">
        <v>64</v>
      </c>
      <c r="F4" s="62" t="s">
        <v>65</v>
      </c>
      <c r="G4" s="64" t="s">
        <v>66</v>
      </c>
    </row>
    <row r="5" spans="1:7" ht="15">
      <c r="A5" s="12"/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65" t="s">
        <v>9</v>
      </c>
    </row>
    <row r="6" spans="1:7" ht="15">
      <c r="A6" s="15" t="s">
        <v>85</v>
      </c>
      <c r="B6" s="17"/>
      <c r="C6" s="17"/>
      <c r="D6" s="17"/>
      <c r="E6" s="17"/>
      <c r="F6" s="17"/>
      <c r="G6" s="67"/>
    </row>
    <row r="7" spans="1:7" ht="15">
      <c r="A7" s="15"/>
      <c r="B7" s="68"/>
      <c r="C7" s="68"/>
      <c r="D7" s="68"/>
      <c r="E7" s="68"/>
      <c r="F7" s="68"/>
      <c r="G7" s="67"/>
    </row>
    <row r="8" spans="1:7" ht="15">
      <c r="A8" s="12" t="s">
        <v>86</v>
      </c>
      <c r="B8" s="68">
        <f>'[1]EC'!B8+'[1]FS'!B8+'[1]GT'!B8+'[1]LP'!B8+'[1]KZN'!B8+'[1]MP'!B8+'[1]NC'!B8+'[1]NW'!B8+'[1]WC'!B8</f>
        <v>8349646</v>
      </c>
      <c r="C8" s="68">
        <f>'[1]EC'!C8+'[1]FS'!C8+'[1]GT'!C8+'[1]LP'!C8+'[1]KZN'!C8+'[1]MP'!C8+'[1]NC'!C8+'[1]NW'!C8+'[1]WC'!C8</f>
        <v>217857</v>
      </c>
      <c r="D8" s="68">
        <f>'[1]EC'!D8+'[1]FS'!D8+'[1]GT'!D8+'[1]LP'!D8+'[1]KZN'!D8+'[1]MP'!D8+'[1]NC'!D8+'[1]NW'!D8+'[1]WC'!D8</f>
        <v>8567503</v>
      </c>
      <c r="E8" s="68">
        <f>'[1]EC'!E8+'[1]FS'!E8+'[1]GT'!E8+'[1]LP'!E8+'[1]KZN'!E8+'[1]MP'!E8+'[1]NC'!E8+'[1]NW'!E8+'[1]WC'!E8</f>
        <v>8295081</v>
      </c>
      <c r="F8" s="68">
        <f>D8-E8</f>
        <v>272422</v>
      </c>
      <c r="G8" s="19">
        <f>E8/D8</f>
        <v>0.9682028707781019</v>
      </c>
    </row>
    <row r="9" spans="1:7" ht="15">
      <c r="A9" s="12" t="s">
        <v>87</v>
      </c>
      <c r="B9" s="68">
        <f>'[1]EC'!B9+'[1]FS'!B9+'[1]GT'!B9+'[1]LP'!B9+'[1]KZN'!B9+'[1]MP'!B9+'[1]NC'!B9+'[1]NW'!B9+'[1]WC'!B9</f>
        <v>97400361</v>
      </c>
      <c r="C9" s="68">
        <f>'[1]EC'!C9+'[1]FS'!C9+'[1]GT'!C9+'[1]LP'!C9+'[1]KZN'!C9+'[1]MP'!C9+'[1]NC'!C9+'[1]NW'!C9+'[1]WC'!C9</f>
        <v>6219834</v>
      </c>
      <c r="D9" s="68">
        <f>'[1]EC'!D9+'[1]FS'!D9+'[1]GT'!D9+'[1]LP'!D9+'[1]KZN'!D9+'[1]MP'!D9+'[1]NC'!D9+'[1]NW'!D9+'[1]WC'!D9</f>
        <v>103620195</v>
      </c>
      <c r="E9" s="68">
        <f>'[1]EC'!E9+'[1]FS'!E9+'[1]GT'!E9+'[1]LP'!E9+'[1]KZN'!E9+'[1]MP'!E9+'[1]NC'!E9+'[1]NW'!E9+'[1]WC'!E9</f>
        <v>105424543</v>
      </c>
      <c r="F9" s="68">
        <f aca="true" t="shared" si="0" ref="F9:F15">D9-E9</f>
        <v>-1804348</v>
      </c>
      <c r="G9" s="19">
        <f aca="true" t="shared" si="1" ref="G9:G14">E9/D9</f>
        <v>1.0174130921100852</v>
      </c>
    </row>
    <row r="10" spans="1:7" ht="15">
      <c r="A10" s="12" t="s">
        <v>88</v>
      </c>
      <c r="B10" s="68">
        <f>'[1]EC'!B10+'[1]FS'!B10+'[1]GT'!B10+'[1]LP'!B10+'[1]KZN'!B10+'[1]MP'!B10+'[1]NC'!B10+'[1]NW'!B10+'[1]WC'!B10</f>
        <v>604767</v>
      </c>
      <c r="C10" s="68">
        <f>'[1]EC'!C10+'[1]FS'!C10+'[1]GT'!C10+'[1]LP'!C10+'[1]KZN'!C10+'[1]MP'!C10+'[1]NC'!C10+'[1]NW'!C10+'[1]WC'!C10</f>
        <v>41837</v>
      </c>
      <c r="D10" s="68">
        <f>'[1]EC'!D10+'[1]FS'!D10+'[1]GT'!D10+'[1]LP'!D10+'[1]KZN'!D10+'[1]MP'!D10+'[1]NC'!D10+'[1]NW'!D10+'[1]WC'!D10</f>
        <v>646604</v>
      </c>
      <c r="E10" s="68">
        <f>'[1]EC'!E10+'[1]FS'!E10+'[1]GT'!E10+'[1]LP'!E10+'[1]KZN'!E10+'[1]MP'!E10+'[1]NC'!E10+'[1]NW'!E10+'[1]WC'!E10</f>
        <v>626862</v>
      </c>
      <c r="F10" s="68">
        <f t="shared" si="0"/>
        <v>19742</v>
      </c>
      <c r="G10" s="19">
        <f t="shared" si="1"/>
        <v>0.9694681752664691</v>
      </c>
    </row>
    <row r="11" spans="1:7" ht="15">
      <c r="A11" s="12" t="s">
        <v>89</v>
      </c>
      <c r="B11" s="68">
        <f>'[1]EC'!B11+'[1]FS'!B11+'[1]GT'!B11+'[1]LP'!B11+'[1]KZN'!B11+'[1]MP'!B11+'[1]NC'!B11+'[1]NW'!B11+'[1]WC'!B11</f>
        <v>3389250</v>
      </c>
      <c r="C11" s="68">
        <f>'[1]EC'!C11+'[1]FS'!C11+'[1]GT'!C11+'[1]LP'!C11+'[1]KZN'!C11+'[1]MP'!C11+'[1]NC'!C11+'[1]NW'!C11+'[1]WC'!C11</f>
        <v>83703</v>
      </c>
      <c r="D11" s="68">
        <f>'[1]EC'!D11+'[1]FS'!D11+'[1]GT'!D11+'[1]LP'!D11+'[1]KZN'!D11+'[1]MP'!D11+'[1]NC'!D11+'[1]NW'!D11+'[1]WC'!D11</f>
        <v>3472953</v>
      </c>
      <c r="E11" s="68">
        <f>'[1]EC'!E11+'[1]FS'!E11+'[1]GT'!E11+'[1]LP'!E11+'[1]KZN'!E11+'[1]MP'!E11+'[1]NC'!E11+'[1]NW'!E11+'[1]WC'!E11</f>
        <v>3570346</v>
      </c>
      <c r="F11" s="68">
        <f t="shared" si="0"/>
        <v>-97393</v>
      </c>
      <c r="G11" s="19">
        <f t="shared" si="1"/>
        <v>1.0280432818987184</v>
      </c>
    </row>
    <row r="12" spans="1:7" ht="15">
      <c r="A12" s="12" t="s">
        <v>90</v>
      </c>
      <c r="B12" s="68">
        <f>'[1]EC'!B12+'[1]FS'!B12+'[1]GT'!B12+'[1]LP'!B12+'[1]KZN'!B12+'[1]MP'!B12+'[1]NC'!B12+'[1]NW'!B12+'[1]WC'!B12</f>
        <v>3168340</v>
      </c>
      <c r="C12" s="68">
        <f>'[1]EC'!C12+'[1]FS'!C12+'[1]GT'!C12+'[1]LP'!C12+'[1]KZN'!C12+'[1]MP'!C12+'[1]NC'!C12+'[1]NW'!C12+'[1]WC'!C12</f>
        <v>-27198</v>
      </c>
      <c r="D12" s="68">
        <f>'[1]EC'!D12+'[1]FS'!D12+'[1]GT'!D12+'[1]LP'!D12+'[1]KZN'!D12+'[1]MP'!D12+'[1]NC'!D12+'[1]NW'!D12+'[1]WC'!D12</f>
        <v>3141142</v>
      </c>
      <c r="E12" s="68">
        <f>'[1]EC'!E12+'[1]FS'!E12+'[1]GT'!E12+'[1]LP'!E12+'[1]KZN'!E12+'[1]MP'!E12+'[1]NC'!E12+'[1]NW'!E12+'[1]WC'!E12</f>
        <v>3155276</v>
      </c>
      <c r="F12" s="68">
        <f t="shared" si="0"/>
        <v>-14134</v>
      </c>
      <c r="G12" s="19">
        <f t="shared" si="1"/>
        <v>1.0044996373930246</v>
      </c>
    </row>
    <row r="13" spans="1:7" ht="15">
      <c r="A13" s="12" t="s">
        <v>91</v>
      </c>
      <c r="B13" s="68">
        <f>'[1]EC'!B13+'[1]FS'!B13+'[1]GT'!B13+'[1]LP'!B13+'[1]KZN'!B13+'[1]MP'!B13+'[1]NC'!B13+'[1]NW'!B13+'[1]WC'!B13</f>
        <v>1123133</v>
      </c>
      <c r="C13" s="68">
        <f>'[1]EC'!C13+'[1]FS'!C13+'[1]GT'!C13+'[1]LP'!C13+'[1]KZN'!C13+'[1]MP'!C13+'[1]NC'!C13+'[1]NW'!C13+'[1]WC'!C13</f>
        <v>78222</v>
      </c>
      <c r="D13" s="68">
        <f>'[1]EC'!D13+'[1]FS'!D13+'[1]GT'!D13+'[1]LP'!D13+'[1]KZN'!D13+'[1]MP'!D13+'[1]NC'!D13+'[1]NW'!D13+'[1]WC'!D13</f>
        <v>1201355</v>
      </c>
      <c r="E13" s="68">
        <f>'[1]EC'!E13+'[1]FS'!E13+'[1]GT'!E13+'[1]LP'!E13+'[1]KZN'!E13+'[1]MP'!E13+'[1]NC'!E13+'[1]NW'!E13+'[1]WC'!E13</f>
        <v>1126518</v>
      </c>
      <c r="F13" s="68">
        <f t="shared" si="0"/>
        <v>74837</v>
      </c>
      <c r="G13" s="19">
        <f t="shared" si="1"/>
        <v>0.9377061734458174</v>
      </c>
    </row>
    <row r="14" spans="1:7" ht="15">
      <c r="A14" s="12" t="s">
        <v>92</v>
      </c>
      <c r="B14" s="68">
        <f>'[1]EC'!B14+'[1]FS'!B14+'[1]GT'!B14+'[1]LP'!B14+'[1]KZN'!B14+'[1]MP'!B14+'[1]NC'!B14+'[1]NW'!B14+'[1]WC'!B14</f>
        <v>1995697</v>
      </c>
      <c r="C14" s="68">
        <f>'[1]EC'!C14+'[1]FS'!C14+'[1]GT'!C14+'[1]LP'!C14+'[1]KZN'!C14+'[1]MP'!C14+'[1]NC'!C14+'[1]NW'!C14+'[1]WC'!C14</f>
        <v>-300699</v>
      </c>
      <c r="D14" s="68">
        <f>'[1]EC'!D14+'[1]FS'!D14+'[1]GT'!D14+'[1]LP'!D14+'[1]KZN'!D14+'[1]MP'!D14+'[1]NC'!D14+'[1]NW'!D14+'[1]WC'!D14</f>
        <v>1694998</v>
      </c>
      <c r="E14" s="68">
        <f>'[1]EC'!E14+'[1]FS'!E14+'[1]GT'!E14+'[1]LP'!E14+'[1]KZN'!E14+'[1]MP'!E14+'[1]NC'!E14+'[1]NW'!E14+'[1]WC'!E14</f>
        <v>1547610</v>
      </c>
      <c r="F14" s="68">
        <f t="shared" si="0"/>
        <v>147388</v>
      </c>
      <c r="G14" s="19">
        <f t="shared" si="1"/>
        <v>0.9130453251272272</v>
      </c>
    </row>
    <row r="15" spans="1:7" ht="15">
      <c r="A15" s="12" t="s">
        <v>93</v>
      </c>
      <c r="B15" s="68">
        <f>'[1]EC'!B15+'[1]FS'!B15+'[1]GT'!B15+'[1]LP'!B15+'[1]KZN'!B15+'[1]MP'!B15+'[1]NC'!B15+'[1]NW'!B15+'[1]WC'!B15</f>
        <v>2526494</v>
      </c>
      <c r="C15" s="68">
        <f>'[1]EC'!C15+'[1]FS'!C15+'[1]GT'!C15+'[1]LP'!C15+'[1]KZN'!C15+'[1]MP'!C15+'[1]NC'!C15+'[1]NW'!C15+'[1]WC'!C15</f>
        <v>15978</v>
      </c>
      <c r="D15" s="68">
        <f>'[1]EC'!D15+'[1]FS'!D15+'[1]GT'!D15+'[1]LP'!D15+'[1]KZN'!D15+'[1]MP'!D15+'[1]NC'!D15+'[1]NW'!D15+'[1]WC'!D15</f>
        <v>2542472</v>
      </c>
      <c r="E15" s="68">
        <f>'[1]EC'!E15+'[1]FS'!E15+'[1]GT'!E15+'[1]LP'!E15+'[1]KZN'!E15+'[1]MP'!E15+'[1]NC'!E15+'[1]NW'!E15+'[1]WC'!E15</f>
        <v>2545062</v>
      </c>
      <c r="F15" s="68">
        <f t="shared" si="0"/>
        <v>-2590</v>
      </c>
      <c r="G15" s="19">
        <f>E15/D15</f>
        <v>1.0010186936178649</v>
      </c>
    </row>
    <row r="16" spans="1:7" ht="15">
      <c r="A16" s="12" t="s">
        <v>94</v>
      </c>
      <c r="B16" s="68">
        <f>'[1]EC'!B16+'[1]FS'!B16+'[1]GT'!B16+'[1]KZN'!B16+'[1]LP'!B16+'[1]MP'!B16+'[1]NC'!B16+'[1]NW'!B16+'[1]WC'!B16</f>
        <v>0</v>
      </c>
      <c r="C16" s="68"/>
      <c r="D16" s="68">
        <f>'[1]EC'!D16+'[1]FS'!D16+'[1]GT'!D16+'[1]LP'!D16+'[1]KZN'!D16+'[1]MP'!D16+'[1]NC'!D16+'[1]NW'!D16+'[1]WC'!D16</f>
        <v>0</v>
      </c>
      <c r="E16" s="68">
        <f>'[1]EC'!E16+'[1]FS'!E16+'[1]GT'!E16+'[1]KZN'!E16+'[1]LP'!E16+'[1]MP'!E16+'[1]NC'!E16+'[1]NW'!E16+'[1]WC'!E16</f>
        <v>0</v>
      </c>
      <c r="F16" s="68">
        <f>D16-E16</f>
        <v>0</v>
      </c>
      <c r="G16" s="19"/>
    </row>
    <row r="17" spans="1:7" ht="15.75" thickBot="1">
      <c r="A17" s="12"/>
      <c r="B17" s="68"/>
      <c r="C17" s="68"/>
      <c r="D17" s="68"/>
      <c r="E17" s="68">
        <f>'[1]EC'!E17+'[1]FS'!E17+'[1]GT'!E17+'[1]KZN'!E17+'[1]LP'!E17+'[1]MP'!E17+'[1]NC'!E17+'[1]NW'!E17+'[1]WC'!E17</f>
        <v>0</v>
      </c>
      <c r="F17" s="68"/>
      <c r="G17" s="67"/>
    </row>
    <row r="18" spans="1:7" ht="15.75" thickBot="1">
      <c r="A18" s="21" t="s">
        <v>16</v>
      </c>
      <c r="B18" s="69">
        <f>SUM(B8:B16)</f>
        <v>118557688</v>
      </c>
      <c r="C18" s="69">
        <f>SUM(C8:C16)</f>
        <v>6329534</v>
      </c>
      <c r="D18" s="69">
        <f>SUM(D8:D16)</f>
        <v>124887222</v>
      </c>
      <c r="E18" s="69">
        <f>SUM(E8:E16)</f>
        <v>126291298</v>
      </c>
      <c r="F18" s="69">
        <f>SUM(F8:F16)</f>
        <v>-1404076</v>
      </c>
      <c r="G18" s="23">
        <f>E18/D18</f>
        <v>1.0112427514802116</v>
      </c>
    </row>
    <row r="19" spans="1:7" ht="15">
      <c r="A19" s="12"/>
      <c r="B19" s="68"/>
      <c r="C19" s="68"/>
      <c r="D19" s="68"/>
      <c r="E19" s="68"/>
      <c r="F19" s="68"/>
      <c r="G19" s="67"/>
    </row>
    <row r="20" spans="1:7" ht="15">
      <c r="A20" s="25" t="s">
        <v>17</v>
      </c>
      <c r="B20" s="70"/>
      <c r="C20" s="70"/>
      <c r="D20" s="70"/>
      <c r="E20" s="70"/>
      <c r="F20" s="70"/>
      <c r="G20" s="71"/>
    </row>
    <row r="21" spans="1:7" ht="15">
      <c r="A21" s="25" t="s">
        <v>18</v>
      </c>
      <c r="B21" s="70">
        <f>SUM(B22:B26)</f>
        <v>104382797</v>
      </c>
      <c r="C21" s="70">
        <f>SUM(C22:C26)</f>
        <v>5757148</v>
      </c>
      <c r="D21" s="70">
        <f>SUM(D22:D26)</f>
        <v>110139945</v>
      </c>
      <c r="E21" s="70">
        <f>SUM(E22:E26)</f>
        <v>111709877</v>
      </c>
      <c r="F21" s="70">
        <f>SUM(F22:F26)</f>
        <v>-1569932</v>
      </c>
      <c r="G21" s="71">
        <f>E21/D21</f>
        <v>1.0142539747954296</v>
      </c>
    </row>
    <row r="22" spans="1:7" ht="15">
      <c r="A22" s="12" t="s">
        <v>95</v>
      </c>
      <c r="B22" s="68">
        <f>'[1]EC'!B22+'[1]FS'!B22+'[1]GT'!B22+'[1]KZN'!B22+'[1]LP'!B22+'[1]MP'!B22+'[1]NC'!B22+'[1]NW'!B22+'[1]WC'!B22</f>
        <v>90517474</v>
      </c>
      <c r="C22" s="68">
        <f>'[1]EC'!C22+'[1]FS'!C22+'[1]GT'!C22+'[1]LP'!C22+'[1]KZN'!C22+'[1]MP'!C22+'[1]NC'!C22+'[1]NW'!C22+'[1]WC'!C22</f>
        <v>6988794</v>
      </c>
      <c r="D22" s="68">
        <f>'[1]EC'!D22+'[1]FS'!D22+'[1]GT'!D22+'[1]KZN'!D22+'[1]LP'!D22+'[1]MP'!D22+'[1]NC'!D22+'[1]NW'!D22+'[1]WC'!D22</f>
        <v>97506268</v>
      </c>
      <c r="E22" s="68">
        <f>'[1]EC'!E22+'[1]FS'!E22+'[1]GT'!E22+'[1]KZN'!E22+'[1]LP'!E22+'[1]MP'!E22+'[1]NC'!E22+'[1]NW'!E22+'[1]WC'!E22</f>
        <v>99255803</v>
      </c>
      <c r="F22" s="68">
        <f aca="true" t="shared" si="2" ref="F22:F27">D22-E22</f>
        <v>-1749535</v>
      </c>
      <c r="G22" s="67">
        <f>E22/D22</f>
        <v>1.0179427952262514</v>
      </c>
    </row>
    <row r="23" spans="1:7" ht="15">
      <c r="A23" s="12" t="s">
        <v>20</v>
      </c>
      <c r="B23" s="68">
        <f>'[1]EC'!B23+'[1]FS'!B23+'[1]GT'!B23+'[1]KZN'!B23+'[1]LP'!B23+'[1]MP'!B23+'[1]NC'!B23+'[1]NW'!B23+'[1]WC'!B23</f>
        <v>13699888</v>
      </c>
      <c r="C23" s="68">
        <f>'[1]EC'!C23+'[1]FS'!C23+'[1]GT'!C23+'[1]LP'!C23+'[1]KZN'!C23+'[1]MP'!C23+'[1]NC'!C23+'[1]NW'!C23+'[1]WC'!C23</f>
        <v>-1081617</v>
      </c>
      <c r="D23" s="68">
        <f>'[1]EC'!D23+'[1]FS'!D23+'[1]GT'!D23+'[1]KZN'!D23+'[1]LP'!D23+'[1]MP'!D23+'[1]NC'!D23+'[1]NW'!D23+'[1]WC'!D23</f>
        <v>12618271</v>
      </c>
      <c r="E23" s="68">
        <f>'[1]EC'!E23+'[1]FS'!E23+'[1]GT'!E23+'[1]KZN'!E23+'[1]LP'!E23+'[1]MP'!E23+'[1]NC'!E23+'[1]NW'!E23+'[1]WC'!E23</f>
        <v>12428391</v>
      </c>
      <c r="F23" s="68">
        <f t="shared" si="2"/>
        <v>189880</v>
      </c>
      <c r="G23" s="67">
        <f>E23/D23</f>
        <v>0.9849519795540926</v>
      </c>
    </row>
    <row r="24" spans="1:7" ht="15">
      <c r="A24" s="12" t="s">
        <v>67</v>
      </c>
      <c r="B24" s="68">
        <f>'[1]EC'!B24+'[1]FS'!B24+'[1]GT'!B24+'[1]KZN'!B24+'[1]LP'!B24+'[1]MP'!B24+'[1]NC'!B24+'[1]NW'!B24+'[1]WC'!B24</f>
        <v>1125</v>
      </c>
      <c r="C24" s="68">
        <f>'[1]EC'!C24+'[1]FS'!C24+'[1]GT'!C24+'[1]LP'!C24+'[1]KZN'!C24+'[1]MP'!C24+'[1]NC'!C24+'[1]NW'!C24+'[1]WC'!C24</f>
        <v>4788</v>
      </c>
      <c r="D24" s="68">
        <f>'[1]EC'!D24+'[1]FS'!D24+'[1]GT'!D24+'[1]KZN'!D24+'[1]LP'!D24+'[1]MP'!D24+'[1]NC'!D24+'[1]NW'!D24+'[1]WC'!D24</f>
        <v>5913</v>
      </c>
      <c r="E24" s="68">
        <f>'[1]EC'!E24+'[1]FS'!E24+'[1]GT'!E24+'[1]KZN'!E24+'[1]LP'!E24+'[1]MP'!E24+'[1]NC'!E24+'[1]NW'!E24+'[1]WC'!E24</f>
        <v>11397</v>
      </c>
      <c r="F24" s="68">
        <f t="shared" si="2"/>
        <v>-5484</v>
      </c>
      <c r="G24" s="67">
        <f>E24/D24</f>
        <v>1.9274479959411466</v>
      </c>
    </row>
    <row r="25" spans="1:7" ht="15">
      <c r="A25" s="12" t="s">
        <v>68</v>
      </c>
      <c r="B25" s="68">
        <f>'[1]EC'!B25+'[1]FS'!B25+'[1]GT'!B25+'[1]KZN'!B25+'[1]LP'!B25+'[1]MP'!B25+'[1]NC'!B25+'[1]NW'!B25+'[1]WC'!B25</f>
        <v>3508</v>
      </c>
      <c r="C25" s="68">
        <f>'[1]EC'!C25+'[1]FS'!C25+'[1]GT'!C25+'[1]LP'!C25+'[1]KZN'!C25+'[1]MP'!C25+'[1]NC'!C25+'[1]NW'!C25+'[1]WC'!C25</f>
        <v>5985</v>
      </c>
      <c r="D25" s="68">
        <f>'[1]EC'!D25+'[1]FS'!D25+'[1]GT'!D25+'[1]KZN'!D25+'[1]LP'!D25+'[1]MP'!D25+'[1]NC'!D25+'[1]NW'!D25+'[1]WC'!D25</f>
        <v>9493</v>
      </c>
      <c r="E25" s="68">
        <f>'[1]EC'!E25+'[1]FS'!E25+'[1]GT'!E25+'[1]KZN'!E25+'[1]LP'!E25+'[1]MP'!E25+'[1]NC'!E25+'[1]NW'!E25+'[1]WC'!E25</f>
        <v>14286</v>
      </c>
      <c r="F25" s="68">
        <f t="shared" si="2"/>
        <v>-4793</v>
      </c>
      <c r="G25" s="67">
        <f>E25/D25</f>
        <v>1.5048983461497947</v>
      </c>
    </row>
    <row r="26" spans="1:7" ht="15">
      <c r="A26" s="12" t="s">
        <v>23</v>
      </c>
      <c r="B26" s="68">
        <f>'[1]EC'!B26+'[1]FS'!B26+'[1]GT'!B26+'[1]KZN'!B26+'[1]LP'!B26+'[1]MP'!B26+'[1]NC'!B26+'[1]NW'!B26+'[1]WC'!B26</f>
        <v>160802</v>
      </c>
      <c r="C26" s="68">
        <f>'[1]EC'!C26+'[1]FS'!C26+'[1]GT'!C26+'[1]LP'!C26+'[1]KZN'!C26+'[1]MP'!C26+'[1]NC'!C26+'[1]NW'!C26+'[1]WC'!C26</f>
        <v>-160802</v>
      </c>
      <c r="D26" s="68">
        <f>'[1]EC'!D26+'[1]FS'!D26+'[1]GT'!D26+'[1]KZN'!D26+'[1]LP'!D26+'[1]MP'!D26+'[1]NC'!D26+'[1]NW'!D26+'[1]WC'!D26</f>
        <v>0</v>
      </c>
      <c r="E26" s="68">
        <f>'[1]EC'!E26+'[1]FS'!E26+'[1]GT'!E26+'[1]KZN'!E26+'[1]LP'!E26+'[1]MP'!E26+'[1]NC'!E26+'[1]NW'!E26+'[1]WC'!E26</f>
        <v>0</v>
      </c>
      <c r="F26" s="68">
        <f t="shared" si="2"/>
        <v>0</v>
      </c>
      <c r="G26" s="67"/>
    </row>
    <row r="27" spans="1:7" ht="15">
      <c r="A27" s="12"/>
      <c r="B27" s="68"/>
      <c r="C27" s="68"/>
      <c r="D27" s="68"/>
      <c r="E27" s="68">
        <f>'[1]EC'!E27+'[1]FS'!E27+'[1]GT'!E27+'[1]KZN'!E27+'[1]LP'!E27+'[1]MP'!E27+'[1]NC'!E27+'[1]NW'!E27+'[1]WC'!E27</f>
        <v>0</v>
      </c>
      <c r="F27" s="68">
        <f t="shared" si="2"/>
        <v>0</v>
      </c>
      <c r="G27" s="67"/>
    </row>
    <row r="28" spans="1:7" ht="15">
      <c r="A28" s="29" t="s">
        <v>24</v>
      </c>
      <c r="B28" s="70">
        <f>SUM(B30:B37)</f>
        <v>8690097</v>
      </c>
      <c r="C28" s="70">
        <f>SUM(C30:C37)</f>
        <v>426524</v>
      </c>
      <c r="D28" s="70">
        <f>SUM(D30:D37)</f>
        <v>9116621</v>
      </c>
      <c r="E28" s="70">
        <f>SUM(E30:E37)</f>
        <v>9036654</v>
      </c>
      <c r="F28" s="70">
        <f>SUM(F30:F37)</f>
        <v>79967</v>
      </c>
      <c r="G28" s="71">
        <f>E28/D28</f>
        <v>0.9912284386945558</v>
      </c>
    </row>
    <row r="29" spans="1:7" ht="15">
      <c r="A29" s="29" t="s">
        <v>69</v>
      </c>
      <c r="B29" s="70"/>
      <c r="C29" s="70"/>
      <c r="D29" s="70"/>
      <c r="E29" s="70"/>
      <c r="F29" s="68">
        <f aca="true" t="shared" si="3" ref="F29:F37">D29-E29</f>
        <v>0</v>
      </c>
      <c r="G29" s="71"/>
    </row>
    <row r="30" spans="1:7" ht="15">
      <c r="A30" s="72" t="s">
        <v>70</v>
      </c>
      <c r="B30" s="68">
        <f>'[1]EC'!B30+'[1]FS'!B30+'[1]GT'!B30+'[1]KZN'!B30+'[1]LP'!B30+'[1]MP'!B30+'[1]NC'!B30+'[1]NW'!B30+'[1]WC'!B30</f>
        <v>4795504</v>
      </c>
      <c r="C30" s="68">
        <f>'[1]EC'!C30+'[1]FS'!C30+'[1]GT'!C30+'[1]LP'!C30+'[1]KZN'!C30+'[1]MP'!C30+'[1]NC'!C30+'[1]NW'!C30+'[1]WC'!C30</f>
        <v>382014</v>
      </c>
      <c r="D30" s="68">
        <f>'[1]EC'!D30+'[1]FS'!D30+'[1]GT'!D30+'[1]KZN'!D30+'[1]LP'!D30+'[1]MP'!D30+'[1]NC'!D30+'[1]NW'!D30+'[1]WC'!D30</f>
        <v>5177518</v>
      </c>
      <c r="E30" s="68">
        <f>'[1]EC'!E30+'[1]FS'!E30+'[1]GT'!E30+'[1]KZN'!E30+'[1]LP'!E30+'[1]MP'!E30+'[1]NC'!E30+'[1]NW'!E30+'[1]WC'!E30</f>
        <v>5146302</v>
      </c>
      <c r="F30" s="68">
        <f t="shared" si="3"/>
        <v>31216</v>
      </c>
      <c r="G30" s="67">
        <f>E30/D30</f>
        <v>0.9939708563060524</v>
      </c>
    </row>
    <row r="31" spans="1:7" ht="15">
      <c r="A31" s="12" t="s">
        <v>71</v>
      </c>
      <c r="B31" s="68">
        <f>'[1]EC'!B31+'[1]FS'!B31+'[1]GT'!B31+'[1]KZN'!B31+'[1]LP'!B31+'[1]MP'!B31+'[1]NC'!B31+'[1]NW'!B31+'[1]WC'!B31</f>
        <v>604502</v>
      </c>
      <c r="C31" s="68">
        <f>'[1]EC'!C31+'[1]FS'!C31+'[1]GT'!C31+'[1]LP'!C31+'[1]KZN'!C31+'[1]MP'!C31+'[1]NC'!C31+'[1]NW'!C31+'[1]WC'!C31</f>
        <v>37317</v>
      </c>
      <c r="D31" s="68">
        <f>'[1]EC'!D31+'[1]FS'!D31+'[1]GT'!D31+'[1]KZN'!D31+'[1]LP'!D31+'[1]MP'!D31+'[1]NC'!D31+'[1]NW'!D31+'[1]WC'!D31</f>
        <v>641819</v>
      </c>
      <c r="E31" s="68">
        <f>'[1]EC'!E31+'[1]FS'!E31+'[1]GT'!E31+'[1]KZN'!E31+'[1]LP'!E31+'[1]MP'!E31+'[1]NC'!E31+'[1]NW'!E31+'[1]WC'!E31</f>
        <v>622703</v>
      </c>
      <c r="F31" s="68">
        <f t="shared" si="3"/>
        <v>19116</v>
      </c>
      <c r="G31" s="67">
        <f>E31/D31</f>
        <v>0.9702159019910598</v>
      </c>
    </row>
    <row r="32" spans="1:7" ht="15">
      <c r="A32" s="12" t="s">
        <v>72</v>
      </c>
      <c r="B32" s="68">
        <f>'[1]EC'!B32+'[1]FS'!B32+'[1]GT'!B32+'[1]KZN'!B32+'[1]LP'!B32+'[1]MP'!B32+'[1]NC'!B32+'[1]NW'!B32+'[1]WC'!B32</f>
        <v>615372</v>
      </c>
      <c r="C32" s="68">
        <f>'[1]EC'!C32+'[1]FS'!C32+'[1]GT'!C32+'[1]LP'!C32+'[1]KZN'!C32+'[1]MP'!C32+'[1]NC'!C32+'[1]NW'!C32+'[1]WC'!C32</f>
        <v>11830</v>
      </c>
      <c r="D32" s="68">
        <f>'[1]EC'!D32+'[1]FS'!D32+'[1]GT'!D32+'[1]KZN'!D32+'[1]LP'!D32+'[1]MP'!D32+'[1]NC'!D32+'[1]NW'!D32+'[1]WC'!D32</f>
        <v>627202</v>
      </c>
      <c r="E32" s="68">
        <f>'[1]EC'!E32+'[1]FS'!E32+'[1]GT'!E32+'[1]KZN'!E32+'[1]LP'!E32+'[1]MP'!E32+'[1]NC'!E32+'[1]NW'!E32+'[1]WC'!E32</f>
        <v>620058</v>
      </c>
      <c r="F32" s="68">
        <f t="shared" si="3"/>
        <v>7144</v>
      </c>
      <c r="G32" s="67">
        <f>E32/D32</f>
        <v>0.9886097301985645</v>
      </c>
    </row>
    <row r="33" spans="1:7" ht="15">
      <c r="A33" s="12" t="s">
        <v>73</v>
      </c>
      <c r="B33" s="68">
        <f>'[1]EC'!B33+'[1]FS'!B33+'[1]GT'!B33+'[1]KZN'!B33+'[1]LP'!B33+'[1]MP'!B33+'[1]NC'!B33+'[1]NW'!B33+'[1]WC'!B33</f>
        <v>1602150</v>
      </c>
      <c r="C33" s="68">
        <f>'[1]EC'!C33+'[1]FS'!C33+'[1]GT'!C33+'[1]LP'!C33+'[1]KZN'!C33+'[1]MP'!C33+'[1]NC'!C33+'[1]NW'!C33+'[1]WC'!C33</f>
        <v>-156087</v>
      </c>
      <c r="D33" s="68">
        <f>'[1]EC'!D33+'[1]FS'!D33+'[1]GT'!D33+'[1]KZN'!D33+'[1]LP'!D33+'[1]MP'!D33+'[1]NC'!D33+'[1]NW'!D33+'[1]WC'!D33</f>
        <v>1446063</v>
      </c>
      <c r="E33" s="68">
        <f>'[1]EC'!E33+'[1]FS'!E33+'[1]GT'!E33+'[1]KZN'!E33+'[1]LP'!E33+'[1]MP'!E33+'[1]NC'!E33+'[1]NW'!E33+'[1]WC'!E33</f>
        <v>1465798</v>
      </c>
      <c r="F33" s="68">
        <f t="shared" si="3"/>
        <v>-19735</v>
      </c>
      <c r="G33" s="67">
        <f>E33/D33</f>
        <v>1.0136473998712365</v>
      </c>
    </row>
    <row r="34" spans="1:7" ht="15">
      <c r="A34" s="12" t="s">
        <v>74</v>
      </c>
      <c r="B34" s="68">
        <f>'[1]EC'!B34+'[1]FS'!B34+'[1]GT'!B34+'[1]KZN'!B34+'[1]LP'!B34+'[1]MP'!B34+'[1]NC'!B34+'[1]NW'!B34+'[1]WC'!B34</f>
        <v>27391</v>
      </c>
      <c r="C34" s="68">
        <f>'[1]EC'!C34+'[1]FS'!C34+'[1]GT'!C34+'[1]LP'!C34+'[1]KZN'!C34+'[1]MP'!C34+'[1]NC'!C34+'[1]NW'!C34+'[1]WC'!C34</f>
        <v>-4481</v>
      </c>
      <c r="D34" s="68">
        <f>'[1]EC'!D34+'[1]FS'!D34+'[1]GT'!D34+'[1]KZN'!D34+'[1]LP'!D34+'[1]MP'!D34+'[1]NC'!D34+'[1]NW'!D34+'[1]WC'!D34</f>
        <v>22910</v>
      </c>
      <c r="E34" s="68">
        <f>'[1]EC'!E34+'[1]FS'!E34+'[1]GT'!E34+'[1]KZN'!E34+'[1]LP'!E34+'[1]MP'!E34+'[1]NC'!E34+'[1]NW'!E34+'[1]WC'!E34</f>
        <v>23051</v>
      </c>
      <c r="F34" s="68">
        <f t="shared" si="3"/>
        <v>-141</v>
      </c>
      <c r="G34" s="67"/>
    </row>
    <row r="35" spans="1:7" ht="15">
      <c r="A35" s="12" t="s">
        <v>75</v>
      </c>
      <c r="B35" s="68">
        <f>'[1]EC'!B35+'[1]FS'!B35+'[1]GT'!B35+'[1]KZN'!B35+'[1]LP'!B35+'[1]MP'!B35+'[1]NC'!B35+'[1]NW'!B35+'[1]WC'!B35</f>
        <v>417995</v>
      </c>
      <c r="C35" s="68">
        <f>'[1]EC'!C35+'[1]FS'!C35+'[1]GT'!C35+'[1]LP'!C35+'[1]KZN'!C35+'[1]MP'!C35+'[1]NC'!C35+'[1]NW'!C35+'[1]WC'!C35</f>
        <v>-74266</v>
      </c>
      <c r="D35" s="68">
        <f>'[1]EC'!D35+'[1]FS'!D35+'[1]GT'!D35+'[1]KZN'!D35+'[1]LP'!D35+'[1]MP'!D35+'[1]NC'!D35+'[1]NW'!D35+'[1]WC'!D35</f>
        <v>343729</v>
      </c>
      <c r="E35" s="68">
        <f>'[1]EC'!E35+'[1]FS'!E35+'[1]GT'!E35+'[1]KZN'!E35+'[1]LP'!E35+'[1]MP'!E35+'[1]NC'!E35+'[1]NW'!E35+'[1]WC'!E35</f>
        <v>328828</v>
      </c>
      <c r="F35" s="68">
        <f t="shared" si="3"/>
        <v>14901</v>
      </c>
      <c r="G35" s="67">
        <f aca="true" t="shared" si="4" ref="G35:G43">E35/D35</f>
        <v>0.9566489880109039</v>
      </c>
    </row>
    <row r="36" spans="1:7" ht="15">
      <c r="A36" s="12" t="s">
        <v>76</v>
      </c>
      <c r="B36" s="68">
        <f>'[1]EC'!B36+'[1]FS'!B36+'[1]GT'!B36+'[1]KZN'!B36+'[1]LP'!B36+'[1]MP'!B36+'[1]NC'!B36+'[1]NW'!B36+'[1]WC'!B36</f>
        <v>42368</v>
      </c>
      <c r="C36" s="68">
        <f>'[1]EC'!C36+'[1]FS'!C36+'[1]GT'!C36+'[1]LP'!C36+'[1]KZN'!C36+'[1]MP'!C36+'[1]NC'!C36+'[1]NW'!C36+'[1]WC'!C36</f>
        <v>19978</v>
      </c>
      <c r="D36" s="68">
        <f>'[1]EC'!D36+'[1]FS'!D36+'[1]GT'!D36+'[1]KZN'!D36+'[1]LP'!D36+'[1]MP'!D36+'[1]NC'!D36+'[1]NW'!D36+'[1]WC'!D36</f>
        <v>62346</v>
      </c>
      <c r="E36" s="68">
        <f>'[1]EC'!E36+'[1]FS'!E36+'[1]GT'!E36+'[1]KZN'!E36+'[1]LP'!E36+'[1]MP'!E36+'[1]NC'!E36+'[1]NW'!E36+'[1]WC'!E36</f>
        <v>62317</v>
      </c>
      <c r="F36" s="68">
        <f t="shared" si="3"/>
        <v>29</v>
      </c>
      <c r="G36" s="67">
        <f t="shared" si="4"/>
        <v>0.9995348538799602</v>
      </c>
    </row>
    <row r="37" spans="1:7" ht="15">
      <c r="A37" s="12" t="s">
        <v>77</v>
      </c>
      <c r="B37" s="68">
        <f>'[1]EC'!B37+'[1]FS'!B37+'[1]GT'!B37+'[1]KZN'!B37+'[1]LP'!B37+'[1]MP'!B37+'[1]NC'!B37+'[1]NW'!B37+'[1]WC'!B37</f>
        <v>584815</v>
      </c>
      <c r="C37" s="68">
        <f>'[1]EC'!C37+'[1]FS'!C37+'[1]GT'!C37+'[1]LP'!C37+'[1]KZN'!C37+'[1]MP'!C37+'[1]NC'!C37+'[1]NW'!C37+'[1]WC'!C37</f>
        <v>210219</v>
      </c>
      <c r="D37" s="68">
        <f>'[1]EC'!D37+'[1]FS'!D37+'[1]GT'!D37+'[1]KZN'!D37+'[1]LP'!D37+'[1]MP'!D37+'[1]NC'!D37+'[1]NW'!D37+'[1]WC'!D37</f>
        <v>795034</v>
      </c>
      <c r="E37" s="68">
        <f>'[1]EC'!E37+'[1]FS'!E37+'[1]GT'!E37+'[1]KZN'!E37+'[1]LP'!E37+'[1]MP'!E37+'[1]NC'!E37+'[1]NW'!E37+'[1]WC'!E37</f>
        <v>767597</v>
      </c>
      <c r="F37" s="68">
        <f t="shared" si="3"/>
        <v>27437</v>
      </c>
      <c r="G37" s="67">
        <f t="shared" si="4"/>
        <v>0.9654895262340981</v>
      </c>
    </row>
    <row r="38" spans="1:7" ht="15">
      <c r="A38" s="12"/>
      <c r="B38" s="68"/>
      <c r="C38" s="68"/>
      <c r="D38" s="68"/>
      <c r="E38" s="68"/>
      <c r="F38" s="68"/>
      <c r="G38" s="67"/>
    </row>
    <row r="39" spans="1:7" ht="15">
      <c r="A39" s="29" t="s">
        <v>31</v>
      </c>
      <c r="B39" s="70">
        <f>SUM(B40:B44)</f>
        <v>5484794</v>
      </c>
      <c r="C39" s="70">
        <f>SUM(C40:C44)</f>
        <v>145862</v>
      </c>
      <c r="D39" s="70">
        <f>SUM(D40:D44)</f>
        <v>5630656</v>
      </c>
      <c r="E39" s="70">
        <f>SUM(E40:E44)</f>
        <v>5544767</v>
      </c>
      <c r="F39" s="70">
        <f>SUM(F40:F44)</f>
        <v>85889</v>
      </c>
      <c r="G39" s="71">
        <f t="shared" si="4"/>
        <v>0.9847461823276009</v>
      </c>
    </row>
    <row r="40" spans="1:7" ht="15">
      <c r="A40" s="12" t="s">
        <v>32</v>
      </c>
      <c r="B40" s="68">
        <f>'[1]EC'!B40+'[1]FS'!B40+'[1]GT'!B40+'[1]KZN'!B40+'[1]LP'!B40+'[1]MP'!B40+'[1]NC'!B40+'[1]NW'!B40+'[1]WC'!B40</f>
        <v>4960143</v>
      </c>
      <c r="C40" s="68">
        <f>'[1]EC'!C40+'[1]FS'!C40+'[1]GT'!C40+'[1]LP'!C40+'[1]KZN'!C40+'[1]MP'!C40+'[1]NC'!C40+'[1]NW'!C40+'[1]WC'!C40</f>
        <v>268654</v>
      </c>
      <c r="D40" s="68">
        <f>'[1]EC'!D40+'[1]FS'!D40+'[1]GT'!D40+'[1]KZN'!D40+'[1]LP'!D40+'[1]MP'!D40+'[1]NC'!D40+'[1]NW'!D40+'[1]WC'!D40</f>
        <v>5228797</v>
      </c>
      <c r="E40" s="68">
        <f>'[1]EC'!E40+'[1]FS'!E40+'[1]GT'!E40+'[1]KZN'!E40+'[1]LP'!E40+'[1]MP'!E40+'[1]NC'!E40+'[1]NW'!E40+'[1]WC'!E40</f>
        <v>5123086</v>
      </c>
      <c r="F40" s="68">
        <f>D40-E40</f>
        <v>105711</v>
      </c>
      <c r="G40" s="67">
        <f t="shared" si="4"/>
        <v>0.97978292138708</v>
      </c>
    </row>
    <row r="41" spans="1:7" ht="15">
      <c r="A41" s="12" t="s">
        <v>33</v>
      </c>
      <c r="B41" s="68">
        <f>'[1]EC'!B41+'[1]FS'!B41+'[1]GT'!B41+'[1]KZN'!B41+'[1]LP'!B41+'[1]MP'!B41+'[1]NC'!B41+'[1]NW'!B41+'[1]WC'!B41</f>
        <v>523386</v>
      </c>
      <c r="C41" s="68">
        <f>'[1]EC'!C41+'[1]FS'!C41+'[1]GT'!C41+'[1]LP'!C41+'[1]KZN'!C41+'[1]MP'!C41+'[1]NC'!C41+'[1]NW'!C41+'[1]WC'!C41</f>
        <v>-142297</v>
      </c>
      <c r="D41" s="68">
        <f>'[1]EC'!D41+'[1]FS'!D41+'[1]GT'!D41+'[1]KZN'!D41+'[1]LP'!D41+'[1]MP'!D41+'[1]NC'!D41+'[1]NW'!D41+'[1]WC'!D41</f>
        <v>381089</v>
      </c>
      <c r="E41" s="68">
        <f>'[1]EC'!E41+'[1]FS'!E41+'[1]GT'!E41+'[1]KZN'!E41+'[1]LP'!E41+'[1]MP'!E41+'[1]NC'!E41+'[1]NW'!E41+'[1]WC'!E41</f>
        <v>386680</v>
      </c>
      <c r="F41" s="68">
        <f>D41-E41</f>
        <v>-5591</v>
      </c>
      <c r="G41" s="67">
        <f t="shared" si="4"/>
        <v>1.0146711135718953</v>
      </c>
    </row>
    <row r="42" spans="1:7" ht="15">
      <c r="A42" s="12" t="s">
        <v>96</v>
      </c>
      <c r="B42" s="68">
        <f>'[1]EC'!B42+'[1]FS'!B42+'[1]GT'!B42+'[1]KZN'!B42+'[1]LP'!B42+'[1]MP'!B42+'[1]NC'!B42+'[1]NW'!B42+'[1]WC'!B42</f>
        <v>0</v>
      </c>
      <c r="C42" s="68">
        <f>'[1]EC'!C42+'[1]FS'!C42+'[1]GT'!C42+'[1]LP'!C42+'[1]KZN'!C42+'[1]MP'!C42+'[1]NC'!C42+'[1]NW'!C42+'[1]WC'!C42</f>
        <v>0</v>
      </c>
      <c r="D42" s="68">
        <f>'[1]EC'!D42+'[1]FS'!D42+'[1]GT'!D42+'[1]KZN'!D42+'[1]LP'!D42+'[1]MP'!D42+'[1]NC'!D42+'[1]NW'!D42+'[1]WC'!D42</f>
        <v>0</v>
      </c>
      <c r="E42" s="68">
        <f>'[1]EC'!E42+'[1]FS'!E42+'[1]GT'!E42+'[1]KZN'!E42+'[1]LP'!E42+'[1]MP'!E42+'[1]NC'!E42+'[1]NW'!E42+'[1]WC'!E42</f>
        <v>0</v>
      </c>
      <c r="F42" s="68">
        <f>D42-E42</f>
        <v>0</v>
      </c>
      <c r="G42" s="67"/>
    </row>
    <row r="43" spans="1:7" ht="15">
      <c r="A43" s="12" t="s">
        <v>97</v>
      </c>
      <c r="B43" s="68">
        <f>'[1]EC'!B43+'[1]FS'!B43+'[1]GT'!B43+'[1]KZN'!B43+'[1]LP'!B43+'[1]MP'!B43+'[1]NC'!B43+'[1]NW'!B43+'[1]WC'!B43</f>
        <v>1265</v>
      </c>
      <c r="C43" s="68">
        <f>'[1]EC'!C43+'[1]FS'!C43+'[1]GT'!C43+'[1]LP'!C43+'[1]KZN'!C43+'[1]MP'!C43+'[1]NC'!C43+'[1]NW'!C43+'[1]WC'!C43</f>
        <v>19505</v>
      </c>
      <c r="D43" s="68">
        <f>'[1]EC'!D43+'[1]FS'!D43+'[1]GT'!D43+'[1]KZN'!D43+'[1]LP'!D43+'[1]MP'!D43+'[1]NC'!D43+'[1]NW'!D43+'[1]WC'!D43</f>
        <v>20770</v>
      </c>
      <c r="E43" s="68">
        <f>'[1]EC'!E43+'[1]FS'!E43+'[1]GT'!E43+'[1]KZN'!E43+'[1]LP'!E43+'[1]MP'!E43+'[1]NC'!E43+'[1]NW'!E43+'[1]WC'!E43</f>
        <v>22982</v>
      </c>
      <c r="F43" s="68">
        <f>D43-E43</f>
        <v>-2212</v>
      </c>
      <c r="G43" s="67">
        <f t="shared" si="4"/>
        <v>1.1064997592681753</v>
      </c>
    </row>
    <row r="44" spans="1:7" ht="15">
      <c r="A44" s="12" t="s">
        <v>35</v>
      </c>
      <c r="B44" s="68">
        <f>'[1]EC'!B44+'[1]FS'!B44+'[1]GT'!B44+'[1]KZN'!B44+'[1]LP'!B44+'[1]MP'!B44+'[1]NC'!B44+'[1]NW'!B44+'[1]WC'!B44</f>
        <v>0</v>
      </c>
      <c r="C44" s="68">
        <f>'[1]EC'!C44+'[1]FS'!C44+'[1]GT'!C44+'[1]LP'!C44+'[1]KZN'!C44+'[1]MP'!C44+'[1]NC'!C44+'[1]NW'!C44+'[1]WC'!C44</f>
        <v>0</v>
      </c>
      <c r="D44" s="68">
        <f>'[1]EC'!D44+'[1]FS'!D44+'[1]GT'!D44+'[1]KZN'!D44+'[1]LP'!D44+'[1]MP'!D44+'[1]NC'!D44+'[1]NW'!D44+'[1]WC'!D44</f>
        <v>0</v>
      </c>
      <c r="E44" s="68">
        <f>'[1]EC'!E44+'[1]FS'!E44+'[1]GT'!E44+'[1]KZN'!E44+'[1]LP'!E44+'[1]MP'!E44+'[1]NC'!E44+'[1]NW'!E44+'[1]WC'!E44</f>
        <v>12019</v>
      </c>
      <c r="F44" s="68">
        <f>D44-E44</f>
        <v>-12019</v>
      </c>
      <c r="G44" s="67"/>
    </row>
    <row r="45" spans="1:7" ht="15.75" thickBot="1">
      <c r="A45" s="12"/>
      <c r="B45" s="68"/>
      <c r="C45" s="68"/>
      <c r="D45" s="68"/>
      <c r="E45" s="68"/>
      <c r="F45" s="68"/>
      <c r="G45" s="67"/>
    </row>
    <row r="46" spans="1:7" ht="15.75" thickBot="1">
      <c r="A46" s="21" t="s">
        <v>16</v>
      </c>
      <c r="B46" s="69">
        <f>B21+B28+B39</f>
        <v>118557688</v>
      </c>
      <c r="C46" s="69">
        <f>C21+C28+C39</f>
        <v>6329534</v>
      </c>
      <c r="D46" s="69">
        <f>D21+D28+D39</f>
        <v>124887222</v>
      </c>
      <c r="E46" s="69">
        <f>E21+E28+E39</f>
        <v>126291298</v>
      </c>
      <c r="F46" s="69">
        <f>F21+F28+F39</f>
        <v>-1404076</v>
      </c>
      <c r="G46" s="73">
        <f>E46/D46</f>
        <v>1.0112427514802116</v>
      </c>
    </row>
    <row r="47" spans="1:7" ht="15">
      <c r="A47" s="13"/>
      <c r="B47" s="68"/>
      <c r="C47" s="68"/>
      <c r="D47" s="68"/>
      <c r="E47" s="68"/>
      <c r="F47" s="68"/>
      <c r="G47" s="67"/>
    </row>
    <row r="48" spans="1:7" ht="15">
      <c r="A48" s="25" t="s">
        <v>98</v>
      </c>
      <c r="B48" s="68"/>
      <c r="C48" s="68"/>
      <c r="D48" s="68"/>
      <c r="E48" s="68"/>
      <c r="F48" s="68"/>
      <c r="G48" s="67"/>
    </row>
    <row r="49" spans="1:7" ht="15">
      <c r="A49" s="12" t="s">
        <v>99</v>
      </c>
      <c r="B49" s="68">
        <f>'[1]EC'!B49+'[1]FS'!B49+'[1]GT'!B49+'[1]KZN'!B49+'[1]LP'!B49+'[1]MP'!B49+'[1]NC'!B49+'[1]NW'!B49+'[1]WC'!B49</f>
        <v>177401</v>
      </c>
      <c r="C49" s="68">
        <f>'[1]EC'!C49+'[1]FS'!C49+'[1]GT'!C49+'[1]KZN'!C49+'[1]LP'!C49+'[1]MP'!C49+'[1]NC'!C49+'[1]NW'!C49+'[1]WC'!C49</f>
        <v>5470</v>
      </c>
      <c r="D49" s="68">
        <f>'[1]EC'!D49+'[1]FS'!D49+'[1]GT'!D49+'[1]KZN'!D49+'[1]LP'!D49+'[1]MP'!D49+'[1]NC'!D49+'[1]NW'!D49+'[1]WC'!D49</f>
        <v>182871</v>
      </c>
      <c r="E49" s="68">
        <f>'[1]EC'!E49+'[1]FS'!E49+'[1]GT'!E49+'[1]KZN'!E49+'[1]LP'!E49+'[1]MP'!E49+'[1]NC'!E49+'[1]NW'!E49+'[1]WC'!E49</f>
        <v>168752</v>
      </c>
      <c r="F49" s="68">
        <f>D49-E49</f>
        <v>14119</v>
      </c>
      <c r="G49" s="67">
        <f>E49/D49</f>
        <v>0.9227925696255831</v>
      </c>
    </row>
    <row r="50" spans="1:7" ht="15">
      <c r="A50" s="12" t="s">
        <v>100</v>
      </c>
      <c r="B50" s="68">
        <f>'[1]EC'!B50+'[1]FS'!B50+'[1]GT'!B50+'[1]KZN'!B50+'[1]LP'!B50+'[1]MP'!B50+'[1]NC'!B50+'[1]NW'!B50+'[1]WC'!B50</f>
        <v>2394528</v>
      </c>
      <c r="C50" s="68">
        <f>'[1]EC'!C50+'[1]FS'!C50+'[1]GT'!C50+'[1]KZN'!C50+'[1]LP'!C50+'[1]MP'!C50+'[1]NC'!C50+'[1]NW'!C50+'[1]WC'!C50</f>
        <v>151376</v>
      </c>
      <c r="D50" s="68">
        <f>'[1]EC'!D50+'[1]FS'!D50+'[1]GT'!D50+'[1]KZN'!D50+'[1]LP'!D50+'[1]MP'!D50+'[1]NC'!D50+'[1]NW'!D50+'[1]WC'!D50</f>
        <v>2545904</v>
      </c>
      <c r="E50" s="68">
        <f>'[1]EC'!E50+'[1]FS'!E50+'[1]GT'!E50+'[1]KZN'!E50+'[1]LP'!E50+'[1]MP'!E50+'[1]NC'!E50+'[1]NW'!E50+'[1]WC'!E50</f>
        <v>2496935</v>
      </c>
      <c r="F50" s="68">
        <f>D50-E50</f>
        <v>48969</v>
      </c>
      <c r="G50" s="67">
        <f>E50/D50</f>
        <v>0.9807655748213601</v>
      </c>
    </row>
    <row r="51" spans="1:7" ht="15">
      <c r="A51" s="12" t="s">
        <v>101</v>
      </c>
      <c r="B51" s="80">
        <f>'[1]EC'!B51+'[1]FS'!B51+'[1]GT'!B51+'[1]KZN'!B51+'[1]LP'!B51+'[1]MP'!B51+'[1]NC'!B51+'[1]NW'!B51+'[1]WC'!B51</f>
        <v>2665765</v>
      </c>
      <c r="C51" s="68">
        <f>'[1]EC'!C51+'[1]FS'!C51+'[1]GT'!C51+'[1]KZN'!C51+'[1]LP'!C51+'[1]MP'!C51+'[1]NC'!C51+'[1]NW'!C51+'[1]WC'!C51</f>
        <v>39181</v>
      </c>
      <c r="D51" s="68">
        <f>'[1]EC'!D51+'[1]FS'!D51+'[1]GT'!D51+'[1]KZN'!D51+'[1]LP'!D51+'[1]MP'!D51+'[1]NC'!D51+'[1]NW'!D51+'[1]WC'!D51</f>
        <v>2704946</v>
      </c>
      <c r="E51" s="68">
        <f>'[1]EC'!E51+'[1]FS'!E51+'[1]GT'!E51+'[1]KZN'!E51+'[1]LP'!E51+'[1]MP'!E51+'[1]NC'!E51+'[1]NW'!E51+'[1]WC'!E51</f>
        <v>2653444</v>
      </c>
      <c r="F51" s="68">
        <f>D51-E51</f>
        <v>51502</v>
      </c>
      <c r="G51" s="67">
        <f>E51/D51</f>
        <v>0.9809600635280704</v>
      </c>
    </row>
    <row r="52" spans="1:7" ht="15.75" thickBot="1">
      <c r="A52" s="81"/>
      <c r="B52" s="68"/>
      <c r="C52" s="68"/>
      <c r="D52" s="68"/>
      <c r="E52" s="68"/>
      <c r="F52" s="68"/>
      <c r="G52" s="67"/>
    </row>
    <row r="53" spans="1:7" ht="15.75" thickBot="1">
      <c r="A53" s="21" t="s">
        <v>16</v>
      </c>
      <c r="B53" s="69">
        <f>SUM(B49:B51)</f>
        <v>5237694</v>
      </c>
      <c r="C53" s="69">
        <f>SUM(C49:C51)</f>
        <v>196027</v>
      </c>
      <c r="D53" s="69">
        <f>SUM(D49:D51)</f>
        <v>5433721</v>
      </c>
      <c r="E53" s="69">
        <f>SUM(E49:E51)</f>
        <v>5319131</v>
      </c>
      <c r="F53" s="69">
        <f>SUM(F49:F51)</f>
        <v>114590</v>
      </c>
      <c r="G53" s="73">
        <f>E53/D53</f>
        <v>0.9789113206217249</v>
      </c>
    </row>
    <row r="54" spans="1:7" ht="15">
      <c r="A54" s="74"/>
      <c r="B54" s="75"/>
      <c r="C54" s="75"/>
      <c r="D54" s="75"/>
      <c r="E54" s="75"/>
      <c r="F54" s="75"/>
      <c r="G54" s="76"/>
    </row>
  </sheetData>
  <sheetProtection/>
  <mergeCells count="1">
    <mergeCell ref="A3:G3"/>
  </mergeCells>
  <printOptions/>
  <pageMargins left="0.7" right="0.7" top="0.75" bottom="0.75" header="0.3" footer="0.3"/>
  <pageSetup fitToHeight="1" fitToWidth="1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7">
      <selection activeCell="C15" sqref="C15"/>
    </sheetView>
  </sheetViews>
  <sheetFormatPr defaultColWidth="25.00390625" defaultRowHeight="19.5" customHeight="1"/>
  <cols>
    <col min="1" max="1" width="43.140625" style="8" customWidth="1"/>
    <col min="2" max="8" width="16.57421875" style="8" customWidth="1"/>
    <col min="9" max="9" width="16.57421875" style="60" customWidth="1"/>
    <col min="10" max="16384" width="25.00390625" style="8" customWidth="1"/>
  </cols>
  <sheetData>
    <row r="1" ht="19.5" customHeight="1">
      <c r="A1" s="6" t="s">
        <v>0</v>
      </c>
    </row>
    <row r="2" spans="1:9" ht="19.5" customHeight="1" thickBot="1">
      <c r="A2" s="98" t="s">
        <v>78</v>
      </c>
      <c r="B2" s="98"/>
      <c r="C2" s="98"/>
      <c r="D2" s="98"/>
      <c r="E2" s="98"/>
      <c r="F2" s="98"/>
      <c r="G2" s="98"/>
      <c r="H2" s="98"/>
      <c r="I2" s="98"/>
    </row>
    <row r="3" spans="1:9" ht="19.5" customHeight="1" thickBot="1">
      <c r="A3" s="95" t="s">
        <v>36</v>
      </c>
      <c r="B3" s="96"/>
      <c r="C3" s="96"/>
      <c r="D3" s="96"/>
      <c r="E3" s="96"/>
      <c r="F3" s="96"/>
      <c r="G3" s="96"/>
      <c r="H3" s="96"/>
      <c r="I3" s="97"/>
    </row>
    <row r="4" spans="1:9" ht="61.5" customHeight="1" thickBot="1">
      <c r="A4" s="61"/>
      <c r="B4" s="62" t="s">
        <v>63</v>
      </c>
      <c r="C4" s="63" t="s">
        <v>4</v>
      </c>
      <c r="D4" s="62" t="s">
        <v>37</v>
      </c>
      <c r="E4" s="62" t="s">
        <v>79</v>
      </c>
      <c r="F4" s="62" t="s">
        <v>80</v>
      </c>
      <c r="G4" s="62" t="s">
        <v>81</v>
      </c>
      <c r="H4" s="62" t="s">
        <v>57</v>
      </c>
      <c r="I4" s="64" t="s">
        <v>82</v>
      </c>
    </row>
    <row r="5" spans="1:16" ht="19.5" customHeight="1">
      <c r="A5" s="12"/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65" t="s">
        <v>9</v>
      </c>
      <c r="J5" s="66"/>
      <c r="K5" s="66"/>
      <c r="L5" s="66"/>
      <c r="M5" s="66"/>
      <c r="N5" s="66"/>
      <c r="O5" s="66"/>
      <c r="P5" s="66"/>
    </row>
    <row r="6" spans="1:10" ht="19.5" customHeight="1">
      <c r="A6" s="12"/>
      <c r="B6" s="68"/>
      <c r="C6" s="68"/>
      <c r="D6" s="68"/>
      <c r="E6" s="68"/>
      <c r="F6" s="68"/>
      <c r="G6" s="68"/>
      <c r="H6" s="68"/>
      <c r="I6" s="67"/>
      <c r="J6" s="32"/>
    </row>
    <row r="7" spans="1:10" ht="19.5" customHeight="1">
      <c r="A7" s="25"/>
      <c r="B7" s="70"/>
      <c r="C7" s="70"/>
      <c r="D7" s="70"/>
      <c r="E7" s="70"/>
      <c r="F7" s="70"/>
      <c r="G7" s="70"/>
      <c r="H7" s="70"/>
      <c r="I7" s="71"/>
      <c r="J7" s="32"/>
    </row>
    <row r="8" spans="1:10" ht="19.5" customHeight="1">
      <c r="A8" s="25" t="s">
        <v>18</v>
      </c>
      <c r="B8" s="70">
        <f aca="true" t="shared" si="0" ref="B8:H8">SUM(B9:B11)</f>
        <v>14646362</v>
      </c>
      <c r="C8" s="70">
        <f t="shared" si="0"/>
        <v>407268</v>
      </c>
      <c r="D8" s="70">
        <f t="shared" si="0"/>
        <v>15053630</v>
      </c>
      <c r="E8" s="70">
        <f t="shared" si="0"/>
        <v>10357133</v>
      </c>
      <c r="F8" s="70">
        <f t="shared" si="0"/>
        <v>2674601</v>
      </c>
      <c r="G8" s="70">
        <f t="shared" si="0"/>
        <v>13031734</v>
      </c>
      <c r="H8" s="70">
        <f t="shared" si="0"/>
        <v>2021896</v>
      </c>
      <c r="I8" s="71">
        <f>E8/D8</f>
        <v>0.6880156480529945</v>
      </c>
      <c r="J8" s="32"/>
    </row>
    <row r="9" spans="1:10" ht="19.5" customHeight="1">
      <c r="A9" s="12" t="s">
        <v>20</v>
      </c>
      <c r="B9" s="68">
        <f>'[4]EC'!B22+'[4]FS'!B22+'[4]GT'!B22+'[4]KZN'!B22+'[4]LP'!B22+'[4]MP'!B22+'[4]NC'!B22+'[4]NW'!B22+'[4]WC'!B22</f>
        <v>14644490</v>
      </c>
      <c r="C9" s="68">
        <f>'[4]EC'!C22+'[4]FS'!C22+'[4]GT'!C22+'[4]LP'!C22+'[4]KZN'!C22+'[4]MP'!C22+'[4]NC'!C22+'[4]NW'!C22+'[4]WC'!C22</f>
        <v>407001</v>
      </c>
      <c r="D9" s="68">
        <f>'[4]EC'!D22+'[4]FS'!D22+'[4]GT'!D22+'[4]KZN'!D22+'[4]LP'!D22+'[4]MP'!D22+'[4]NC'!D22+'[4]NW'!D22+'[4]WC'!D22</f>
        <v>15051491</v>
      </c>
      <c r="E9" s="68">
        <f>'[4]EC'!E22+'[4]FS'!E22+'[4]GT'!E22+'[4]KZN'!E22+'[4]LP'!E22+'[4]MP'!E22+'[4]NC'!E22+'[4]NW'!E22+'[4]WC'!E22</f>
        <v>10355545</v>
      </c>
      <c r="F9" s="68">
        <f>'[4]EC'!F22+'[4]FS'!F22+'[4]GT'!F22+'[4]KZN'!F22+'[4]LP'!F22+'[4]MP'!F22+'[4]NC'!F22+'[4]NW'!F22+'[4]WC'!F22</f>
        <v>2673676</v>
      </c>
      <c r="G9" s="68">
        <f>SUM(E9:F9)</f>
        <v>13029221</v>
      </c>
      <c r="H9" s="68">
        <f aca="true" t="shared" si="1" ref="H9:H14">D9-G9</f>
        <v>2022270</v>
      </c>
      <c r="I9" s="67">
        <f>E9/D9</f>
        <v>0.6880079189496907</v>
      </c>
      <c r="J9" s="32"/>
    </row>
    <row r="10" spans="1:10" ht="19.5" customHeight="1">
      <c r="A10" s="12" t="s">
        <v>67</v>
      </c>
      <c r="B10" s="68">
        <f>'[4]EC'!B23+'[4]FS'!B23+'[4]GT'!B23+'[4]KZN'!B23+'[4]LP'!B23+'[4]MP'!B23+'[4]NC'!B23+'[4]NW'!B23+'[4]WC'!B23</f>
        <v>1872</v>
      </c>
      <c r="C10" s="68">
        <f>'[4]EC'!C23+'[4]FS'!C23+'[4]GT'!C23+'[4]LP'!C23+'[4]KZN'!C23+'[4]MP'!C23+'[4]NC'!C23+'[4]NW'!C23+'[4]WC'!C23</f>
        <v>267</v>
      </c>
      <c r="D10" s="68">
        <f>'[4]EC'!D23+'[4]FS'!D23+'[4]GT'!D23+'[4]KZN'!D23+'[4]LP'!D23+'[4]MP'!D23+'[4]NC'!D23+'[4]NW'!D23+'[4]WC'!D23</f>
        <v>2139</v>
      </c>
      <c r="E10" s="68">
        <f>'[4]EC'!E23+'[4]FS'!E23+'[4]GT'!E23+'[4]KZN'!E23+'[4]LP'!E23+'[4]MP'!E23+'[4]NC'!E23+'[4]NW'!E23+'[4]WC'!E23</f>
        <v>1588</v>
      </c>
      <c r="F10" s="68">
        <f>'[4]EC'!F23+'[4]FS'!F23+'[4]GT'!F23+'[4]KZN'!F23+'[4]LP'!F23+'[4]MP'!F23+'[4]NC'!F23+'[4]NW'!F23+'[4]WC'!F23</f>
        <v>925</v>
      </c>
      <c r="G10" s="68">
        <f>SUM(E10:F10)</f>
        <v>2513</v>
      </c>
      <c r="H10" s="68">
        <f t="shared" si="1"/>
        <v>-374</v>
      </c>
      <c r="I10" s="67">
        <f>E10/D10</f>
        <v>0.7424029920523609</v>
      </c>
      <c r="J10" s="32"/>
    </row>
    <row r="11" spans="1:10" ht="19.5" customHeight="1">
      <c r="A11" s="12" t="s">
        <v>23</v>
      </c>
      <c r="B11" s="68">
        <f>'[4]EC'!B24+'[4]FS'!B24+'[4]GT'!B24+'[4]KZN'!B24+'[4]LP'!B24+'[4]MP'!B24+'[4]NC'!B24+'[4]NW'!B24+'[4]WC'!B24</f>
        <v>0</v>
      </c>
      <c r="C11" s="68">
        <f>'[4]EC'!C24+'[4]FS'!C24+'[4]GT'!C24+'[4]LP'!C24+'[4]KZN'!C24+'[4]MP'!C24+'[4]NC'!C24+'[4]NW'!C24+'[4]WC'!C24</f>
        <v>0</v>
      </c>
      <c r="D11" s="68">
        <f>'[4]EC'!D24+'[4]FS'!D24+'[4]GT'!D24+'[4]KZN'!D24+'[4]LP'!D24+'[4]MP'!D24+'[4]NC'!D24+'[4]NW'!D24+'[4]WC'!D24</f>
        <v>0</v>
      </c>
      <c r="E11" s="68">
        <f>'[4]EC'!E24+'[4]FS'!E24+'[4]GT'!E24+'[4]KZN'!E24+'[4]LP'!E24+'[4]MP'!E24+'[4]NC'!E24+'[4]NW'!E24+'[4]WC'!E24</f>
        <v>0</v>
      </c>
      <c r="F11" s="68"/>
      <c r="G11" s="68">
        <f>SUM(E11:F11)</f>
        <v>0</v>
      </c>
      <c r="H11" s="68">
        <f t="shared" si="1"/>
        <v>0</v>
      </c>
      <c r="I11" s="67"/>
      <c r="J11" s="32"/>
    </row>
    <row r="12" spans="1:10" ht="19.5" customHeight="1">
      <c r="A12" s="12"/>
      <c r="B12" s="68"/>
      <c r="C12" s="68"/>
      <c r="D12" s="68"/>
      <c r="E12" s="68"/>
      <c r="F12" s="68"/>
      <c r="G12" s="68"/>
      <c r="H12" s="68">
        <f t="shared" si="1"/>
        <v>0</v>
      </c>
      <c r="I12" s="67"/>
      <c r="J12" s="32"/>
    </row>
    <row r="13" spans="1:10" ht="19.5" customHeight="1">
      <c r="A13" s="29" t="s">
        <v>24</v>
      </c>
      <c r="B13" s="70">
        <f aca="true" t="shared" si="2" ref="B13:H13">SUM(B15:B22)</f>
        <v>10853674</v>
      </c>
      <c r="C13" s="70">
        <f t="shared" si="2"/>
        <v>4121</v>
      </c>
      <c r="D13" s="70">
        <f t="shared" si="2"/>
        <v>10857795</v>
      </c>
      <c r="E13" s="70">
        <f t="shared" si="2"/>
        <v>10278154</v>
      </c>
      <c r="F13" s="70">
        <f t="shared" si="2"/>
        <v>493955</v>
      </c>
      <c r="G13" s="70">
        <f t="shared" si="2"/>
        <v>10772109</v>
      </c>
      <c r="H13" s="70">
        <f t="shared" si="2"/>
        <v>85686</v>
      </c>
      <c r="I13" s="71">
        <f>E13/D13</f>
        <v>0.9466152197568659</v>
      </c>
      <c r="J13" s="32"/>
    </row>
    <row r="14" spans="1:10" ht="19.5" customHeight="1">
      <c r="A14" s="29" t="s">
        <v>69</v>
      </c>
      <c r="B14" s="70"/>
      <c r="C14" s="70"/>
      <c r="D14" s="70"/>
      <c r="E14" s="70"/>
      <c r="F14" s="70"/>
      <c r="G14" s="70"/>
      <c r="H14" s="68">
        <f t="shared" si="1"/>
        <v>0</v>
      </c>
      <c r="I14" s="71"/>
      <c r="J14" s="32"/>
    </row>
    <row r="15" spans="1:10" ht="19.5" customHeight="1">
      <c r="A15" s="72" t="s">
        <v>70</v>
      </c>
      <c r="B15" s="68">
        <f>'[4]EC'!B28+'[4]FS'!B28+'[4]GT'!B28+'[4]KZN'!B28+'[4]LP'!B28+'[4]MP'!B28+'[4]NC'!B28+'[4]NW'!B28+'[4]WC'!B28</f>
        <v>5978112</v>
      </c>
      <c r="C15" s="68">
        <f>'[4]EC'!C28+'[4]FS'!C28+'[4]GT'!C28+'[4]LP'!C28+'[4]KZN'!C28+'[4]MP'!C28+'[4]NC'!C28+'[4]NW'!C28+'[4]WC'!C28</f>
        <v>32573</v>
      </c>
      <c r="D15" s="68">
        <f>'[4]EC'!D28+'[4]FS'!D28+'[4]GT'!D28+'[4]KZN'!D28+'[4]LP'!D28+'[4]MP'!D28+'[4]NC'!D28+'[4]NW'!D28+'[4]WC'!D28</f>
        <v>6010685</v>
      </c>
      <c r="E15" s="68">
        <f>'[4]EC'!E28+'[4]FS'!E28+'[4]GT'!E28+'[4]KZN'!E28+'[4]LP'!E28+'[4]MP'!E28+'[4]NC'!E28+'[4]NW'!E28+'[4]WC'!E28</f>
        <v>5732109</v>
      </c>
      <c r="F15" s="68">
        <f>'[4]EC'!F28+'[4]FS'!F28+'[4]GT'!F28+'[4]KZN'!F28+'[4]LP'!F28+'[4]MP'!F28+'[4]NC'!F28+'[4]NW'!F28+'[4]WC'!F28</f>
        <v>242933</v>
      </c>
      <c r="G15" s="68">
        <f>'[4]EC'!G28+'[4]FS'!G28+'[4]GT'!G28+'[4]KZN'!G28+'[4]LP'!G28+'[4]MP'!G28+'[4]NC'!G28+'[4]NW'!G28+'[4]WC'!G28</f>
        <v>5975042</v>
      </c>
      <c r="H15" s="68">
        <f>'[4]EC'!H28+'[4]FS'!H28+'[4]GT'!H28+'[4]KZN'!H28+'[4]LP'!H28+'[4]MP'!H28+'[4]NC'!H28+'[4]NW'!H28+'[4]WC'!H28</f>
        <v>35643</v>
      </c>
      <c r="I15" s="67">
        <f aca="true" t="shared" si="3" ref="I15:I22">E15/D15</f>
        <v>0.9536532025883905</v>
      </c>
      <c r="J15" s="32"/>
    </row>
    <row r="16" spans="1:10" ht="19.5" customHeight="1">
      <c r="A16" s="12" t="s">
        <v>71</v>
      </c>
      <c r="B16" s="68">
        <f>'[4]EC'!B29+'[4]FS'!B29+'[4]GT'!B29+'[4]KZN'!B29+'[4]LP'!B29+'[4]MP'!B29+'[4]NC'!B29+'[4]NW'!B29+'[4]WC'!B29</f>
        <v>704719</v>
      </c>
      <c r="C16" s="68">
        <f>'[4]EC'!C29+'[4]FS'!C29+'[4]GT'!C29+'[4]LP'!C29+'[4]KZN'!C29+'[4]MP'!C29+'[4]NC'!C29+'[4]NW'!C29+'[4]WC'!C29</f>
        <v>736</v>
      </c>
      <c r="D16" s="68">
        <f>'[4]EC'!D29+'[4]FS'!D29+'[4]GT'!D29+'[4]KZN'!D29+'[4]LP'!D29+'[4]MP'!D29+'[4]NC'!D29+'[4]NW'!D29+'[4]WC'!D29</f>
        <v>705455</v>
      </c>
      <c r="E16" s="68">
        <f>'[4]EC'!E29+'[4]FS'!E29+'[4]GT'!E29+'[4]KZN'!E29+'[4]LP'!E29+'[4]MP'!E29+'[4]NC'!E29+'[4]NW'!E29+'[4]WC'!E29</f>
        <v>690193</v>
      </c>
      <c r="F16" s="68">
        <f>'[4]EC'!F29+'[4]FS'!F29+'[4]GT'!F29+'[4]KZN'!F29+'[4]LP'!F29+'[4]MP'!F29+'[4]NC'!F29+'[4]NW'!F29+'[4]WC'!F29</f>
        <v>38204</v>
      </c>
      <c r="G16" s="68">
        <f>'[4]EC'!G29+'[4]FS'!G29+'[4]GT'!G29+'[4]KZN'!G29+'[4]LP'!G29+'[4]MP'!G29+'[4]NC'!G29+'[4]NW'!G29+'[4]WC'!G29</f>
        <v>728397</v>
      </c>
      <c r="H16" s="68">
        <f>'[4]EC'!H29+'[4]FS'!H29+'[4]GT'!H29+'[4]KZN'!H29+'[4]LP'!H29+'[4]MP'!H29+'[4]NC'!H29+'[4]NW'!H29+'[4]WC'!H29</f>
        <v>-22942</v>
      </c>
      <c r="I16" s="67">
        <f t="shared" si="3"/>
        <v>0.9783657355890879</v>
      </c>
      <c r="J16" s="32"/>
    </row>
    <row r="17" spans="1:10" ht="19.5" customHeight="1">
      <c r="A17" s="12" t="s">
        <v>72</v>
      </c>
      <c r="B17" s="68">
        <f>'[4]EC'!B30+'[4]FS'!B30+'[4]GT'!B30+'[4]KZN'!B30+'[4]LP'!B30+'[4]MP'!B30+'[4]NC'!B30+'[4]NW'!B30+'[4]WC'!B30</f>
        <v>812571</v>
      </c>
      <c r="C17" s="68">
        <f>'[4]EC'!C30+'[4]FS'!C30+'[4]GT'!C30+'[4]LP'!C30+'[4]KZN'!C30+'[4]MP'!C30+'[4]NC'!C30+'[4]NW'!C30+'[4]WC'!C30</f>
        <v>-48064</v>
      </c>
      <c r="D17" s="68">
        <f>'[4]EC'!D30+'[4]FS'!D30+'[4]GT'!D30+'[4]KZN'!D30+'[4]LP'!D30+'[4]MP'!D30+'[4]NC'!D30+'[4]NW'!D30+'[4]WC'!D30</f>
        <v>764507</v>
      </c>
      <c r="E17" s="68">
        <f>'[4]EC'!E30+'[4]FS'!E30+'[4]GT'!E30+'[4]KZN'!E30+'[4]LP'!E30+'[4]MP'!E30+'[4]NC'!E30+'[4]NW'!E30+'[4]WC'!E30</f>
        <v>705696</v>
      </c>
      <c r="F17" s="68">
        <f>'[4]EC'!F30+'[4]FS'!F30+'[4]GT'!F30+'[4]KZN'!F30+'[4]LP'!F30+'[4]MP'!F30+'[4]NC'!F30+'[4]NW'!F30+'[4]WC'!F30</f>
        <v>15070</v>
      </c>
      <c r="G17" s="68">
        <f>'[4]EC'!G30+'[4]FS'!G30+'[4]GT'!G30+'[4]KZN'!G30+'[4]LP'!G30+'[4]MP'!G30+'[4]NC'!G30+'[4]NW'!G30+'[4]WC'!G30</f>
        <v>720766</v>
      </c>
      <c r="H17" s="68">
        <f>'[4]EC'!H30+'[4]FS'!H30+'[4]GT'!H30+'[4]KZN'!H30+'[4]LP'!H30+'[4]MP'!H30+'[4]NC'!H30+'[4]NW'!H30+'[4]WC'!H30</f>
        <v>43741</v>
      </c>
      <c r="I17" s="67">
        <f t="shared" si="3"/>
        <v>0.9230733008330859</v>
      </c>
      <c r="J17" s="32"/>
    </row>
    <row r="18" spans="1:10" ht="19.5" customHeight="1">
      <c r="A18" s="12" t="s">
        <v>73</v>
      </c>
      <c r="B18" s="68">
        <f>'[4]EC'!B31+'[4]FS'!B31+'[4]GT'!B31+'[4]KZN'!B31+'[4]LP'!B31+'[4]MP'!B31+'[4]NC'!B31+'[4]NW'!B31+'[4]WC'!B31</f>
        <v>1954645</v>
      </c>
      <c r="C18" s="68">
        <f>'[4]EC'!C31+'[4]FS'!C31+'[4]GT'!C31+'[4]LP'!C31+'[4]KZN'!C31+'[4]MP'!C31+'[4]NC'!C31+'[4]NW'!C31+'[4]WC'!C31</f>
        <v>-79579</v>
      </c>
      <c r="D18" s="68">
        <f>'[4]EC'!D31+'[4]FS'!D31+'[4]GT'!D31+'[4]KZN'!D31+'[4]LP'!D31+'[4]MP'!D31+'[4]NC'!D31+'[4]NW'!D31+'[4]WC'!D31</f>
        <v>1875066</v>
      </c>
      <c r="E18" s="68">
        <f>'[4]EC'!E31+'[4]FS'!E31+'[4]GT'!E31+'[4]KZN'!E31+'[4]LP'!E31+'[4]MP'!E31+'[4]NC'!E31+'[4]NW'!E31+'[4]WC'!E31</f>
        <v>1801536</v>
      </c>
      <c r="F18" s="68">
        <f>'[4]EC'!F31+'[4]FS'!F31+'[4]GT'!F31+'[4]KZN'!F31+'[4]LP'!F31+'[4]MP'!F31+'[4]NC'!F31+'[4]NW'!F31+'[4]WC'!F31</f>
        <v>96454</v>
      </c>
      <c r="G18" s="68">
        <f>'[4]EC'!G31+'[4]FS'!G31+'[4]GT'!G31+'[4]KZN'!G31+'[4]LP'!G31+'[4]MP'!G31+'[4]NC'!G31+'[4]NW'!G31+'[4]WC'!G31</f>
        <v>1897990</v>
      </c>
      <c r="H18" s="68">
        <f>'[4]EC'!H31+'[4]FS'!H31+'[4]GT'!H31+'[4]KZN'!H31+'[4]LP'!H31+'[4]MP'!H31+'[4]NC'!H31+'[4]NW'!H31+'[4]WC'!H31</f>
        <v>-22924</v>
      </c>
      <c r="I18" s="67">
        <f t="shared" si="3"/>
        <v>0.9607853803546115</v>
      </c>
      <c r="J18" s="32"/>
    </row>
    <row r="19" spans="1:10" ht="19.5" customHeight="1">
      <c r="A19" s="12" t="s">
        <v>74</v>
      </c>
      <c r="B19" s="68">
        <f>'[4]EC'!B32+'[4]FS'!B32+'[4]GT'!B32+'[4]KZN'!B32+'[4]LP'!B32+'[4]MP'!B32+'[4]NC'!B32+'[4]NW'!B32+'[4]WC'!B32</f>
        <v>27469</v>
      </c>
      <c r="C19" s="68">
        <f>'[4]EC'!C32+'[4]FS'!C32+'[4]GT'!C32+'[4]LP'!C32+'[4]KZN'!C32+'[4]MP'!C32+'[4]NC'!C32+'[4]NW'!C32+'[4]WC'!C32</f>
        <v>618</v>
      </c>
      <c r="D19" s="68">
        <f>'[4]EC'!D32+'[4]FS'!D32+'[4]GT'!D32+'[4]KZN'!D32+'[4]LP'!D32+'[4]MP'!D32+'[4]NC'!D32+'[4]NW'!D32+'[4]WC'!D32</f>
        <v>28087</v>
      </c>
      <c r="E19" s="68">
        <f>'[4]EC'!E32+'[4]FS'!E32+'[4]GT'!E32+'[4]KZN'!E32+'[4]LP'!E32+'[4]MP'!E32+'[4]NC'!E32+'[4]NW'!E32+'[4]WC'!E32</f>
        <v>25837</v>
      </c>
      <c r="F19" s="68">
        <f>'[4]EC'!F32+'[4]FS'!F32+'[4]GT'!F32+'[4]KZN'!F32+'[4]LP'!F32+'[4]MP'!F32+'[4]NC'!F32+'[4]NW'!F32+'[4]WC'!F32</f>
        <v>4324</v>
      </c>
      <c r="G19" s="68">
        <f>'[4]EC'!G32+'[4]FS'!G32+'[4]GT'!G32+'[4]KZN'!G32+'[4]LP'!G32+'[4]MP'!G32+'[4]NC'!G32+'[4]NW'!G32+'[4]WC'!G32</f>
        <v>30161</v>
      </c>
      <c r="H19" s="68">
        <f>'[4]EC'!H32+'[4]FS'!H32+'[4]GT'!H32+'[4]KZN'!H32+'[4]LP'!H32+'[4]MP'!H32+'[4]NC'!H32+'[4]NW'!H32+'[4]WC'!H32</f>
        <v>-2074</v>
      </c>
      <c r="I19" s="67">
        <f t="shared" si="3"/>
        <v>0.9198917648734289</v>
      </c>
      <c r="J19" s="32"/>
    </row>
    <row r="20" spans="1:10" ht="19.5" customHeight="1">
      <c r="A20" s="12" t="s">
        <v>75</v>
      </c>
      <c r="B20" s="68">
        <f>'[4]EC'!B33+'[4]FS'!B33+'[4]GT'!B33+'[4]KZN'!B33+'[4]LP'!B33+'[4]MP'!B33+'[4]NC'!B33+'[4]NW'!B33+'[4]WC'!B33</f>
        <v>399784</v>
      </c>
      <c r="C20" s="68">
        <f>'[4]EC'!C33+'[4]FS'!C33+'[4]GT'!C33+'[4]LP'!C33+'[4]KZN'!C33+'[4]MP'!C33+'[4]NC'!C33+'[4]NW'!C33+'[4]WC'!C33</f>
        <v>-10106</v>
      </c>
      <c r="D20" s="68">
        <f>'[4]EC'!D33+'[4]FS'!D33+'[4]GT'!D33+'[4]KZN'!D33+'[4]LP'!D33+'[4]MP'!D33+'[4]NC'!D33+'[4]NW'!D33+'[4]WC'!D33</f>
        <v>389678</v>
      </c>
      <c r="E20" s="68">
        <f>'[4]EC'!E33+'[4]FS'!E33+'[4]GT'!E33+'[4]KZN'!E33+'[4]LP'!E33+'[4]MP'!E33+'[4]NC'!E33+'[4]NW'!E33+'[4]WC'!E33</f>
        <v>309576</v>
      </c>
      <c r="F20" s="68">
        <f>'[4]EC'!F33+'[4]FS'!F33+'[4]GT'!F33+'[4]KZN'!F33+'[4]LP'!F33+'[4]MP'!F33+'[4]NC'!F33+'[4]NW'!F33+'[4]WC'!F33</f>
        <v>55916</v>
      </c>
      <c r="G20" s="68">
        <f>'[4]EC'!G33+'[4]FS'!G33+'[4]GT'!G33+'[4]KZN'!G33+'[4]LP'!G33+'[4]MP'!G33+'[4]NC'!G33+'[4]NW'!G33+'[4]WC'!G33</f>
        <v>365492</v>
      </c>
      <c r="H20" s="68">
        <f>'[4]EC'!H33+'[4]FS'!H33+'[4]GT'!H33+'[4]KZN'!H33+'[4]LP'!H33+'[4]MP'!H33+'[4]NC'!H33+'[4]NW'!H33+'[4]WC'!H33</f>
        <v>24186</v>
      </c>
      <c r="I20" s="67">
        <f t="shared" si="3"/>
        <v>0.7944405380852909</v>
      </c>
      <c r="J20" s="32"/>
    </row>
    <row r="21" spans="1:10" ht="19.5" customHeight="1">
      <c r="A21" s="12" t="s">
        <v>76</v>
      </c>
      <c r="B21" s="68">
        <f>'[4]EC'!B34+'[4]FS'!B34+'[4]GT'!B34+'[4]KZN'!B34+'[4]LP'!B34+'[4]MP'!B34+'[4]NC'!B34+'[4]NW'!B34+'[4]WC'!B34</f>
        <v>72747</v>
      </c>
      <c r="C21" s="68">
        <f>'[4]EC'!C34+'[4]FS'!C34+'[4]GT'!C34+'[4]LP'!C34+'[4]KZN'!C34+'[4]MP'!C34+'[4]NC'!C34+'[4]NW'!C34+'[4]WC'!C34</f>
        <v>21396</v>
      </c>
      <c r="D21" s="68">
        <f>'[4]EC'!D34+'[4]FS'!D34+'[4]GT'!D34+'[4]KZN'!D34+'[4]LP'!D34+'[4]MP'!D34+'[4]NC'!D34+'[4]NW'!D34+'[4]WC'!D34</f>
        <v>94143</v>
      </c>
      <c r="E21" s="68">
        <f>'[4]EC'!E34+'[4]FS'!E34+'[4]GT'!E34+'[4]KZN'!E34+'[4]LP'!E34+'[4]MP'!E34+'[4]NC'!E34+'[4]NW'!E34+'[4]WC'!E34</f>
        <v>74695</v>
      </c>
      <c r="F21" s="68">
        <f>'[4]EC'!F34+'[4]FS'!F34+'[4]GT'!F34+'[4]KZN'!F34+'[4]LP'!F34+'[4]MP'!F34+'[4]NC'!F34+'[4]NW'!F34+'[4]WC'!F34</f>
        <v>2501</v>
      </c>
      <c r="G21" s="68">
        <f>'[4]EC'!G34+'[4]FS'!G34+'[4]GT'!G34+'[4]KZN'!G34+'[4]LP'!G34+'[4]MP'!G34+'[4]NC'!G34+'[4]NW'!G34+'[4]WC'!G34</f>
        <v>77196</v>
      </c>
      <c r="H21" s="68">
        <f>'[4]EC'!H34+'[4]FS'!H34+'[4]GT'!H34+'[4]KZN'!H34+'[4]LP'!H34+'[4]MP'!H34+'[4]NC'!H34+'[4]NW'!H34+'[4]WC'!H34</f>
        <v>16947</v>
      </c>
      <c r="I21" s="67">
        <f t="shared" si="3"/>
        <v>0.79342064731313</v>
      </c>
      <c r="J21" s="32"/>
    </row>
    <row r="22" spans="1:10" ht="19.5" customHeight="1">
      <c r="A22" s="12" t="s">
        <v>77</v>
      </c>
      <c r="B22" s="68">
        <f>'[4]EC'!B35+'[4]FS'!B35+'[4]GT'!B35+'[4]KZN'!B35+'[4]LP'!B35+'[4]MP'!B35+'[4]NC'!B35+'[4]NW'!B35+'[4]WC'!B35</f>
        <v>903627</v>
      </c>
      <c r="C22" s="68">
        <f>'[4]EC'!C35+'[4]FS'!C35+'[4]GT'!C35+'[4]LP'!C35+'[4]KZN'!C35+'[4]MP'!C35+'[4]NC'!C35+'[4]NW'!C35+'[4]WC'!C35</f>
        <v>86547</v>
      </c>
      <c r="D22" s="68">
        <f>'[4]EC'!D35+'[4]FS'!D35+'[4]GT'!D35+'[4]KZN'!D35+'[4]LP'!D35+'[4]MP'!D35+'[4]NC'!D35+'[4]NW'!D35+'[4]WC'!D35</f>
        <v>990174</v>
      </c>
      <c r="E22" s="68">
        <f>'[4]EC'!E35+'[4]FS'!E35+'[4]GT'!E35+'[4]KZN'!E35+'[4]LP'!E35+'[4]MP'!E35+'[4]NC'!E35+'[4]NW'!E35+'[4]WC'!E35</f>
        <v>938512</v>
      </c>
      <c r="F22" s="68">
        <f>'[4]EC'!F35+'[4]FS'!F35+'[4]GT'!F35+'[4]KZN'!F35+'[4]LP'!F35+'[4]MP'!F35+'[4]NC'!F35+'[4]NW'!F35+'[4]WC'!F35</f>
        <v>38553</v>
      </c>
      <c r="G22" s="68">
        <f>'[4]EC'!G35+'[4]FS'!G35+'[4]GT'!G35+'[4]KZN'!G35+'[4]LP'!G35+'[4]MP'!G35+'[4]NC'!G35+'[4]NW'!G35+'[4]WC'!G35</f>
        <v>977065</v>
      </c>
      <c r="H22" s="68">
        <f>D22-G22</f>
        <v>13109</v>
      </c>
      <c r="I22" s="67">
        <f t="shared" si="3"/>
        <v>0.9478253317093763</v>
      </c>
      <c r="J22" s="32"/>
    </row>
    <row r="23" spans="1:10" ht="19.5" customHeight="1">
      <c r="A23" s="12"/>
      <c r="B23" s="68"/>
      <c r="C23" s="68"/>
      <c r="D23" s="68"/>
      <c r="E23" s="68"/>
      <c r="F23" s="68"/>
      <c r="G23" s="68"/>
      <c r="H23" s="68"/>
      <c r="I23" s="67"/>
      <c r="J23" s="32"/>
    </row>
    <row r="24" spans="1:10" ht="19.5" customHeight="1">
      <c r="A24" s="12" t="s">
        <v>83</v>
      </c>
      <c r="B24" s="68">
        <f>'[4]EC'!B44+'[4]FS'!B44+'[4]GT'!B44+'[4]KZN'!B44+'[4]LP'!B44+'[4]MP'!B44+'[4]NC'!B44+'[4]NW'!B44+'[4]WC'!B44</f>
        <v>137335</v>
      </c>
      <c r="C24" s="68">
        <f>'[4]EC'!C44+'[4]FS'!C44+'[4]GT'!C44+'[4]LP'!C44+'[4]KZN'!C44+'[4]MP'!C44+'[4]NC'!C44+'[4]NW'!C44+'[4]WC'!C44</f>
        <v>0</v>
      </c>
      <c r="D24" s="68">
        <f>'[4]EC'!D44+'[4]FS'!D44+'[4]GT'!D44+'[4]KZN'!D44+'[4]LP'!D44+'[4]MP'!D44+'[4]NC'!D44+'[4]NW'!D44+'[4]WC'!D44</f>
        <v>137335</v>
      </c>
      <c r="E24" s="68">
        <f>'[4]EC'!E44+'[4]FS'!E44+'[4]GT'!E44+'[4]KZN'!E44+'[4]LP'!E44+'[4]MP'!E44+'[4]NC'!E44+'[4]NW'!E44+'[4]WC'!E44</f>
        <v>3003</v>
      </c>
      <c r="F24" s="68">
        <f>'[4]EC'!F44+'[4]FS'!F44+'[4]GT'!F44+'[4]KZN'!F44+'[4]LP'!F44+'[4]MP'!F44+'[4]NC'!F44+'[4]NW'!F44+'[4]WC'!F44</f>
        <v>136694</v>
      </c>
      <c r="G24" s="68">
        <f>SUM(E24:F24)</f>
        <v>139697</v>
      </c>
      <c r="H24" s="68">
        <f>D24-G24</f>
        <v>-2362</v>
      </c>
      <c r="I24" s="67">
        <f>E24/D24</f>
        <v>0.02186623948738486</v>
      </c>
      <c r="J24" s="32"/>
    </row>
    <row r="25" spans="1:10" ht="19.5" customHeight="1" thickBot="1">
      <c r="A25" s="12"/>
      <c r="B25" s="68"/>
      <c r="C25" s="68"/>
      <c r="D25" s="68"/>
      <c r="E25" s="68"/>
      <c r="F25" s="68"/>
      <c r="G25" s="68"/>
      <c r="H25" s="68"/>
      <c r="I25" s="67"/>
      <c r="J25" s="32"/>
    </row>
    <row r="26" spans="1:10" ht="19.5" customHeight="1" thickBot="1">
      <c r="A26" s="21" t="s">
        <v>16</v>
      </c>
      <c r="B26" s="69">
        <f aca="true" t="shared" si="4" ref="B26:H26">B8+B13+B24</f>
        <v>25637371</v>
      </c>
      <c r="C26" s="69">
        <f t="shared" si="4"/>
        <v>411389</v>
      </c>
      <c r="D26" s="69">
        <f t="shared" si="4"/>
        <v>26048760</v>
      </c>
      <c r="E26" s="69">
        <f t="shared" si="4"/>
        <v>20638290</v>
      </c>
      <c r="F26" s="69">
        <f t="shared" si="4"/>
        <v>3305250</v>
      </c>
      <c r="G26" s="69">
        <f t="shared" si="4"/>
        <v>23943540</v>
      </c>
      <c r="H26" s="69">
        <f t="shared" si="4"/>
        <v>2105220</v>
      </c>
      <c r="I26" s="73">
        <f>E26/D26</f>
        <v>0.7922945276473813</v>
      </c>
      <c r="J26" s="32"/>
    </row>
    <row r="27" spans="1:10" ht="19.5" customHeight="1">
      <c r="A27" s="74"/>
      <c r="B27" s="75"/>
      <c r="C27" s="75"/>
      <c r="D27" s="75"/>
      <c r="E27" s="75"/>
      <c r="F27" s="77"/>
      <c r="G27" s="75"/>
      <c r="H27" s="75"/>
      <c r="I27" s="76"/>
      <c r="J27" s="32"/>
    </row>
    <row r="28" spans="1:10" ht="19.5" customHeight="1">
      <c r="A28" s="66"/>
      <c r="B28" s="32"/>
      <c r="C28" s="32"/>
      <c r="D28" s="32"/>
      <c r="E28" s="32"/>
      <c r="F28" s="32"/>
      <c r="G28" s="32"/>
      <c r="H28" s="32"/>
      <c r="J28" s="32"/>
    </row>
    <row r="29" spans="1:10" ht="19.5" customHeight="1">
      <c r="A29" s="66"/>
      <c r="B29" s="32"/>
      <c r="C29" s="32"/>
      <c r="D29" s="32"/>
      <c r="E29" s="32"/>
      <c r="F29" s="32"/>
      <c r="G29" s="32"/>
      <c r="H29" s="32"/>
      <c r="J29" s="32"/>
    </row>
  </sheetData>
  <sheetProtection/>
  <mergeCells count="2">
    <mergeCell ref="A3:I3"/>
    <mergeCell ref="A2:I2"/>
  </mergeCells>
  <printOptions/>
  <pageMargins left="0.7" right="0.7" top="0.75" bottom="0.75" header="0.3" footer="0.3"/>
  <pageSetup fitToHeight="1" fitToWidth="1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1" sqref="G11"/>
    </sheetView>
  </sheetViews>
  <sheetFormatPr defaultColWidth="16.00390625" defaultRowHeight="24" customHeight="1"/>
  <cols>
    <col min="3" max="3" width="17.7109375" style="0" customWidth="1"/>
  </cols>
  <sheetData>
    <row r="1" ht="24" customHeight="1">
      <c r="A1" t="s">
        <v>109</v>
      </c>
    </row>
    <row r="2" ht="24" customHeight="1">
      <c r="A2" t="s">
        <v>95</v>
      </c>
    </row>
    <row r="3" spans="1:7" ht="24" customHeight="1">
      <c r="A3" s="84"/>
      <c r="B3" s="110" t="s">
        <v>110</v>
      </c>
      <c r="C3" s="111"/>
      <c r="D3" s="112"/>
      <c r="E3" s="111" t="s">
        <v>111</v>
      </c>
      <c r="F3" s="111"/>
      <c r="G3" s="112"/>
    </row>
    <row r="4" spans="1:7" ht="30.75" customHeight="1">
      <c r="A4" s="85"/>
      <c r="B4" s="89" t="s">
        <v>37</v>
      </c>
      <c r="C4" s="89" t="s">
        <v>54</v>
      </c>
      <c r="D4" s="90" t="s">
        <v>44</v>
      </c>
      <c r="E4" s="89" t="s">
        <v>37</v>
      </c>
      <c r="F4" s="89" t="s">
        <v>54</v>
      </c>
      <c r="G4" s="89" t="s">
        <v>44</v>
      </c>
    </row>
    <row r="5" spans="1:7" ht="24" customHeight="1">
      <c r="A5" s="85"/>
      <c r="B5" s="86" t="s">
        <v>8</v>
      </c>
      <c r="C5" s="86" t="s">
        <v>8</v>
      </c>
      <c r="D5" s="86" t="s">
        <v>9</v>
      </c>
      <c r="E5" s="86" t="s">
        <v>8</v>
      </c>
      <c r="F5" s="86" t="s">
        <v>8</v>
      </c>
      <c r="G5" s="86" t="s">
        <v>9</v>
      </c>
    </row>
    <row r="6" spans="1:7" ht="24" customHeight="1">
      <c r="A6" s="85"/>
      <c r="B6" s="86"/>
      <c r="C6" s="86"/>
      <c r="D6" s="86"/>
      <c r="E6" s="86"/>
      <c r="F6" s="86"/>
      <c r="G6" s="86"/>
    </row>
    <row r="7" spans="1:7" ht="24" customHeight="1">
      <c r="A7" s="85" t="s">
        <v>106</v>
      </c>
      <c r="B7" s="87">
        <v>108127586</v>
      </c>
      <c r="C7" s="87">
        <v>101249330</v>
      </c>
      <c r="D7" s="91">
        <f>C7/B7</f>
        <v>0.9363875930791611</v>
      </c>
      <c r="E7" s="87">
        <v>97506268</v>
      </c>
      <c r="F7" s="87">
        <v>99255803</v>
      </c>
      <c r="G7" s="91">
        <f>F7/E7</f>
        <v>1.0179427952262514</v>
      </c>
    </row>
    <row r="8" spans="1:7" ht="24" customHeight="1">
      <c r="A8" s="85" t="s">
        <v>107</v>
      </c>
      <c r="B8" s="87">
        <v>6186655</v>
      </c>
      <c r="C8" s="87">
        <v>6222255</v>
      </c>
      <c r="D8" s="91">
        <f>C8/B8</f>
        <v>1.0057543211961877</v>
      </c>
      <c r="E8" s="87">
        <v>5817875</v>
      </c>
      <c r="F8" s="87">
        <v>5607746</v>
      </c>
      <c r="G8" s="91">
        <f>F8/E8</f>
        <v>0.9638821734739917</v>
      </c>
    </row>
    <row r="9" spans="1:7" ht="24" customHeight="1">
      <c r="A9" s="85" t="s">
        <v>108</v>
      </c>
      <c r="B9" s="87">
        <v>867152</v>
      </c>
      <c r="C9" s="87">
        <v>787422</v>
      </c>
      <c r="D9" s="91">
        <f>C9/B9</f>
        <v>0.9080553351661531</v>
      </c>
      <c r="E9" s="87">
        <v>835321</v>
      </c>
      <c r="F9" s="87">
        <v>853420</v>
      </c>
      <c r="G9" s="91">
        <f>F9/E9</f>
        <v>1.0216671195863627</v>
      </c>
    </row>
    <row r="10" spans="1:7" ht="24" customHeight="1">
      <c r="A10" s="88"/>
      <c r="B10" s="87"/>
      <c r="C10" s="87"/>
      <c r="D10" s="91"/>
      <c r="E10" s="87"/>
      <c r="F10" s="87"/>
      <c r="G10" s="91"/>
    </row>
    <row r="11" spans="1:7" ht="24" customHeight="1">
      <c r="A11" s="92" t="s">
        <v>112</v>
      </c>
      <c r="B11" s="93">
        <f>B7-B8-B9</f>
        <v>101073779</v>
      </c>
      <c r="C11" s="93">
        <f>C7-C8-C9</f>
        <v>94239653</v>
      </c>
      <c r="D11" s="94">
        <f>C11/B11</f>
        <v>0.932384778054059</v>
      </c>
      <c r="E11" s="93">
        <f>E7-E8-E9</f>
        <v>90853072</v>
      </c>
      <c r="F11" s="93">
        <f>F7-F8-F9</f>
        <v>92794637</v>
      </c>
      <c r="G11" s="94">
        <f>F11/E11</f>
        <v>1.0213703836013381</v>
      </c>
    </row>
    <row r="12" spans="2:6" ht="24" customHeight="1">
      <c r="B12" s="83"/>
      <c r="C12" s="83"/>
      <c r="E12" s="83"/>
      <c r="F12" s="83"/>
    </row>
  </sheetData>
  <sheetProtection/>
  <mergeCells count="2">
    <mergeCell ref="B3:D3"/>
    <mergeCell ref="E3:G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28125" style="8" customWidth="1"/>
    <col min="2" max="2" width="17.8515625" style="8" customWidth="1"/>
    <col min="3" max="8" width="17.421875" style="8" customWidth="1"/>
    <col min="9" max="9" width="15.140625" style="60" customWidth="1"/>
    <col min="10" max="16384" width="9.140625" style="8" customWidth="1"/>
  </cols>
  <sheetData>
    <row r="1" ht="15">
      <c r="A1" s="6" t="s">
        <v>0</v>
      </c>
    </row>
    <row r="2" ht="15" thickBot="1"/>
    <row r="3" spans="1:9" ht="15.75" thickBot="1">
      <c r="A3" s="95" t="s">
        <v>36</v>
      </c>
      <c r="B3" s="96"/>
      <c r="C3" s="96"/>
      <c r="D3" s="96"/>
      <c r="E3" s="96"/>
      <c r="F3" s="96"/>
      <c r="G3" s="96"/>
      <c r="H3" s="96"/>
      <c r="I3" s="97"/>
    </row>
    <row r="4" spans="1:9" ht="82.5" customHeight="1" thickBot="1">
      <c r="A4" s="61"/>
      <c r="B4" s="62" t="s">
        <v>63</v>
      </c>
      <c r="C4" s="63" t="s">
        <v>4</v>
      </c>
      <c r="D4" s="62" t="s">
        <v>37</v>
      </c>
      <c r="E4" s="62" t="s">
        <v>79</v>
      </c>
      <c r="F4" s="62" t="s">
        <v>80</v>
      </c>
      <c r="G4" s="62" t="s">
        <v>81</v>
      </c>
      <c r="H4" s="62" t="s">
        <v>57</v>
      </c>
      <c r="I4" s="64" t="s">
        <v>82</v>
      </c>
    </row>
    <row r="5" spans="1:16" ht="15">
      <c r="A5" s="12"/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65" t="s">
        <v>9</v>
      </c>
      <c r="J5" s="66"/>
      <c r="K5" s="66"/>
      <c r="L5" s="66"/>
      <c r="M5" s="66"/>
      <c r="N5" s="66"/>
      <c r="O5" s="66"/>
      <c r="P5" s="66"/>
    </row>
    <row r="6" spans="1:9" ht="19.5" customHeight="1">
      <c r="A6" s="15" t="s">
        <v>85</v>
      </c>
      <c r="B6" s="17"/>
      <c r="C6" s="17"/>
      <c r="D6" s="17"/>
      <c r="E6" s="17"/>
      <c r="F6" s="17"/>
      <c r="G6" s="17"/>
      <c r="H6" s="17"/>
      <c r="I6" s="67"/>
    </row>
    <row r="7" spans="1:10" ht="15">
      <c r="A7" s="15"/>
      <c r="B7" s="68"/>
      <c r="C7" s="68"/>
      <c r="D7" s="68"/>
      <c r="E7" s="68"/>
      <c r="F7" s="68"/>
      <c r="G7" s="68"/>
      <c r="H7" s="68"/>
      <c r="I7" s="67"/>
      <c r="J7" s="32"/>
    </row>
    <row r="8" spans="1:10" ht="14.25">
      <c r="A8" s="12" t="s">
        <v>86</v>
      </c>
      <c r="B8" s="68">
        <f>'[2]EC'!B8+'[2]FS'!B8+'[2]GT'!B8+'[2]LP'!B8+'[2]KZN'!B8+'[2]MP'!B8+'[2]NC'!B8+'[2]NW'!B8+'[2]WC'!B8</f>
        <v>8506297</v>
      </c>
      <c r="C8" s="68">
        <f>'[2]EC'!C8+'[2]FS'!C8+'[2]GT'!C8+'[2]LP'!C8+'[2]KZN'!C8+'[2]MP'!C8+'[2]NC'!C8+'[2]NW'!C8+'[2]WC'!C8</f>
        <v>574812</v>
      </c>
      <c r="D8" s="68">
        <f>'[2]EC'!D8+'[2]FS'!D8+'[2]GT'!D8+'[2]LP'!D8+'[2]KZN'!D8+'[2]MP'!D8+'[2]NC'!D8+'[2]NW'!D8+'[2]WC'!D8</f>
        <v>9081109</v>
      </c>
      <c r="E8" s="68">
        <f>'[2]EC'!E8+'[2]FS'!E8+'[2]GT'!E8+'[2]LP'!E8+'[2]KZN'!E8+'[2]MP'!E8+'[2]NC'!E8+'[2]NW'!E8+'[2]WC'!E8</f>
        <v>8441657</v>
      </c>
      <c r="F8" s="68">
        <f>'[2]EC'!F8+'[2]FS'!F8+'[2]GT'!F8+'[2]LP'!F8+'[2]KZN'!F8+'[2]MP'!F8+'[2]NC'!F8+'[2]NW'!F8+'[2]WC'!F8</f>
        <v>872183</v>
      </c>
      <c r="G8" s="68">
        <f>SUM(E8:F8)</f>
        <v>9313840</v>
      </c>
      <c r="H8" s="68">
        <f>D8-G8</f>
        <v>-232731</v>
      </c>
      <c r="I8" s="19">
        <f>E8/D8</f>
        <v>0.9295843712480492</v>
      </c>
      <c r="J8" s="32"/>
    </row>
    <row r="9" spans="1:10" ht="14.25">
      <c r="A9" s="12" t="s">
        <v>87</v>
      </c>
      <c r="B9" s="68">
        <f>'[2]EC'!B9+'[2]FS'!B9+'[2]GT'!B9+'[2]LP'!B9+'[2]KZN'!B9+'[2]MP'!B9+'[2]NC'!B9+'[2]NW'!B9+'[2]WC'!B9</f>
        <v>113296206</v>
      </c>
      <c r="C9" s="68">
        <f>'[2]EC'!C9+'[2]FS'!C9+'[2]GT'!C9+'[2]LP'!C9+'[2]KZN'!C9+'[2]MP'!C9+'[2]NC'!C9+'[2]NW'!C9+'[2]WC'!C9</f>
        <v>2461091</v>
      </c>
      <c r="D9" s="68">
        <f>'[2]EC'!D9+'[2]FS'!D9+'[2]GT'!D9+'[2]LP'!D9+'[2]KZN'!D9+'[2]MP'!D9+'[2]NC'!D9+'[2]NW'!D9+'[2]WC'!D9</f>
        <v>115757297</v>
      </c>
      <c r="E9" s="68">
        <f>'[2]EC'!E9+'[2]FS'!E9+'[2]GT'!E9+'[2]LP'!E9+'[2]KZN'!E9+'[2]MP'!E9+'[2]NC'!E9+'[2]NW'!E9+'[2]WC'!E9</f>
        <v>104878886</v>
      </c>
      <c r="F9" s="68">
        <f>'[2]EC'!F9+'[2]FS'!F9+'[2]GT'!F9+'[2]LP'!F9+'[2]KZN'!F9+'[2]MP'!F9+'[2]NC'!F9+'[2]NW'!F9+'[2]WC'!F9</f>
        <v>10879868</v>
      </c>
      <c r="G9" s="68">
        <f aca="true" t="shared" si="0" ref="G9:G14">SUM(E9:F9)</f>
        <v>115758754</v>
      </c>
      <c r="H9" s="68">
        <f aca="true" t="shared" si="1" ref="H9:H14">D9-G9</f>
        <v>-1457</v>
      </c>
      <c r="I9" s="19">
        <f aca="true" t="shared" si="2" ref="I9:I14">E9/D9</f>
        <v>0.906023971862439</v>
      </c>
      <c r="J9" s="32"/>
    </row>
    <row r="10" spans="1:10" ht="14.25">
      <c r="A10" s="12" t="s">
        <v>88</v>
      </c>
      <c r="B10" s="68">
        <f>'[2]EC'!B10+'[2]FS'!B10+'[2]GT'!B10+'[2]LP'!B10+'[2]KZN'!B10+'[2]MP'!B10+'[2]NC'!B10+'[2]NW'!B10+'[2]WC'!B10</f>
        <v>705719</v>
      </c>
      <c r="C10" s="68">
        <f>'[2]EC'!C10+'[2]FS'!C10+'[2]GT'!C10+'[2]LP'!C10+'[2]KZN'!C10+'[2]MP'!C10+'[2]NC'!C10+'[2]NW'!C10+'[2]WC'!C10</f>
        <v>736</v>
      </c>
      <c r="D10" s="68">
        <f>'[2]EC'!D10+'[2]FS'!D10+'[2]GT'!D10+'[2]LP'!D10+'[2]KZN'!D10+'[2]MP'!D10+'[2]NC'!D10+'[2]NW'!D10+'[2]WC'!D10</f>
        <v>706455</v>
      </c>
      <c r="E10" s="68">
        <f>'[2]EC'!E10+'[2]FS'!E10+'[2]GT'!E10+'[2]LP'!E10+'[2]KZN'!E10+'[2]MP'!E10+'[2]NC'!E10+'[2]NW'!E10+'[2]WC'!E10</f>
        <v>691211</v>
      </c>
      <c r="F10" s="68">
        <f>'[2]EC'!F10+'[2]FS'!F10+'[2]GT'!F10+'[2]LP'!F10+'[2]KZN'!F10+'[2]MP'!F10+'[2]NC'!F10+'[2]NW'!F10+'[2]WC'!F10</f>
        <v>46960</v>
      </c>
      <c r="G10" s="68">
        <f t="shared" si="0"/>
        <v>738171</v>
      </c>
      <c r="H10" s="68">
        <f t="shared" si="1"/>
        <v>-31716</v>
      </c>
      <c r="I10" s="19">
        <f t="shared" si="2"/>
        <v>0.9784218386167555</v>
      </c>
      <c r="J10" s="32"/>
    </row>
    <row r="11" spans="1:10" ht="14.25">
      <c r="A11" s="12" t="s">
        <v>89</v>
      </c>
      <c r="B11" s="68">
        <f>'[2]EC'!B11+'[2]FS'!B11+'[2]GT'!B11+'[2]LP'!B11+'[2]KZN'!B11+'[2]MP'!B11+'[2]NC'!B11+'[2]NW'!B11+'[2]WC'!B11</f>
        <v>4141452</v>
      </c>
      <c r="C11" s="68">
        <f>'[2]EC'!C11+'[2]FS'!C11+'[2]GT'!C11+'[2]LP'!C11+'[2]KZN'!C11+'[2]MP'!C11+'[2]NC'!C11+'[2]NW'!C11+'[2]WC'!C11</f>
        <v>103716</v>
      </c>
      <c r="D11" s="68">
        <f>'[2]EC'!D11+'[2]FS'!D11+'[2]GT'!D11+'[2]LP'!D11+'[2]KZN'!D11+'[2]MP'!D11+'[2]NC'!D11+'[2]NW'!D11+'[2]WC'!D11</f>
        <v>4245168</v>
      </c>
      <c r="E11" s="68">
        <f>'[2]EC'!E11+'[2]FS'!E11+'[2]GT'!E11+'[2]LP'!E11+'[2]KZN'!E11+'[2]MP'!E11+'[2]NC'!E11+'[2]NW'!E11+'[2]WC'!E11</f>
        <v>3775993</v>
      </c>
      <c r="F11" s="68">
        <f>'[2]EC'!F11+'[2]FS'!F11+'[2]GT'!F11+'[2]LP'!F11+'[2]KZN'!F11+'[2]MP'!F11+'[2]NC'!F11+'[2]NW'!F11+'[2]WC'!F11</f>
        <v>372448</v>
      </c>
      <c r="G11" s="68">
        <f t="shared" si="0"/>
        <v>4148441</v>
      </c>
      <c r="H11" s="68">
        <f t="shared" si="1"/>
        <v>96727</v>
      </c>
      <c r="I11" s="19">
        <f t="shared" si="2"/>
        <v>0.889480227873196</v>
      </c>
      <c r="J11" s="32"/>
    </row>
    <row r="12" spans="1:10" ht="14.25">
      <c r="A12" s="12" t="s">
        <v>90</v>
      </c>
      <c r="B12" s="68">
        <f>'[2]EC'!B12+'[2]FS'!B12+'[2]GT'!B12+'[2]LP'!B12+'[2]KZN'!B12+'[2]MP'!B12+'[2]NC'!B12+'[2]NW'!B12+'[2]WC'!B12</f>
        <v>3876789</v>
      </c>
      <c r="C12" s="68">
        <f>'[2]EC'!C12+'[2]FS'!C12+'[2]GT'!C12+'[2]LP'!C12+'[2]KZN'!C12+'[2]MP'!C12+'[2]NC'!C12+'[2]NW'!C12+'[2]WC'!C12</f>
        <v>28896</v>
      </c>
      <c r="D12" s="68">
        <f>'[2]EC'!D12+'[2]FS'!D12+'[2]GT'!D12+'[2]LP'!D12+'[2]KZN'!D12+'[2]MP'!D12+'[2]NC'!D12+'[2]NW'!D12+'[2]WC'!D12</f>
        <v>3905685</v>
      </c>
      <c r="E12" s="68">
        <f>'[2]EC'!E12+'[2]FS'!E12+'[2]GT'!E12+'[2]LP'!E12+'[2]KZN'!E12+'[2]MP'!E12+'[2]NC'!E12+'[2]NW'!E12+'[2]WC'!E12</f>
        <v>3473311</v>
      </c>
      <c r="F12" s="68">
        <f>'[2]EC'!F12+'[2]FS'!F12+'[2]GT'!F12+'[2]LP'!F12+'[2]KZN'!F12+'[2]MP'!F12+'[2]NC'!F12+'[2]NW'!F12+'[2]WC'!F12</f>
        <v>404346</v>
      </c>
      <c r="G12" s="68">
        <f t="shared" si="0"/>
        <v>3877657</v>
      </c>
      <c r="H12" s="68">
        <f t="shared" si="1"/>
        <v>28028</v>
      </c>
      <c r="I12" s="19">
        <f t="shared" si="2"/>
        <v>0.8892962438087045</v>
      </c>
      <c r="J12" s="32"/>
    </row>
    <row r="13" spans="1:10" ht="14.25">
      <c r="A13" s="12" t="s">
        <v>91</v>
      </c>
      <c r="B13" s="68">
        <f>'[2]EC'!B13+'[2]FS'!B13+'[2]GT'!B13+'[2]LP'!B13+'[2]KZN'!B13+'[2]MP'!B13+'[2]NC'!B13+'[2]NW'!B13+'[2]WC'!B13</f>
        <v>1322788</v>
      </c>
      <c r="C13" s="68">
        <f>'[2]EC'!C13+'[2]FS'!C13+'[2]GT'!C13+'[2]LP'!C13+'[2]KZN'!C13+'[2]MP'!C13+'[2]NC'!C13+'[2]NW'!C13+'[2]WC'!C13</f>
        <v>14083</v>
      </c>
      <c r="D13" s="68">
        <f>'[2]EC'!D13+'[2]FS'!D13+'[2]GT'!D13+'[2]LP'!D13+'[2]KZN'!D13+'[2]MP'!D13+'[2]NC'!D13+'[2]NW'!D13+'[2]WC'!D13</f>
        <v>1336871</v>
      </c>
      <c r="E13" s="68">
        <f>'[2]EC'!E13+'[2]FS'!E13+'[2]GT'!E13+'[2]LP'!E13+'[2]KZN'!E13+'[2]MP'!E13+'[2]NC'!E13+'[2]NW'!E13+'[2]WC'!E13</f>
        <v>1126422</v>
      </c>
      <c r="F13" s="68">
        <f>'[2]EC'!F13+'[2]FS'!F13+'[2]GT'!F13+'[2]LP'!F13+'[2]KZN'!F13+'[2]MP'!F13+'[2]NC'!F13+'[2]NW'!F13+'[2]WC'!F13</f>
        <v>144523</v>
      </c>
      <c r="G13" s="68">
        <f t="shared" si="0"/>
        <v>1270945</v>
      </c>
      <c r="H13" s="68">
        <f t="shared" si="1"/>
        <v>65926</v>
      </c>
      <c r="I13" s="19">
        <f t="shared" si="2"/>
        <v>0.8425809221682571</v>
      </c>
      <c r="J13" s="32"/>
    </row>
    <row r="14" spans="1:10" ht="14.25">
      <c r="A14" s="12" t="s">
        <v>92</v>
      </c>
      <c r="B14" s="68">
        <f>'[2]EC'!B14+'[2]FS'!B14+'[2]GT'!B14+'[2]LP'!B14+'[2]KZN'!B14+'[2]MP'!B14+'[2]NC'!B14+'[2]NW'!B14+'[2]WC'!B14</f>
        <v>2742032</v>
      </c>
      <c r="C14" s="68">
        <f>'[2]EC'!C14+'[2]FS'!C14+'[2]GT'!C14+'[2]LP'!C14+'[2]KZN'!C14+'[2]MP'!C14+'[2]NC'!C14+'[2]NW'!C14+'[2]WC'!C14</f>
        <v>-67646</v>
      </c>
      <c r="D14" s="68">
        <f>'[2]EC'!D14+'[2]FS'!D14+'[2]GT'!D14+'[2]LP'!D14+'[2]KZN'!D14+'[2]MP'!D14+'[2]NC'!D14+'[2]NW'!D14+'[2]WC'!D14</f>
        <v>2674386</v>
      </c>
      <c r="E14" s="68">
        <f>'[2]EC'!E14+'[2]FS'!E14+'[2]GT'!E14+'[2]LP'!E14+'[2]KZN'!E14+'[2]MP'!E14+'[2]NC'!E14+'[2]NW'!E14+'[2]WC'!E14</f>
        <v>1830799</v>
      </c>
      <c r="F14" s="68">
        <f>'[2]EC'!F14+'[2]FS'!F14+'[2]GT'!F14+'[2]LP'!F14+'[2]KZN'!F14+'[2]MP'!F14+'[2]NC'!F14+'[2]NW'!F14+'[2]WC'!F14</f>
        <v>559124</v>
      </c>
      <c r="G14" s="68">
        <f t="shared" si="0"/>
        <v>2389923</v>
      </c>
      <c r="H14" s="68">
        <f t="shared" si="1"/>
        <v>284463</v>
      </c>
      <c r="I14" s="19">
        <f t="shared" si="2"/>
        <v>0.6845679718634483</v>
      </c>
      <c r="J14" s="32"/>
    </row>
    <row r="15" spans="1:10" ht="14.25">
      <c r="A15" s="12" t="s">
        <v>93</v>
      </c>
      <c r="B15" s="68">
        <f>'[2]EC'!B15+'[2]FS'!B15+'[2]GT'!B15+'[2]LP'!B15+'[2]KZN'!B15+'[2]MP'!B15+'[2]NC'!B15+'[2]NW'!B15+'[2]WC'!B15</f>
        <v>2847399</v>
      </c>
      <c r="C15" s="68">
        <f>'[2]EC'!C15+'[2]FS'!C15+'[2]GT'!C15+'[2]LP'!C15+'[2]KZN'!C15+'[2]MP'!C15+'[2]NC'!C15+'[2]NW'!C15+'[2]WC'!C15</f>
        <v>-140947</v>
      </c>
      <c r="D15" s="68">
        <f>'[2]EC'!D15+'[2]FS'!D15+'[2]GT'!D15+'[2]LP'!D15+'[2]KZN'!D15+'[2]MP'!D15+'[2]NC'!D15+'[2]NW'!D15+'[2]WC'!D15</f>
        <v>2706452</v>
      </c>
      <c r="E15" s="68">
        <f>'[2]EC'!E15+'[2]FS'!E15+'[2]GT'!E15+'[2]LP'!E15+'[2]KZN'!E15+'[2]MP'!E15+'[2]NC'!E15+'[2]NW'!E15+'[2]WC'!E15</f>
        <v>1978385</v>
      </c>
      <c r="F15" s="68">
        <f>'[2]EC'!F15+'[2]FS'!F15+'[2]GT'!F15+'[2]LP'!F15+'[2]KZN'!F15+'[2]MP'!F15+'[2]NC'!F15+'[2]NW'!F15+'[2]WC'!F15</f>
        <v>478057</v>
      </c>
      <c r="G15" s="68">
        <f>SUM(E15:F15)</f>
        <v>2456442</v>
      </c>
      <c r="H15" s="68">
        <f>D15-G15</f>
        <v>250010</v>
      </c>
      <c r="I15" s="19">
        <f>E15/D15</f>
        <v>0.7309883936607781</v>
      </c>
      <c r="J15" s="32"/>
    </row>
    <row r="16" spans="1:10" ht="15" thickBot="1">
      <c r="A16" s="12"/>
      <c r="B16" s="68"/>
      <c r="C16" s="68"/>
      <c r="D16" s="68"/>
      <c r="E16" s="68">
        <f>'[2]EC'!E16+'[2]FS'!E16+'[2]GT'!E16+'[2]LP'!E16+'[2]KZN'!E16+'[2]MP'!E16+'[2]NC'!E16+'[2]NW'!E16+'[2]WC'!E16</f>
        <v>0</v>
      </c>
      <c r="F16" s="68">
        <f>'[2]EC'!F16+'[2]FS'!F16+'[2]GT'!F16+'[2]LP'!F16+'[2]KZN'!F16+'[2]MP'!F16+'[2]NC'!F16+'[2]NW'!F16+'[2]WC'!F16</f>
        <v>0</v>
      </c>
      <c r="G16" s="68">
        <f>SUM(E16:F16)</f>
        <v>0</v>
      </c>
      <c r="H16" s="68"/>
      <c r="I16" s="67"/>
      <c r="J16" s="32"/>
    </row>
    <row r="17" spans="1:10" ht="15.75" thickBot="1">
      <c r="A17" s="21" t="s">
        <v>16</v>
      </c>
      <c r="B17" s="69">
        <f aca="true" t="shared" si="3" ref="B17:H17">SUM(B8:B15)</f>
        <v>137438682</v>
      </c>
      <c r="C17" s="69">
        <f t="shared" si="3"/>
        <v>2974741</v>
      </c>
      <c r="D17" s="69">
        <f t="shared" si="3"/>
        <v>140413423</v>
      </c>
      <c r="E17" s="69">
        <f t="shared" si="3"/>
        <v>126196664</v>
      </c>
      <c r="F17" s="69">
        <f t="shared" si="3"/>
        <v>13757509</v>
      </c>
      <c r="G17" s="69">
        <f t="shared" si="3"/>
        <v>139954173</v>
      </c>
      <c r="H17" s="69">
        <f t="shared" si="3"/>
        <v>459250</v>
      </c>
      <c r="I17" s="23">
        <f>E17/D17</f>
        <v>0.8987507127434675</v>
      </c>
      <c r="J17" s="32"/>
    </row>
    <row r="18" spans="1:10" ht="14.25">
      <c r="A18" s="12"/>
      <c r="B18" s="68"/>
      <c r="C18" s="68"/>
      <c r="D18" s="68"/>
      <c r="E18" s="68"/>
      <c r="F18" s="68"/>
      <c r="G18" s="68"/>
      <c r="H18" s="68"/>
      <c r="I18" s="67"/>
      <c r="J18" s="32"/>
    </row>
    <row r="19" spans="1:10" ht="15">
      <c r="A19" s="25" t="s">
        <v>17</v>
      </c>
      <c r="B19" s="70"/>
      <c r="C19" s="70"/>
      <c r="D19" s="70"/>
      <c r="E19" s="70"/>
      <c r="F19" s="70"/>
      <c r="G19" s="70"/>
      <c r="H19" s="70"/>
      <c r="I19" s="71"/>
      <c r="J19" s="32"/>
    </row>
    <row r="20" spans="1:10" ht="15">
      <c r="A20" s="25" t="s">
        <v>18</v>
      </c>
      <c r="B20" s="70">
        <f aca="true" t="shared" si="4" ref="B20:H20">SUM(B21:B24)</f>
        <v>119289511</v>
      </c>
      <c r="C20" s="70">
        <f t="shared" si="4"/>
        <v>3891705</v>
      </c>
      <c r="D20" s="70">
        <f t="shared" si="4"/>
        <v>123181216</v>
      </c>
      <c r="E20" s="70">
        <f t="shared" si="4"/>
        <v>111606463</v>
      </c>
      <c r="F20" s="70">
        <f t="shared" si="4"/>
        <v>12088539</v>
      </c>
      <c r="G20" s="70">
        <f t="shared" si="4"/>
        <v>123695002</v>
      </c>
      <c r="H20" s="70">
        <f t="shared" si="4"/>
        <v>-513786</v>
      </c>
      <c r="I20" s="71">
        <f>E20/D20</f>
        <v>0.9060347561433393</v>
      </c>
      <c r="J20" s="32"/>
    </row>
    <row r="21" spans="1:10" ht="14.25">
      <c r="A21" s="12" t="s">
        <v>19</v>
      </c>
      <c r="B21" s="68">
        <f>'[2]EC'!B21+'[2]FS'!B21+'[2]GT'!B21+'[2]KZN'!B21+'[2]LP'!B21+'[2]MP'!B21+'[2]NC'!B21+'[2]NW'!B21+'[2]WC'!B21</f>
        <v>104643149</v>
      </c>
      <c r="C21" s="68">
        <f>'[2]EC'!C21+'[2]FS'!C21+'[2]GT'!C21+'[2]LP'!C21+'[2]KZN'!C21+'[2]MP'!C21+'[2]NC'!C21+'[2]NW'!C21+'[2]WC'!C21</f>
        <v>3484437</v>
      </c>
      <c r="D21" s="68">
        <f>'[2]EC'!D21+'[2]FS'!D21+'[2]GT'!D21+'[2]KZN'!D21+'[2]LP'!D21+'[2]MP'!D21+'[2]NC'!D21+'[2]NW'!D21+'[2]WC'!D21</f>
        <v>108127586</v>
      </c>
      <c r="E21" s="68">
        <f>'[2]EC'!E21+'[2]FS'!E21+'[2]GT'!E21+'[2]KZN'!E21+'[2]LP'!E21+'[2]MP'!E21+'[2]NC'!E21+'[2]NW'!E21+'[2]WC'!E21</f>
        <v>101249330</v>
      </c>
      <c r="F21" s="68">
        <f>'[2]EC'!F21+'[2]FS'!F21+'[2]GT'!F21+'[2]KZN'!F21+'[2]LP'!F21+'[2]MP'!F21+'[2]NC'!F21+'[2]NW'!F21+'[2]WC'!F21</f>
        <v>9413938</v>
      </c>
      <c r="G21" s="68">
        <f>SUM(E21:F21)</f>
        <v>110663268</v>
      </c>
      <c r="H21" s="68">
        <f aca="true" t="shared" si="5" ref="H21:H27">D21-G21</f>
        <v>-2535682</v>
      </c>
      <c r="I21" s="67">
        <f>E21/D21</f>
        <v>0.9363875930791611</v>
      </c>
      <c r="J21" s="32"/>
    </row>
    <row r="22" spans="1:10" ht="14.25">
      <c r="A22" s="12" t="s">
        <v>20</v>
      </c>
      <c r="B22" s="68">
        <f>'[2]EC'!B22+'[2]FS'!B22+'[2]GT'!B22+'[2]KZN'!B22+'[2]LP'!B22+'[2]MP'!B22+'[2]NC'!B22+'[2]NW'!B22+'[2]WC'!B22</f>
        <v>14644490</v>
      </c>
      <c r="C22" s="68">
        <f>'[2]EC'!C22+'[2]FS'!C22+'[2]GT'!C22+'[2]LP'!C22+'[2]KZN'!C22+'[2]MP'!C22+'[2]NC'!C22+'[2]NW'!C22+'[2]WC'!C22</f>
        <v>407001</v>
      </c>
      <c r="D22" s="68">
        <f>'[2]EC'!D22+'[2]FS'!D22+'[2]GT'!D22+'[2]KZN'!D22+'[2]LP'!D22+'[2]MP'!D22+'[2]NC'!D22+'[2]NW'!D22+'[2]WC'!D22</f>
        <v>15051491</v>
      </c>
      <c r="E22" s="68">
        <f>'[2]EC'!E22+'[2]FS'!E22+'[2]GT'!E22+'[2]KZN'!E22+'[2]LP'!E22+'[2]MP'!E22+'[2]NC'!E22+'[2]NW'!E22+'[2]WC'!E22</f>
        <v>10355545</v>
      </c>
      <c r="F22" s="68">
        <f>'[2]EC'!F22+'[2]FS'!F22+'[2]GT'!F22+'[2]KZN'!F22+'[2]LP'!F22+'[2]MP'!F22+'[2]NC'!F22+'[2]NW'!F22+'[2]WC'!F22</f>
        <v>2673676</v>
      </c>
      <c r="G22" s="68">
        <f>SUM(E22:F22)</f>
        <v>13029221</v>
      </c>
      <c r="H22" s="68">
        <f t="shared" si="5"/>
        <v>2022270</v>
      </c>
      <c r="I22" s="67">
        <f>E22/D22</f>
        <v>0.6880079189496907</v>
      </c>
      <c r="J22" s="32"/>
    </row>
    <row r="23" spans="1:10" ht="14.25">
      <c r="A23" s="12" t="s">
        <v>67</v>
      </c>
      <c r="B23" s="68">
        <f>'[2]EC'!B23+'[2]FS'!B23+'[2]GT'!B23+'[2]KZN'!B23+'[2]LP'!B23+'[2]MP'!B23+'[2]NC'!B23+'[2]NW'!B23+'[2]WC'!B23</f>
        <v>1872</v>
      </c>
      <c r="C23" s="68">
        <f>'[2]EC'!C23+'[2]FS'!C23+'[2]GT'!C23+'[2]LP'!C23+'[2]KZN'!C23+'[2]MP'!C23+'[2]NC'!C23+'[2]NW'!C23+'[2]WC'!C23</f>
        <v>267</v>
      </c>
      <c r="D23" s="68">
        <f>'[2]EC'!D23+'[2]FS'!D23+'[2]GT'!D23+'[2]KZN'!D23+'[2]LP'!D23+'[2]MP'!D23+'[2]NC'!D23+'[2]NW'!D23+'[2]WC'!D23</f>
        <v>2139</v>
      </c>
      <c r="E23" s="68">
        <f>'[2]EC'!E23+'[2]FS'!E23+'[2]GT'!E23+'[2]KZN'!E23+'[2]LP'!E23+'[2]MP'!E23+'[2]NC'!E23+'[2]NW'!E23+'[2]WC'!E23</f>
        <v>1588</v>
      </c>
      <c r="F23" s="68">
        <f>'[2]EC'!F23+'[2]FS'!F23+'[2]GT'!F23+'[2]KZN'!F23+'[2]LP'!F23+'[2]MP'!F23+'[2]NC'!F23+'[2]NW'!F23+'[2]WC'!F23</f>
        <v>925</v>
      </c>
      <c r="G23" s="68">
        <f>SUM(E23:F23)</f>
        <v>2513</v>
      </c>
      <c r="H23" s="68">
        <f t="shared" si="5"/>
        <v>-374</v>
      </c>
      <c r="I23" s="67">
        <f>E23/D23</f>
        <v>0.7424029920523609</v>
      </c>
      <c r="J23" s="32"/>
    </row>
    <row r="24" spans="1:10" ht="14.25">
      <c r="A24" s="12" t="s">
        <v>23</v>
      </c>
      <c r="B24" s="68">
        <f>'[2]EC'!B24+'[2]FS'!B24+'[2]GT'!B24+'[2]KZN'!B24+'[2]LP'!B24+'[2]MP'!B24+'[2]NC'!B24+'[2]NW'!B24+'[2]WC'!B24</f>
        <v>0</v>
      </c>
      <c r="C24" s="68">
        <f>'[2]EC'!C24+'[2]FS'!C24+'[2]GT'!C24+'[2]LP'!C24+'[2]KZN'!C24+'[2]MP'!C24+'[2]NC'!C24+'[2]NW'!C24+'[2]WC'!C24</f>
        <v>0</v>
      </c>
      <c r="D24" s="68">
        <f>'[2]EC'!D24+'[2]FS'!D24+'[2]GT'!D24+'[2]KZN'!D24+'[2]LP'!D24+'[2]MP'!D24+'[2]NC'!D24+'[2]NW'!D24+'[2]WC'!D24</f>
        <v>0</v>
      </c>
      <c r="E24" s="68">
        <f>'[2]EC'!E24+'[2]FS'!E24+'[2]GT'!E24+'[2]KZN'!E24+'[2]LP'!E24+'[2]MP'!E24+'[2]NC'!E24+'[2]NW'!E24+'[2]WC'!E24</f>
        <v>0</v>
      </c>
      <c r="F24" s="68"/>
      <c r="G24" s="68">
        <f>SUM(E24:F24)</f>
        <v>0</v>
      </c>
      <c r="H24" s="68">
        <f t="shared" si="5"/>
        <v>0</v>
      </c>
      <c r="I24" s="67"/>
      <c r="J24" s="32"/>
    </row>
    <row r="25" spans="1:10" ht="14.25">
      <c r="A25" s="12"/>
      <c r="B25" s="68"/>
      <c r="C25" s="68"/>
      <c r="D25" s="68"/>
      <c r="E25" s="68"/>
      <c r="F25" s="68"/>
      <c r="G25" s="68"/>
      <c r="H25" s="68">
        <f t="shared" si="5"/>
        <v>0</v>
      </c>
      <c r="I25" s="67"/>
      <c r="J25" s="32"/>
    </row>
    <row r="26" spans="1:10" ht="15">
      <c r="A26" s="29" t="s">
        <v>24</v>
      </c>
      <c r="B26" s="70">
        <f aca="true" t="shared" si="6" ref="B26:H26">SUM(B28:B35)</f>
        <v>10853674</v>
      </c>
      <c r="C26" s="70">
        <f t="shared" si="6"/>
        <v>4121</v>
      </c>
      <c r="D26" s="70">
        <f t="shared" si="6"/>
        <v>10857795</v>
      </c>
      <c r="E26" s="70">
        <f t="shared" si="6"/>
        <v>10278154</v>
      </c>
      <c r="F26" s="70">
        <f t="shared" si="6"/>
        <v>493955</v>
      </c>
      <c r="G26" s="70">
        <f t="shared" si="6"/>
        <v>10772109</v>
      </c>
      <c r="H26" s="70">
        <f t="shared" si="6"/>
        <v>85686</v>
      </c>
      <c r="I26" s="71">
        <f>E26/D26</f>
        <v>0.9466152197568659</v>
      </c>
      <c r="J26" s="32"/>
    </row>
    <row r="27" spans="1:10" ht="15">
      <c r="A27" s="29" t="s">
        <v>69</v>
      </c>
      <c r="B27" s="70"/>
      <c r="C27" s="70"/>
      <c r="D27" s="70"/>
      <c r="E27" s="70"/>
      <c r="F27" s="70"/>
      <c r="G27" s="70"/>
      <c r="H27" s="68">
        <f t="shared" si="5"/>
        <v>0</v>
      </c>
      <c r="I27" s="71"/>
      <c r="J27" s="32"/>
    </row>
    <row r="28" spans="1:10" ht="14.25">
      <c r="A28" s="72" t="s">
        <v>70</v>
      </c>
      <c r="B28" s="68">
        <f>'[2]EC'!B28+'[2]FS'!B28+'[2]GT'!B28+'[2]KZN'!B28+'[2]LP'!B28+'[2]MP'!B28+'[2]NC'!B28+'[2]NW'!B28+'[2]WC'!B28</f>
        <v>5978112</v>
      </c>
      <c r="C28" s="68">
        <f>'[2]EC'!C28+'[2]FS'!C28+'[2]GT'!C28+'[2]LP'!C28+'[2]KZN'!C28+'[2]MP'!C28+'[2]NC'!C28+'[2]NW'!C28+'[2]WC'!C28</f>
        <v>32573</v>
      </c>
      <c r="D28" s="68">
        <f>'[2]EC'!D28+'[2]FS'!D28+'[2]GT'!D28+'[2]KZN'!D28+'[2]LP'!D28+'[2]MP'!D28+'[2]NC'!D28+'[2]NW'!D28+'[2]WC'!D28</f>
        <v>6010685</v>
      </c>
      <c r="E28" s="68">
        <f>'[2]EC'!E28+'[2]FS'!E28+'[2]GT'!E28+'[2]KZN'!E28+'[2]LP'!E28+'[2]MP'!E28+'[2]NC'!E28+'[2]NW'!E28+'[2]WC'!E28</f>
        <v>5732109</v>
      </c>
      <c r="F28" s="68">
        <f>'[2]EC'!F28+'[2]FS'!F28+'[2]GT'!F28+'[2]KZN'!F28+'[2]LP'!F28+'[2]MP'!F28+'[2]NC'!F28+'[2]NW'!F28+'[2]WC'!F28</f>
        <v>242933</v>
      </c>
      <c r="G28" s="68">
        <f>'[2]EC'!G28+'[2]FS'!G28+'[2]GT'!G28+'[2]KZN'!G28+'[2]LP'!G28+'[2]MP'!G28+'[2]NC'!G28+'[2]NW'!G28+'[2]WC'!G28</f>
        <v>5975042</v>
      </c>
      <c r="H28" s="68">
        <f>'[2]EC'!H28+'[2]FS'!H28+'[2]GT'!H28+'[2]KZN'!H28+'[2]LP'!H28+'[2]MP'!H28+'[2]NC'!H28+'[2]NW'!H28+'[2]WC'!H28</f>
        <v>35643</v>
      </c>
      <c r="I28" s="67">
        <f>E28/D28</f>
        <v>0.9536532025883905</v>
      </c>
      <c r="J28" s="32"/>
    </row>
    <row r="29" spans="1:10" ht="14.25">
      <c r="A29" s="12" t="s">
        <v>71</v>
      </c>
      <c r="B29" s="68">
        <f>'[2]EC'!B29+'[2]FS'!B29+'[2]GT'!B29+'[2]KZN'!B29+'[2]LP'!B29+'[2]MP'!B29+'[2]NC'!B29+'[2]NW'!B29+'[2]WC'!B29</f>
        <v>704719</v>
      </c>
      <c r="C29" s="68">
        <f>'[2]EC'!C29+'[2]FS'!C29+'[2]GT'!C29+'[2]LP'!C29+'[2]KZN'!C29+'[2]MP'!C29+'[2]NC'!C29+'[2]NW'!C29+'[2]WC'!C29</f>
        <v>736</v>
      </c>
      <c r="D29" s="68">
        <f>'[2]EC'!D29+'[2]FS'!D29+'[2]GT'!D29+'[2]KZN'!D29+'[2]LP'!D29+'[2]MP'!D29+'[2]NC'!D29+'[2]NW'!D29+'[2]WC'!D29</f>
        <v>705455</v>
      </c>
      <c r="E29" s="68">
        <f>'[2]EC'!E29+'[2]FS'!E29+'[2]GT'!E29+'[2]KZN'!E29+'[2]LP'!E29+'[2]MP'!E29+'[2]NC'!E29+'[2]NW'!E29+'[2]WC'!E29</f>
        <v>690193</v>
      </c>
      <c r="F29" s="68">
        <f>'[2]EC'!F29+'[2]FS'!F29+'[2]GT'!F29+'[2]KZN'!F29+'[2]LP'!F29+'[2]MP'!F29+'[2]NC'!F29+'[2]NW'!F29+'[2]WC'!F29</f>
        <v>38204</v>
      </c>
      <c r="G29" s="68">
        <f>'[2]EC'!G29+'[2]FS'!G29+'[2]GT'!G29+'[2]KZN'!G29+'[2]LP'!G29+'[2]MP'!G29+'[2]NC'!G29+'[2]NW'!G29+'[2]WC'!G29</f>
        <v>728397</v>
      </c>
      <c r="H29" s="68">
        <f>'[2]EC'!H29+'[2]FS'!H29+'[2]GT'!H29+'[2]KZN'!H29+'[2]LP'!H29+'[2]MP'!H29+'[2]NC'!H29+'[2]NW'!H29+'[2]WC'!H29</f>
        <v>-22942</v>
      </c>
      <c r="I29" s="67">
        <f>E29/D29</f>
        <v>0.9783657355890879</v>
      </c>
      <c r="J29" s="32"/>
    </row>
    <row r="30" spans="1:10" ht="14.25">
      <c r="A30" s="12" t="s">
        <v>72</v>
      </c>
      <c r="B30" s="68">
        <f>'[2]EC'!B30+'[2]FS'!B30+'[2]GT'!B30+'[2]KZN'!B30+'[2]LP'!B30+'[2]MP'!B30+'[2]NC'!B30+'[2]NW'!B30+'[2]WC'!B30</f>
        <v>812571</v>
      </c>
      <c r="C30" s="68">
        <f>'[2]EC'!C30+'[2]FS'!C30+'[2]GT'!C30+'[2]LP'!C30+'[2]KZN'!C30+'[2]MP'!C30+'[2]NC'!C30+'[2]NW'!C30+'[2]WC'!C30</f>
        <v>-48064</v>
      </c>
      <c r="D30" s="68">
        <f>'[2]EC'!D30+'[2]FS'!D30+'[2]GT'!D30+'[2]KZN'!D30+'[2]LP'!D30+'[2]MP'!D30+'[2]NC'!D30+'[2]NW'!D30+'[2]WC'!D30</f>
        <v>764507</v>
      </c>
      <c r="E30" s="68">
        <f>'[2]EC'!E30+'[2]FS'!E30+'[2]GT'!E30+'[2]KZN'!E30+'[2]LP'!E30+'[2]MP'!E30+'[2]NC'!E30+'[2]NW'!E30+'[2]WC'!E30</f>
        <v>705696</v>
      </c>
      <c r="F30" s="68">
        <f>'[2]EC'!F30+'[2]FS'!F30+'[2]GT'!F30+'[2]KZN'!F30+'[2]LP'!F30+'[2]MP'!F30+'[2]NC'!F30+'[2]NW'!F30+'[2]WC'!F30</f>
        <v>15070</v>
      </c>
      <c r="G30" s="68">
        <f>'[2]EC'!G30+'[2]FS'!G30+'[2]GT'!G30+'[2]KZN'!G30+'[2]LP'!G30+'[2]MP'!G30+'[2]NC'!G30+'[2]NW'!G30+'[2]WC'!G30</f>
        <v>720766</v>
      </c>
      <c r="H30" s="68">
        <f>'[2]EC'!H30+'[2]FS'!H30+'[2]GT'!H30+'[2]KZN'!H30+'[2]LP'!H30+'[2]MP'!H30+'[2]NC'!H30+'[2]NW'!H30+'[2]WC'!H30</f>
        <v>43741</v>
      </c>
      <c r="I30" s="67">
        <f>E30/D30</f>
        <v>0.9230733008330859</v>
      </c>
      <c r="J30" s="32"/>
    </row>
    <row r="31" spans="1:10" ht="14.25">
      <c r="A31" s="12" t="s">
        <v>73</v>
      </c>
      <c r="B31" s="68">
        <f>'[2]EC'!B31+'[2]FS'!B31+'[2]GT'!B31+'[2]KZN'!B31+'[2]LP'!B31+'[2]MP'!B31+'[2]NC'!B31+'[2]NW'!B31+'[2]WC'!B31</f>
        <v>1954645</v>
      </c>
      <c r="C31" s="68">
        <f>'[2]EC'!C31+'[2]FS'!C31+'[2]GT'!C31+'[2]LP'!C31+'[2]KZN'!C31+'[2]MP'!C31+'[2]NC'!C31+'[2]NW'!C31+'[2]WC'!C31</f>
        <v>-79579</v>
      </c>
      <c r="D31" s="68">
        <f>'[2]EC'!D31+'[2]FS'!D31+'[2]GT'!D31+'[2]KZN'!D31+'[2]LP'!D31+'[2]MP'!D31+'[2]NC'!D31+'[2]NW'!D31+'[2]WC'!D31</f>
        <v>1875066</v>
      </c>
      <c r="E31" s="68">
        <f>'[2]EC'!E31+'[2]FS'!E31+'[2]GT'!E31+'[2]KZN'!E31+'[2]LP'!E31+'[2]MP'!E31+'[2]NC'!E31+'[2]NW'!E31+'[2]WC'!E31</f>
        <v>1801536</v>
      </c>
      <c r="F31" s="68">
        <f>'[2]EC'!F31+'[2]FS'!F31+'[2]GT'!F31+'[2]KZN'!F31+'[2]LP'!F31+'[2]MP'!F31+'[2]NC'!F31+'[2]NW'!F31+'[2]WC'!F31</f>
        <v>96454</v>
      </c>
      <c r="G31" s="68">
        <f>'[2]EC'!G31+'[2]FS'!G31+'[2]GT'!G31+'[2]KZN'!G31+'[2]LP'!G31+'[2]MP'!G31+'[2]NC'!G31+'[2]NW'!G31+'[2]WC'!G31</f>
        <v>1897990</v>
      </c>
      <c r="H31" s="68">
        <f>'[2]EC'!H31+'[2]FS'!H31+'[2]GT'!H31+'[2]KZN'!H31+'[2]LP'!H31+'[2]MP'!H31+'[2]NC'!H31+'[2]NW'!H31+'[2]WC'!H31</f>
        <v>-22924</v>
      </c>
      <c r="I31" s="67">
        <f>E31/D31</f>
        <v>0.9607853803546115</v>
      </c>
      <c r="J31" s="32"/>
    </row>
    <row r="32" spans="1:10" ht="14.25">
      <c r="A32" s="12" t="s">
        <v>74</v>
      </c>
      <c r="B32" s="68">
        <f>'[2]EC'!B32+'[2]FS'!B32+'[2]GT'!B32+'[2]KZN'!B32+'[2]LP'!B32+'[2]MP'!B32+'[2]NC'!B32+'[2]NW'!B32+'[2]WC'!B32</f>
        <v>27469</v>
      </c>
      <c r="C32" s="68">
        <f>'[2]EC'!C32+'[2]FS'!C32+'[2]GT'!C32+'[2]LP'!C32+'[2]KZN'!C32+'[2]MP'!C32+'[2]NC'!C32+'[2]NW'!C32+'[2]WC'!C32</f>
        <v>618</v>
      </c>
      <c r="D32" s="68">
        <f>'[2]EC'!D32+'[2]FS'!D32+'[2]GT'!D32+'[2]KZN'!D32+'[2]LP'!D32+'[2]MP'!D32+'[2]NC'!D32+'[2]NW'!D32+'[2]WC'!D32</f>
        <v>28087</v>
      </c>
      <c r="E32" s="68">
        <f>'[2]EC'!E32+'[2]FS'!E32+'[2]GT'!E32+'[2]KZN'!E32+'[2]LP'!E32+'[2]MP'!E32+'[2]NC'!E32+'[2]NW'!E32+'[2]WC'!E32</f>
        <v>25837</v>
      </c>
      <c r="F32" s="68">
        <f>'[2]EC'!F32+'[2]FS'!F32+'[2]GT'!F32+'[2]KZN'!F32+'[2]LP'!F32+'[2]MP'!F32+'[2]NC'!F32+'[2]NW'!F32+'[2]WC'!F32</f>
        <v>4324</v>
      </c>
      <c r="G32" s="68">
        <f>'[2]EC'!G32+'[2]FS'!G32+'[2]GT'!G32+'[2]KZN'!G32+'[2]LP'!G32+'[2]MP'!G32+'[2]NC'!G32+'[2]NW'!G32+'[2]WC'!G32</f>
        <v>30161</v>
      </c>
      <c r="H32" s="68">
        <f>'[2]EC'!H32+'[2]FS'!H32+'[2]GT'!H32+'[2]KZN'!H32+'[2]LP'!H32+'[2]MP'!H32+'[2]NC'!H32+'[2]NW'!H32+'[2]WC'!H32</f>
        <v>-2074</v>
      </c>
      <c r="I32" s="67">
        <f>E32/D32</f>
        <v>0.9198917648734289</v>
      </c>
      <c r="J32" s="32"/>
    </row>
    <row r="33" spans="1:10" ht="14.25">
      <c r="A33" s="12" t="s">
        <v>75</v>
      </c>
      <c r="B33" s="68">
        <f>'[2]EC'!B33+'[2]FS'!B33+'[2]GT'!B33+'[2]KZN'!B33+'[2]LP'!B33+'[2]MP'!B33+'[2]NC'!B33+'[2]NW'!B33+'[2]WC'!B33</f>
        <v>399784</v>
      </c>
      <c r="C33" s="68">
        <f>'[2]EC'!C33+'[2]FS'!C33+'[2]GT'!C33+'[2]LP'!C33+'[2]KZN'!C33+'[2]MP'!C33+'[2]NC'!C33+'[2]NW'!C33+'[2]WC'!C33</f>
        <v>-10106</v>
      </c>
      <c r="D33" s="68">
        <f>'[2]EC'!D33+'[2]FS'!D33+'[2]GT'!D33+'[2]KZN'!D33+'[2]LP'!D33+'[2]MP'!D33+'[2]NC'!D33+'[2]NW'!D33+'[2]WC'!D33</f>
        <v>389678</v>
      </c>
      <c r="E33" s="68">
        <f>'[2]EC'!E33+'[2]FS'!E33+'[2]GT'!E33+'[2]KZN'!E33+'[2]LP'!E33+'[2]MP'!E33+'[2]NC'!E33+'[2]NW'!E33+'[2]WC'!E33</f>
        <v>309576</v>
      </c>
      <c r="F33" s="68">
        <f>'[2]EC'!F33+'[2]FS'!F33+'[2]GT'!F33+'[2]KZN'!F33+'[2]LP'!F33+'[2]MP'!F33+'[2]NC'!F33+'[2]NW'!F33+'[2]WC'!F33</f>
        <v>55916</v>
      </c>
      <c r="G33" s="68">
        <f>'[2]EC'!G33+'[2]FS'!G33+'[2]GT'!G33+'[2]KZN'!G33+'[2]LP'!G33+'[2]MP'!G33+'[2]NC'!G33+'[2]NW'!G33+'[2]WC'!G33</f>
        <v>365492</v>
      </c>
      <c r="H33" s="68">
        <f>'[2]EC'!H33+'[2]FS'!H33+'[2]GT'!H33+'[2]KZN'!H33+'[2]LP'!H33+'[2]MP'!H33+'[2]NC'!H33+'[2]NW'!H33+'[2]WC'!H33</f>
        <v>24186</v>
      </c>
      <c r="I33" s="67">
        <f aca="true" t="shared" si="7" ref="I33:I42">E33/D33</f>
        <v>0.7944405380852909</v>
      </c>
      <c r="J33" s="32"/>
    </row>
    <row r="34" spans="1:10" ht="14.25">
      <c r="A34" s="12" t="s">
        <v>76</v>
      </c>
      <c r="B34" s="68">
        <f>'[2]EC'!B34+'[2]FS'!B34+'[2]GT'!B34+'[2]KZN'!B34+'[2]LP'!B34+'[2]MP'!B34+'[2]NC'!B34+'[2]NW'!B34+'[2]WC'!B34</f>
        <v>72747</v>
      </c>
      <c r="C34" s="68">
        <f>'[2]EC'!C34+'[2]FS'!C34+'[2]GT'!C34+'[2]LP'!C34+'[2]KZN'!C34+'[2]MP'!C34+'[2]NC'!C34+'[2]NW'!C34+'[2]WC'!C34</f>
        <v>21396</v>
      </c>
      <c r="D34" s="68">
        <f>'[2]EC'!D34+'[2]FS'!D34+'[2]GT'!D34+'[2]KZN'!D34+'[2]LP'!D34+'[2]MP'!D34+'[2]NC'!D34+'[2]NW'!D34+'[2]WC'!D34</f>
        <v>94143</v>
      </c>
      <c r="E34" s="68">
        <f>'[2]EC'!E34+'[2]FS'!E34+'[2]GT'!E34+'[2]KZN'!E34+'[2]LP'!E34+'[2]MP'!E34+'[2]NC'!E34+'[2]NW'!E34+'[2]WC'!E34</f>
        <v>74695</v>
      </c>
      <c r="F34" s="68">
        <f>'[2]EC'!F34+'[2]FS'!F34+'[2]GT'!F34+'[2]KZN'!F34+'[2]LP'!F34+'[2]MP'!F34+'[2]NC'!F34+'[2]NW'!F34+'[2]WC'!F34</f>
        <v>2501</v>
      </c>
      <c r="G34" s="68">
        <f>'[2]EC'!G34+'[2]FS'!G34+'[2]GT'!G34+'[2]KZN'!G34+'[2]LP'!G34+'[2]MP'!G34+'[2]NC'!G34+'[2]NW'!G34+'[2]WC'!G34</f>
        <v>77196</v>
      </c>
      <c r="H34" s="68">
        <f>'[2]EC'!H34+'[2]FS'!H34+'[2]GT'!H34+'[2]KZN'!H34+'[2]LP'!H34+'[2]MP'!H34+'[2]NC'!H34+'[2]NW'!H34+'[2]WC'!H34</f>
        <v>16947</v>
      </c>
      <c r="I34" s="67">
        <f t="shared" si="7"/>
        <v>0.79342064731313</v>
      </c>
      <c r="J34" s="32"/>
    </row>
    <row r="35" spans="1:10" ht="14.25">
      <c r="A35" s="12" t="s">
        <v>77</v>
      </c>
      <c r="B35" s="68">
        <f>'[2]EC'!B35+'[2]FS'!B35+'[2]GT'!B35+'[2]KZN'!B35+'[2]LP'!B35+'[2]MP'!B35+'[2]NC'!B35+'[2]NW'!B35+'[2]WC'!B35</f>
        <v>903627</v>
      </c>
      <c r="C35" s="68">
        <f>'[2]EC'!C35+'[2]FS'!C35+'[2]GT'!C35+'[2]LP'!C35+'[2]KZN'!C35+'[2]MP'!C35+'[2]NC'!C35+'[2]NW'!C35+'[2]WC'!C35</f>
        <v>86547</v>
      </c>
      <c r="D35" s="68">
        <f>'[2]EC'!D35+'[2]FS'!D35+'[2]GT'!D35+'[2]KZN'!D35+'[2]LP'!D35+'[2]MP'!D35+'[2]NC'!D35+'[2]NW'!D35+'[2]WC'!D35</f>
        <v>990174</v>
      </c>
      <c r="E35" s="68">
        <f>'[2]EC'!E35+'[2]FS'!E35+'[2]GT'!E35+'[2]KZN'!E35+'[2]LP'!E35+'[2]MP'!E35+'[2]NC'!E35+'[2]NW'!E35+'[2]WC'!E35</f>
        <v>938512</v>
      </c>
      <c r="F35" s="68">
        <f>'[2]EC'!F35+'[2]FS'!F35+'[2]GT'!F35+'[2]KZN'!F35+'[2]LP'!F35+'[2]MP'!F35+'[2]NC'!F35+'[2]NW'!F35+'[2]WC'!F35</f>
        <v>38553</v>
      </c>
      <c r="G35" s="68">
        <f>'[2]EC'!G35+'[2]FS'!G35+'[2]GT'!G35+'[2]KZN'!G35+'[2]LP'!G35+'[2]MP'!G35+'[2]NC'!G35+'[2]NW'!G35+'[2]WC'!G35</f>
        <v>977065</v>
      </c>
      <c r="H35" s="68">
        <f aca="true" t="shared" si="8" ref="H35:H42">D35-G35</f>
        <v>13109</v>
      </c>
      <c r="I35" s="67">
        <f t="shared" si="7"/>
        <v>0.9478253317093763</v>
      </c>
      <c r="J35" s="32"/>
    </row>
    <row r="36" spans="1:10" ht="14.25">
      <c r="A36" s="12"/>
      <c r="B36" s="68"/>
      <c r="C36" s="68"/>
      <c r="D36" s="68"/>
      <c r="E36" s="68"/>
      <c r="F36" s="68"/>
      <c r="G36" s="68"/>
      <c r="H36" s="68"/>
      <c r="I36" s="67"/>
      <c r="J36" s="32"/>
    </row>
    <row r="37" spans="1:10" ht="15">
      <c r="A37" s="29" t="s">
        <v>31</v>
      </c>
      <c r="B37" s="70">
        <f>SUM(B38:B42)</f>
        <v>7158162</v>
      </c>
      <c r="C37" s="70">
        <f aca="true" t="shared" si="9" ref="C37:H37">SUM(C38:C42)</f>
        <v>-921085</v>
      </c>
      <c r="D37" s="70">
        <f t="shared" si="9"/>
        <v>6237077</v>
      </c>
      <c r="E37" s="70">
        <f t="shared" si="9"/>
        <v>4309044</v>
      </c>
      <c r="F37" s="70">
        <f t="shared" si="9"/>
        <v>1038321</v>
      </c>
      <c r="G37" s="70">
        <f t="shared" si="9"/>
        <v>5347365</v>
      </c>
      <c r="H37" s="70">
        <f t="shared" si="9"/>
        <v>889712</v>
      </c>
      <c r="I37" s="71">
        <f t="shared" si="7"/>
        <v>0.6908755495563066</v>
      </c>
      <c r="J37" s="32"/>
    </row>
    <row r="38" spans="1:10" ht="14.25">
      <c r="A38" s="12" t="s">
        <v>32</v>
      </c>
      <c r="B38" s="68">
        <f>'[2]EC'!B38+'[2]FS'!B38+'[2]GT'!B38+'[2]KZN'!B38+'[2]LP'!B38+'[2]MP'!B38+'[2]NC'!B38+'[2]NW'!B38+'[2]WC'!B38</f>
        <v>6529124</v>
      </c>
      <c r="C38" s="68">
        <f>'[2]EC'!C38+'[2]FS'!C38+'[2]GT'!C38+'[2]LP'!C38+'[2]KZN'!C38+'[2]MP'!C38+'[2]NC'!C38+'[2]NW'!C38+'[2]WC'!C38</f>
        <v>-869129</v>
      </c>
      <c r="D38" s="68">
        <f>'[2]EC'!D38+'[2]FS'!D38+'[2]GT'!D38+'[2]KZN'!D38+'[2]LP'!D38+'[2]MP'!D38+'[2]NC'!D38+'[2]NW'!D38+'[2]WC'!D38</f>
        <v>5659995</v>
      </c>
      <c r="E38" s="68">
        <f>'[2]EC'!E38+'[2]FS'!E38+'[2]GT'!E38+'[2]KZN'!E38+'[2]LP'!E38+'[2]MP'!E38+'[2]NC'!E38+'[2]NW'!E38+'[2]WC'!E38</f>
        <v>4096477</v>
      </c>
      <c r="F38" s="68">
        <f>'[2]EC'!F38+'[2]FS'!F38+'[2]GT'!F38+'[2]KZN'!F38+'[2]LP'!F38+'[2]MP'!F38+'[2]NC'!F38+'[2]NW'!F38+'[2]WC'!F38</f>
        <v>961042</v>
      </c>
      <c r="G38" s="68">
        <f aca="true" t="shared" si="10" ref="G38:G44">SUM(E38:F38)</f>
        <v>5057519</v>
      </c>
      <c r="H38" s="68">
        <f t="shared" si="8"/>
        <v>602476</v>
      </c>
      <c r="I38" s="67">
        <f t="shared" si="7"/>
        <v>0.7237598266429563</v>
      </c>
      <c r="J38" s="32"/>
    </row>
    <row r="39" spans="1:10" ht="14.25">
      <c r="A39" s="12" t="s">
        <v>33</v>
      </c>
      <c r="B39" s="68">
        <f>'[2]EC'!B39+'[2]FS'!B39+'[2]GT'!B39+'[2]KZN'!B39+'[2]LP'!B39+'[2]MP'!B39+'[2]NC'!B39+'[2]NW'!B39+'[2]WC'!B39</f>
        <v>578732</v>
      </c>
      <c r="C39" s="68">
        <f>'[2]EC'!C39+'[2]FS'!C39+'[2]GT'!C39+'[2]LP'!C39+'[2]KZN'!C39+'[2]MP'!C39+'[2]NC'!C39+'[2]NW'!C39+'[2]WC'!C39</f>
        <v>-52666</v>
      </c>
      <c r="D39" s="68">
        <f>'[2]EC'!D39+'[2]FS'!D39+'[2]GT'!D39+'[2]KZN'!D39+'[2]LP'!D39+'[2]MP'!D39+'[2]NC'!D39+'[2]NW'!D39+'[2]WC'!D39</f>
        <v>526066</v>
      </c>
      <c r="E39" s="68">
        <f>'[2]EC'!E39+'[2]FS'!E39+'[2]GT'!E39+'[2]KZN'!E39+'[2]LP'!E39+'[2]MP'!E39+'[2]NC'!E39+'[2]NW'!E39+'[2]WC'!E39</f>
        <v>186744</v>
      </c>
      <c r="F39" s="68">
        <f>'[2]EC'!F39+'[2]FS'!F39+'[2]GT'!F39+'[2]KZN'!F39+'[2]LP'!F39+'[2]MP'!F39+'[2]NC'!F39+'[2]NW'!F39+'[2]WC'!F39</f>
        <v>74854</v>
      </c>
      <c r="G39" s="68">
        <f t="shared" si="10"/>
        <v>261598</v>
      </c>
      <c r="H39" s="68">
        <f t="shared" si="8"/>
        <v>264468</v>
      </c>
      <c r="I39" s="67">
        <f t="shared" si="7"/>
        <v>0.35498207449255414</v>
      </c>
      <c r="J39" s="32"/>
    </row>
    <row r="40" spans="1:10" ht="14.25">
      <c r="A40" s="12" t="s">
        <v>96</v>
      </c>
      <c r="B40" s="68">
        <f>'[2]EC'!B40+'[2]FS'!B40+'[2]GT'!B40+'[2]KZN'!B40+'[2]LP'!B40+'[2]MP'!B40+'[2]NC'!B40+'[2]NW'!B40+'[2]WC'!B40</f>
        <v>0</v>
      </c>
      <c r="C40" s="68">
        <f>'[2]EC'!C40+'[2]FS'!C40+'[2]GT'!C40+'[2]LP'!C40+'[2]KZN'!C40+'[2]MP'!C40+'[2]NC'!C40+'[2]NW'!C40+'[2]WC'!C40</f>
        <v>0</v>
      </c>
      <c r="D40" s="68">
        <f>'[2]EC'!D40+'[2]FS'!D40+'[2]GT'!D40+'[2]KZN'!D40+'[2]LP'!D40+'[2]MP'!D40+'[2]NC'!D40+'[2]NW'!D40+'[2]WC'!D40</f>
        <v>0</v>
      </c>
      <c r="E40" s="68">
        <f>'[2]EC'!E40+'[2]FS'!E40+'[2]GT'!E40+'[2]KZN'!E40+'[2]LP'!E40+'[2]MP'!E40+'[2]NC'!E40+'[2]NW'!E40+'[2]WC'!E40</f>
        <v>0</v>
      </c>
      <c r="F40" s="68">
        <f>'[2]EC'!F40+'[2]FS'!F40+'[2]GT'!F40+'[2]KZN'!F40+'[2]LP'!F40+'[2]MP'!F40+'[2]NC'!F40+'[2]NW'!F40+'[2]WC'!F40</f>
        <v>0</v>
      </c>
      <c r="G40" s="68">
        <f t="shared" si="10"/>
        <v>0</v>
      </c>
      <c r="H40" s="68">
        <f t="shared" si="8"/>
        <v>0</v>
      </c>
      <c r="I40" s="67"/>
      <c r="J40" s="32"/>
    </row>
    <row r="41" spans="1:10" ht="14.25">
      <c r="A41" s="12" t="s">
        <v>97</v>
      </c>
      <c r="B41" s="68">
        <f>'[2]EC'!B41+'[2]FS'!B41+'[2]GT'!B41+'[2]KZN'!B41+'[2]LP'!B41+'[2]MP'!B41+'[2]NC'!B41+'[2]NW'!B41+'[2]WC'!B41</f>
        <v>10306</v>
      </c>
      <c r="C41" s="68">
        <f>'[2]EC'!C41+'[2]FS'!C41+'[2]GT'!C41+'[2]LP'!C41+'[2]KZN'!C41+'[2]MP'!C41+'[2]NC'!C41+'[2]NW'!C41+'[2]WC'!C41</f>
        <v>710</v>
      </c>
      <c r="D41" s="68">
        <f>'[2]EC'!D41+'[2]FS'!D41+'[2]GT'!D41+'[2]KZN'!D41+'[2]LP'!D41+'[2]MP'!D41+'[2]NC'!D41+'[2]NW'!D41+'[2]WC'!D41</f>
        <v>11016</v>
      </c>
      <c r="E41" s="68">
        <f>'[2]EC'!E41+'[2]FS'!E41+'[2]GT'!E41+'[2]KZN'!E41+'[2]LP'!E41+'[2]MP'!E41+'[2]NC'!E41+'[2]NW'!E41+'[2]WC'!E41</f>
        <v>9325</v>
      </c>
      <c r="F41" s="68">
        <f>'[2]EC'!F41+'[2]FS'!F41+'[2]GT'!F41+'[2]KZN'!F41+'[2]LP'!F41+'[2]MP'!F41+'[2]NC'!F41+'[2]NW'!F41+'[2]WC'!F41</f>
        <v>2361</v>
      </c>
      <c r="G41" s="68">
        <f t="shared" si="10"/>
        <v>11686</v>
      </c>
      <c r="H41" s="68">
        <f t="shared" si="8"/>
        <v>-670</v>
      </c>
      <c r="I41" s="67">
        <f t="shared" si="7"/>
        <v>0.8464960058097313</v>
      </c>
      <c r="J41" s="32"/>
    </row>
    <row r="42" spans="1:10" ht="14.25">
      <c r="A42" s="12" t="s">
        <v>35</v>
      </c>
      <c r="B42" s="68">
        <f>'[2]EC'!B42+'[2]FS'!B42+'[2]GT'!B42+'[2]KZN'!B42+'[2]LP'!B42+'[2]MP'!B42+'[2]NC'!B42+'[2]NW'!B42+'[2]WC'!B42</f>
        <v>40000</v>
      </c>
      <c r="C42" s="68">
        <f>'[2]EC'!C42+'[2]FS'!C42+'[2]GT'!C42+'[2]LP'!C42+'[2]KZN'!C42+'[2]MP'!C42+'[2]NC'!C42+'[2]NW'!C42+'[2]WC'!C42</f>
        <v>0</v>
      </c>
      <c r="D42" s="68">
        <f>'[2]EC'!D42+'[2]FS'!D42+'[2]GT'!D42+'[2]KZN'!D42+'[2]LP'!D42+'[2]MP'!D42+'[2]NC'!D42+'[2]NW'!D42+'[2]WC'!D42</f>
        <v>40000</v>
      </c>
      <c r="E42" s="68">
        <f>'[2]EC'!E42+'[2]FS'!E42+'[2]GT'!E42+'[2]KZN'!E42+'[2]LP'!E42+'[2]MP'!E42+'[2]NC'!E42+'[2]NW'!E42+'[2]WC'!E42</f>
        <v>16498</v>
      </c>
      <c r="F42" s="68">
        <f>'[2]EC'!F42+'[2]FS'!F42+'[2]GT'!F42+'[2]KZN'!F42+'[2]LP'!F42+'[2]MP'!F42+'[2]NC'!F42+'[2]NW'!F42+'[2]WC'!F42</f>
        <v>64</v>
      </c>
      <c r="G42" s="68">
        <f t="shared" si="10"/>
        <v>16562</v>
      </c>
      <c r="H42" s="68">
        <f t="shared" si="8"/>
        <v>23438</v>
      </c>
      <c r="I42" s="67">
        <f t="shared" si="7"/>
        <v>0.41245</v>
      </c>
      <c r="J42" s="32"/>
    </row>
    <row r="43" spans="1:10" ht="14.25">
      <c r="A43" s="12"/>
      <c r="B43" s="68"/>
      <c r="C43" s="68"/>
      <c r="D43" s="68"/>
      <c r="E43" s="68"/>
      <c r="F43" s="68"/>
      <c r="G43" s="68"/>
      <c r="H43" s="68"/>
      <c r="I43" s="67"/>
      <c r="J43" s="32"/>
    </row>
    <row r="44" spans="1:10" ht="14.25">
      <c r="A44" s="12" t="s">
        <v>83</v>
      </c>
      <c r="B44" s="68">
        <f>'[2]EC'!B44+'[2]FS'!B44+'[2]GT'!B44+'[2]KZN'!B44+'[2]LP'!B44+'[2]MP'!B44+'[2]NC'!B44+'[2]NW'!B44+'[2]WC'!B44</f>
        <v>137335</v>
      </c>
      <c r="C44" s="68">
        <f>'[2]EC'!C44+'[2]FS'!C44+'[2]GT'!C44+'[2]LP'!C44+'[2]KZN'!C44+'[2]MP'!C44+'[2]NC'!C44+'[2]NW'!C44+'[2]WC'!C44</f>
        <v>0</v>
      </c>
      <c r="D44" s="68">
        <f>'[2]EC'!D44+'[2]FS'!D44+'[2]GT'!D44+'[2]KZN'!D44+'[2]LP'!D44+'[2]MP'!D44+'[2]NC'!D44+'[2]NW'!D44+'[2]WC'!D44</f>
        <v>137335</v>
      </c>
      <c r="E44" s="68">
        <f>'[2]EC'!E44+'[2]FS'!E44+'[2]GT'!E44+'[2]KZN'!E44+'[2]LP'!E44+'[2]MP'!E44+'[2]NC'!E44+'[2]NW'!E44+'[2]WC'!E44</f>
        <v>3003</v>
      </c>
      <c r="F44" s="68">
        <f>'[2]EC'!F44+'[2]FS'!F44+'[2]GT'!F44+'[2]KZN'!F44+'[2]LP'!F44+'[2]MP'!F44+'[2]NC'!F44+'[2]NW'!F44+'[2]WC'!F44</f>
        <v>136694</v>
      </c>
      <c r="G44" s="68">
        <f t="shared" si="10"/>
        <v>139697</v>
      </c>
      <c r="H44" s="68">
        <f>D44-G44</f>
        <v>-2362</v>
      </c>
      <c r="I44" s="67">
        <f>E44/D44</f>
        <v>0.02186623948738486</v>
      </c>
      <c r="J44" s="32"/>
    </row>
    <row r="45" spans="1:10" ht="15" thickBot="1">
      <c r="A45" s="12"/>
      <c r="B45" s="68"/>
      <c r="C45" s="68"/>
      <c r="D45" s="68"/>
      <c r="E45" s="68"/>
      <c r="F45" s="68"/>
      <c r="G45" s="68"/>
      <c r="H45" s="68"/>
      <c r="I45" s="67"/>
      <c r="J45" s="32"/>
    </row>
    <row r="46" spans="1:10" ht="15.75" thickBot="1">
      <c r="A46" s="21" t="s">
        <v>16</v>
      </c>
      <c r="B46" s="69">
        <f>B20+B26+B37+B44</f>
        <v>137438682</v>
      </c>
      <c r="C46" s="69">
        <f aca="true" t="shared" si="11" ref="C46:H46">C20+C26+C37+C44</f>
        <v>2974741</v>
      </c>
      <c r="D46" s="69">
        <f t="shared" si="11"/>
        <v>140413423</v>
      </c>
      <c r="E46" s="69">
        <f t="shared" si="11"/>
        <v>126196664</v>
      </c>
      <c r="F46" s="69">
        <f t="shared" si="11"/>
        <v>13757509</v>
      </c>
      <c r="G46" s="69">
        <f t="shared" si="11"/>
        <v>139954173</v>
      </c>
      <c r="H46" s="69">
        <f t="shared" si="11"/>
        <v>459250</v>
      </c>
      <c r="I46" s="73">
        <f>E46/D46</f>
        <v>0.8987507127434675</v>
      </c>
      <c r="J46" s="32"/>
    </row>
    <row r="47" spans="1:10" ht="15">
      <c r="A47" s="13"/>
      <c r="B47" s="68"/>
      <c r="C47" s="68"/>
      <c r="D47" s="68"/>
      <c r="E47" s="68"/>
      <c r="F47" s="68"/>
      <c r="G47" s="68"/>
      <c r="H47" s="68"/>
      <c r="I47" s="67"/>
      <c r="J47" s="32"/>
    </row>
    <row r="48" spans="1:10" ht="15">
      <c r="A48" s="25" t="s">
        <v>98</v>
      </c>
      <c r="B48" s="68"/>
      <c r="C48" s="68"/>
      <c r="D48" s="68"/>
      <c r="E48" s="68"/>
      <c r="F48" s="68"/>
      <c r="G48" s="68"/>
      <c r="H48" s="68"/>
      <c r="I48" s="67"/>
      <c r="J48" s="32"/>
    </row>
    <row r="49" spans="1:10" ht="14.25">
      <c r="A49" s="12" t="s">
        <v>99</v>
      </c>
      <c r="B49" s="68">
        <f>'[2]EC'!B49+'[2]FS'!B49+'[2]GT'!B49+'[2]KZN'!B49+'[2]LP'!B49+'[2]MP'!B49+'[2]NC'!B49+'[2]NW'!B49+'[2]WC'!B49</f>
        <v>188045</v>
      </c>
      <c r="C49" s="68">
        <f>'[2]EC'!C49+'[2]FS'!C49+'[2]GT'!C49+'[2]KZN'!C49+'[2]LP'!C49+'[2]MP'!C49+'[2]NC'!C49+'[2]NW'!C49+'[2]WC'!C49</f>
        <v>2865</v>
      </c>
      <c r="D49" s="68">
        <f>'[2]EC'!D49+'[2]FS'!D49+'[2]GT'!D49+'[2]KZN'!D49+'[2]LP'!D49+'[2]MP'!D49+'[2]NC'!D49+'[2]NW'!D49+'[2]WC'!D49</f>
        <v>190910</v>
      </c>
      <c r="E49" s="68">
        <f>'[2]EC'!E49+'[2]FS'!E49+'[2]GT'!E49+'[2]KZN'!E49+'[2]LP'!E49+'[2]MP'!E49+'[2]NC'!E49+'[2]NW'!E49+'[2]WC'!E49</f>
        <v>128766</v>
      </c>
      <c r="F49" s="68">
        <f>'[2]EC'!F49+'[2]FS'!F49+'[2]GT'!F49+'[2]KZN'!F49+'[2]LP'!F49+'[2]MP'!F49+'[2]NC'!F49+'[2]NW'!F49+'[2]WC'!F49</f>
        <v>58978</v>
      </c>
      <c r="G49" s="68">
        <f>SUM(E49:F49)</f>
        <v>187744</v>
      </c>
      <c r="H49" s="68">
        <f>D49-G49</f>
        <v>3166</v>
      </c>
      <c r="I49" s="67">
        <f>E49/D49</f>
        <v>0.6744853595935257</v>
      </c>
      <c r="J49" s="32"/>
    </row>
    <row r="50" spans="1:10" ht="14.25">
      <c r="A50" s="12" t="s">
        <v>100</v>
      </c>
      <c r="B50" s="68">
        <f>'[2]EC'!B50+'[2]FS'!B50+'[2]GT'!B50+'[2]KZN'!B50+'[2]LP'!B50+'[2]MP'!B50+'[2]NC'!B50+'[2]NW'!B50+'[2]WC'!B50</f>
        <v>3663326</v>
      </c>
      <c r="C50" s="68">
        <f>'[2]EC'!C50+'[2]FS'!C50+'[2]GT'!C50+'[2]KZN'!C50+'[2]LP'!C50+'[2]MP'!C50+'[2]NC'!C50+'[2]NW'!C50+'[2]WC'!C50</f>
        <v>-42692</v>
      </c>
      <c r="D50" s="68">
        <f>'[2]EC'!D50+'[2]FS'!D50+'[2]GT'!D50+'[2]KZN'!D50+'[2]LP'!D50+'[2]MP'!D50+'[2]NC'!D50+'[2]NW'!D50+'[2]WC'!D50</f>
        <v>3620634</v>
      </c>
      <c r="E50" s="68">
        <f>'[2]EC'!E50+'[2]FS'!E50+'[2]GT'!E50+'[2]KZN'!E50+'[2]LP'!E50+'[2]MP'!E50+'[2]NC'!E50+'[2]NW'!E50+'[2]WC'!E50</f>
        <v>3038787</v>
      </c>
      <c r="F50" s="68">
        <f>'[2]EC'!F50+'[2]FS'!F50+'[2]GT'!F50+'[2]KZN'!F50+'[2]LP'!F50+'[2]MP'!F50+'[2]NC'!F50+'[2]NW'!F50+'[2]WC'!F50</f>
        <v>480693</v>
      </c>
      <c r="G50" s="68">
        <f>SUM(E50:F50)</f>
        <v>3519480</v>
      </c>
      <c r="H50" s="68">
        <f>D50-G50</f>
        <v>101154</v>
      </c>
      <c r="I50" s="67">
        <f>E50/D50</f>
        <v>0.8392969297642346</v>
      </c>
      <c r="J50" s="32"/>
    </row>
    <row r="51" spans="1:10" ht="14.25">
      <c r="A51" s="81" t="s">
        <v>102</v>
      </c>
      <c r="B51" s="68">
        <f>'[2]EC'!B51+'[2]FS'!B51+'[2]GT'!B51+'[2]KZN'!B51+'[2]LP'!B51+'[2]MP'!B51+'[2]NC'!B51+'[2]NW'!B51+'[2]WC'!B51</f>
        <v>80000</v>
      </c>
      <c r="C51" s="68">
        <f>'[2]EC'!C51+'[2]FS'!C51+'[2]GT'!C51+'[2]KZN'!C51+'[2]LP'!C51+'[2]MP'!C51+'[2]NC'!C51+'[2]NW'!C51+'[2]WC'!C51</f>
        <v>0</v>
      </c>
      <c r="D51" s="68">
        <f>'[2]EC'!D51+'[2]FS'!D51+'[2]GT'!D51+'[2]KZN'!D51+'[2]LP'!D51+'[2]MP'!D51+'[2]NC'!D51+'[2]NW'!D51+'[2]WC'!D51</f>
        <v>80000</v>
      </c>
      <c r="E51" s="68">
        <f>'[2]EC'!E51+'[2]FS'!E51+'[2]GT'!E51+'[2]KZN'!E51+'[2]LP'!E51+'[2]MP'!E51+'[2]NC'!E51+'[2]NW'!E51+'[2]WC'!E51</f>
        <v>32256</v>
      </c>
      <c r="F51" s="68">
        <f>'[2]EC'!F51+'[2]FS'!F51+'[2]GT'!F51+'[2]KZN'!F51+'[2]LP'!F51+'[2]MP'!F51+'[2]NC'!F51+'[2]NW'!F51+'[2]WC'!F51</f>
        <v>39592</v>
      </c>
      <c r="G51" s="68">
        <f>SUM(E51:F51)</f>
        <v>71848</v>
      </c>
      <c r="H51" s="68">
        <f>D51-G51</f>
        <v>8152</v>
      </c>
      <c r="I51" s="67">
        <f>E51/D51</f>
        <v>0.4032</v>
      </c>
      <c r="J51" s="32"/>
    </row>
    <row r="52" spans="1:10" ht="14.25">
      <c r="A52" s="12" t="s">
        <v>103</v>
      </c>
      <c r="B52" s="68">
        <f>'[2]EC'!B52+'[2]FS'!B52+'[2]GT'!B52+'[2]KZN'!B52+'[2]LP'!B52+'[2]MP'!B52+'[2]NC'!B52+'[2]NW'!B52+'[2]WC'!B52</f>
        <v>3801059</v>
      </c>
      <c r="C52" s="68">
        <f>'[2]EC'!C52+'[2]FS'!C52+'[2]GT'!C52+'[2]KZN'!C52+'[2]LP'!C52+'[2]MP'!C52+'[2]NC'!C52+'[2]NW'!C52+'[2]WC'!C52</f>
        <v>21661</v>
      </c>
      <c r="D52" s="68">
        <f>'[2]EC'!D52+'[2]FS'!D52+'[2]GT'!D52+'[2]KZN'!D52+'[2]LP'!D52+'[2]MP'!D52+'[2]NC'!D52+'[2]NW'!D52+'[2]WC'!D52</f>
        <v>3822720</v>
      </c>
      <c r="E52" s="68">
        <f>'[2]EC'!E52+'[2]FS'!E52+'[2]GT'!E52+'[2]KZN'!E52+'[2]LP'!E52+'[2]MP'!E52+'[2]NC'!E52+'[2]NW'!E52+'[2]WC'!E52</f>
        <v>2198995</v>
      </c>
      <c r="F52" s="68">
        <f>'[2]EC'!F52+'[2]FS'!F52+'[2]GT'!F52+'[2]KZN'!F52+'[2]LP'!F52+'[2]MP'!F52+'[2]NC'!F52+'[2]NW'!F52+'[2]WC'!F52</f>
        <v>884917</v>
      </c>
      <c r="G52" s="68">
        <f>SUM(E52:F52)</f>
        <v>3083912</v>
      </c>
      <c r="H52" s="68">
        <f>D52-G52</f>
        <v>738808</v>
      </c>
      <c r="I52" s="67">
        <f>E52/D52</f>
        <v>0.575243543864055</v>
      </c>
      <c r="J52" s="32"/>
    </row>
    <row r="53" spans="1:10" ht="14.25">
      <c r="A53" s="81" t="s">
        <v>104</v>
      </c>
      <c r="B53" s="68">
        <f>'[2]EC'!B53+'[2]FS'!B53+'[2]GT'!B53+'[2]KZN'!B53+'[2]LP'!B53+'[2]MP'!B53+'[2]NC'!B53+'[2]NW'!B53+'[2]WC'!B53</f>
        <v>3772661</v>
      </c>
      <c r="C53" s="68">
        <f>'[2]EC'!C53+'[2]FS'!C53+'[2]GT'!C53+'[2]KZN'!C53+'[2]LP'!C53+'[2]MP'!C53+'[2]NC'!C53+'[2]NW'!C53+'[2]WC'!C53</f>
        <v>125849</v>
      </c>
      <c r="D53" s="68">
        <f>'[2]EC'!D53+'[2]FS'!D53+'[2]GT'!D53+'[2]KZN'!D53+'[2]LP'!D53+'[2]MP'!D53+'[2]NC'!D53+'[2]NW'!D53+'[2]WC'!D53</f>
        <v>3898510</v>
      </c>
      <c r="E53" s="68">
        <f>'[2]EC'!E53+'[2]FS'!E53+'[2]GT'!E53+'[2]KZN'!E53+'[2]LP'!E53+'[2]MP'!E53+'[2]NC'!E53+'[2]NW'!E53+'[2]WC'!E53</f>
        <v>3377104</v>
      </c>
      <c r="F53" s="68">
        <f>'[2]EC'!F53+'[2]FS'!F53+'[2]GT'!F53+'[2]KZN'!F53+'[2]LP'!F53+'[2]MP'!F53+'[2]NC'!F53+'[2]NW'!F53+'[2]WC'!F53</f>
        <v>413793</v>
      </c>
      <c r="G53" s="68">
        <f>SUM(E53:F53)</f>
        <v>3790897</v>
      </c>
      <c r="H53" s="68">
        <f>D53-G53</f>
        <v>107613</v>
      </c>
      <c r="I53" s="67">
        <f>E53/D53</f>
        <v>0.8662550564189908</v>
      </c>
      <c r="J53" s="32"/>
    </row>
    <row r="54" spans="1:10" ht="15" thickBot="1">
      <c r="A54" s="81"/>
      <c r="B54" s="68"/>
      <c r="C54" s="68"/>
      <c r="D54" s="68"/>
      <c r="E54" s="68"/>
      <c r="F54" s="68"/>
      <c r="G54" s="68"/>
      <c r="H54" s="68"/>
      <c r="I54" s="67"/>
      <c r="J54" s="32"/>
    </row>
    <row r="55" spans="1:10" ht="15.75" thickBot="1">
      <c r="A55" s="21" t="s">
        <v>105</v>
      </c>
      <c r="B55" s="69">
        <f aca="true" t="shared" si="12" ref="B55:H55">SUM(B49:B53)</f>
        <v>11505091</v>
      </c>
      <c r="C55" s="69">
        <f t="shared" si="12"/>
        <v>107683</v>
      </c>
      <c r="D55" s="69">
        <f t="shared" si="12"/>
        <v>11612774</v>
      </c>
      <c r="E55" s="69">
        <f t="shared" si="12"/>
        <v>8775908</v>
      </c>
      <c r="F55" s="69">
        <f t="shared" si="12"/>
        <v>1877973</v>
      </c>
      <c r="G55" s="69">
        <f t="shared" si="12"/>
        <v>10653881</v>
      </c>
      <c r="H55" s="69">
        <f t="shared" si="12"/>
        <v>958893</v>
      </c>
      <c r="I55" s="73">
        <f>E55/D55</f>
        <v>0.7557115982796186</v>
      </c>
      <c r="J55" s="32"/>
    </row>
    <row r="56" spans="1:10" ht="14.25">
      <c r="A56" s="74"/>
      <c r="B56" s="75"/>
      <c r="C56" s="75"/>
      <c r="D56" s="75"/>
      <c r="E56" s="75"/>
      <c r="F56" s="77"/>
      <c r="G56" s="75"/>
      <c r="H56" s="75"/>
      <c r="I56" s="76"/>
      <c r="J56" s="32"/>
    </row>
    <row r="57" spans="1:10" ht="14.25">
      <c r="A57" s="66"/>
      <c r="B57" s="32">
        <f aca="true" t="shared" si="13" ref="B57:I57">B17-B46</f>
        <v>0</v>
      </c>
      <c r="C57" s="32">
        <f t="shared" si="13"/>
        <v>0</v>
      </c>
      <c r="D57" s="32">
        <f t="shared" si="13"/>
        <v>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/>
    </row>
    <row r="58" spans="1:10" ht="14.25">
      <c r="A58" s="66"/>
      <c r="B58" s="32"/>
      <c r="C58" s="32"/>
      <c r="D58" s="32"/>
      <c r="E58" s="32"/>
      <c r="F58" s="32"/>
      <c r="G58" s="32"/>
      <c r="H58" s="32"/>
      <c r="J58" s="32"/>
    </row>
    <row r="59" spans="1:10" ht="14.25">
      <c r="A59" s="66"/>
      <c r="B59" s="32"/>
      <c r="C59" s="32"/>
      <c r="D59" s="32"/>
      <c r="E59" s="32"/>
      <c r="F59" s="32"/>
      <c r="G59" s="32"/>
      <c r="H59" s="32"/>
      <c r="J59" s="32"/>
    </row>
  </sheetData>
  <sheetProtection/>
  <mergeCells count="1">
    <mergeCell ref="A3:I3"/>
  </mergeCells>
  <printOptions/>
  <pageMargins left="0.7" right="0.7" top="0.29" bottom="0.21" header="0.17" footer="0.17"/>
  <pageSetup fitToHeight="1" fitToWidth="1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21">
      <selection activeCell="A21" sqref="A21"/>
    </sheetView>
  </sheetViews>
  <sheetFormatPr defaultColWidth="9.140625" defaultRowHeight="15"/>
  <cols>
    <col min="1" max="1" width="46.8515625" style="8" customWidth="1"/>
    <col min="2" max="3" width="20.7109375" style="31" customWidth="1"/>
    <col min="4" max="4" width="20.8515625" style="8" customWidth="1"/>
    <col min="5" max="5" width="20.421875" style="8" customWidth="1"/>
    <col min="6" max="6" width="21.28125" style="8" customWidth="1"/>
    <col min="7" max="7" width="23.00390625" style="8" customWidth="1"/>
    <col min="8" max="16384" width="9.140625" style="2" customWidth="1"/>
  </cols>
  <sheetData>
    <row r="1" spans="1:3" ht="20.25">
      <c r="A1" s="6" t="s">
        <v>0</v>
      </c>
      <c r="B1" s="7"/>
      <c r="C1" s="7"/>
    </row>
    <row r="2" spans="1:7" ht="21" thickBot="1">
      <c r="A2" s="98" t="s">
        <v>1</v>
      </c>
      <c r="B2" s="98"/>
      <c r="C2" s="98"/>
      <c r="D2" s="98"/>
      <c r="E2" s="98"/>
      <c r="F2" s="98"/>
      <c r="G2" s="98"/>
    </row>
    <row r="3" spans="1:7" ht="21" thickBot="1">
      <c r="A3" s="99" t="s">
        <v>2</v>
      </c>
      <c r="B3" s="100"/>
      <c r="C3" s="100"/>
      <c r="D3" s="100"/>
      <c r="E3" s="100"/>
      <c r="F3" s="100"/>
      <c r="G3" s="101"/>
    </row>
    <row r="4" spans="1:7" ht="30.75" thickBot="1">
      <c r="A4" s="9" t="s">
        <v>1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60</v>
      </c>
      <c r="G4" s="11" t="s">
        <v>7</v>
      </c>
    </row>
    <row r="5" spans="1:14" ht="20.25">
      <c r="A5" s="15" t="s">
        <v>10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4" t="s">
        <v>9</v>
      </c>
      <c r="H5" s="3"/>
      <c r="I5" s="3"/>
      <c r="J5" s="3"/>
      <c r="K5" s="3"/>
      <c r="L5" s="3"/>
      <c r="M5" s="3"/>
      <c r="N5" s="3"/>
    </row>
    <row r="6" spans="2:7" ht="20.25">
      <c r="B6" s="16"/>
      <c r="C6" s="16"/>
      <c r="D6" s="17"/>
      <c r="E6" s="17"/>
      <c r="F6" s="17"/>
      <c r="G6" s="17"/>
    </row>
    <row r="7" spans="1:8" ht="20.25">
      <c r="A7" s="12" t="s">
        <v>11</v>
      </c>
      <c r="B7" s="18">
        <v>74289</v>
      </c>
      <c r="C7" s="18">
        <f>D7-B7</f>
        <v>-15375</v>
      </c>
      <c r="D7" s="18">
        <v>58914</v>
      </c>
      <c r="E7" s="18">
        <v>56033</v>
      </c>
      <c r="F7" s="18">
        <f>D7-E7</f>
        <v>2881</v>
      </c>
      <c r="G7" s="19">
        <f>+E7/D7</f>
        <v>0.9510982109515566</v>
      </c>
      <c r="H7" s="4"/>
    </row>
    <row r="8" spans="1:8" ht="20.25">
      <c r="A8" s="12" t="s">
        <v>12</v>
      </c>
      <c r="B8" s="18">
        <v>3841570</v>
      </c>
      <c r="C8" s="18">
        <f>D8-B8</f>
        <v>442638</v>
      </c>
      <c r="D8" s="18">
        <v>4284208</v>
      </c>
      <c r="E8" s="18">
        <v>3978221</v>
      </c>
      <c r="F8" s="18">
        <f>D8-E8</f>
        <v>305987</v>
      </c>
      <c r="G8" s="19">
        <f>+E8/D8</f>
        <v>0.9285779308567651</v>
      </c>
      <c r="H8" s="4"/>
    </row>
    <row r="9" spans="1:8" ht="20.25">
      <c r="A9" s="12" t="s">
        <v>13</v>
      </c>
      <c r="B9" s="18">
        <v>3803178</v>
      </c>
      <c r="C9" s="18">
        <f>D9-B9</f>
        <v>-58690</v>
      </c>
      <c r="D9" s="18">
        <v>3744488</v>
      </c>
      <c r="E9" s="18">
        <v>3905372</v>
      </c>
      <c r="F9" s="18">
        <f>D9-E9</f>
        <v>-160884</v>
      </c>
      <c r="G9" s="19">
        <f>+E9/D9</f>
        <v>1.042965553635103</v>
      </c>
      <c r="H9" s="4"/>
    </row>
    <row r="10" spans="1:8" ht="20.25">
      <c r="A10" s="12" t="s">
        <v>14</v>
      </c>
      <c r="B10" s="18">
        <v>257770</v>
      </c>
      <c r="C10" s="18">
        <f>D10-B10</f>
        <v>-59610</v>
      </c>
      <c r="D10" s="18">
        <v>198160</v>
      </c>
      <c r="E10" s="18">
        <v>164204</v>
      </c>
      <c r="F10" s="18">
        <f>D10-E10</f>
        <v>33956</v>
      </c>
      <c r="G10" s="19">
        <f>+E10/D10</f>
        <v>0.8286435203875656</v>
      </c>
      <c r="H10" s="4"/>
    </row>
    <row r="11" spans="1:8" ht="20.25">
      <c r="A11" s="12" t="s">
        <v>15</v>
      </c>
      <c r="B11" s="18">
        <v>349219</v>
      </c>
      <c r="C11" s="18">
        <f>D11-B11</f>
        <v>-80736</v>
      </c>
      <c r="D11" s="18">
        <v>268483</v>
      </c>
      <c r="E11" s="18">
        <v>194674</v>
      </c>
      <c r="F11" s="18">
        <f>D11-E11</f>
        <v>73809</v>
      </c>
      <c r="G11" s="19">
        <f>+E11/D11</f>
        <v>0.7250887393242775</v>
      </c>
      <c r="H11" s="4"/>
    </row>
    <row r="12" spans="1:8" ht="21" thickBot="1">
      <c r="A12" s="12"/>
      <c r="B12" s="18"/>
      <c r="C12" s="18"/>
      <c r="D12" s="18"/>
      <c r="E12" s="18"/>
      <c r="F12" s="18"/>
      <c r="G12" s="19"/>
      <c r="H12" s="4"/>
    </row>
    <row r="13" spans="1:8" ht="21" thickBot="1">
      <c r="A13" s="21" t="s">
        <v>16</v>
      </c>
      <c r="B13" s="22">
        <f>SUM(B7:B11)</f>
        <v>8326026</v>
      </c>
      <c r="C13" s="22">
        <f>SUM(C7:C11)</f>
        <v>228227</v>
      </c>
      <c r="D13" s="22">
        <f>SUM(D7:D11)</f>
        <v>8554253</v>
      </c>
      <c r="E13" s="22">
        <f>SUM(E7:E11)</f>
        <v>8298504</v>
      </c>
      <c r="F13" s="22">
        <f>SUM(F7:F11)</f>
        <v>255749</v>
      </c>
      <c r="G13" s="23">
        <f>+E13/D13</f>
        <v>0.970102707974618</v>
      </c>
      <c r="H13" s="4"/>
    </row>
    <row r="14" spans="1:8" ht="20.25">
      <c r="A14" s="12"/>
      <c r="B14" s="18"/>
      <c r="C14" s="18"/>
      <c r="D14" s="20"/>
      <c r="E14" s="20"/>
      <c r="F14" s="20"/>
      <c r="G14" s="19"/>
      <c r="H14" s="4"/>
    </row>
    <row r="15" spans="1:8" ht="20.25">
      <c r="A15" s="25" t="s">
        <v>17</v>
      </c>
      <c r="B15" s="26"/>
      <c r="C15" s="26"/>
      <c r="D15" s="20"/>
      <c r="E15" s="20"/>
      <c r="F15" s="20"/>
      <c r="G15" s="19"/>
      <c r="H15" s="4"/>
    </row>
    <row r="16" spans="1:8" s="1" customFormat="1" ht="20.25">
      <c r="A16" s="25" t="s">
        <v>18</v>
      </c>
      <c r="B16" s="27">
        <f>SUM(B17:B21)</f>
        <v>7879787</v>
      </c>
      <c r="C16" s="27">
        <f>SUM(C17:C21)</f>
        <v>101789</v>
      </c>
      <c r="D16" s="27">
        <f>SUM(D17:D21)</f>
        <v>7981576</v>
      </c>
      <c r="E16" s="27">
        <f>SUM(E17:E21)</f>
        <v>7787762</v>
      </c>
      <c r="F16" s="27">
        <f>SUM(F17:F21)</f>
        <v>193814</v>
      </c>
      <c r="G16" s="28">
        <f>+E16/D16</f>
        <v>0.9757173270040904</v>
      </c>
      <c r="H16" s="5"/>
    </row>
    <row r="17" spans="1:8" ht="20.25">
      <c r="A17" s="12" t="s">
        <v>19</v>
      </c>
      <c r="B17" s="18">
        <v>5570844</v>
      </c>
      <c r="C17" s="18">
        <f>D17-B17</f>
        <v>247031</v>
      </c>
      <c r="D17" s="18">
        <v>5817875</v>
      </c>
      <c r="E17" s="18">
        <v>5607746</v>
      </c>
      <c r="F17" s="18">
        <f>D17-E17</f>
        <v>210129</v>
      </c>
      <c r="G17" s="19">
        <f>+E17/D17</f>
        <v>0.9638821734739917</v>
      </c>
      <c r="H17" s="4"/>
    </row>
    <row r="18" spans="1:8" ht="20.25">
      <c r="A18" s="12" t="s">
        <v>20</v>
      </c>
      <c r="B18" s="18">
        <v>2144257</v>
      </c>
      <c r="C18" s="18">
        <f>D18-B18</f>
        <v>8415</v>
      </c>
      <c r="D18" s="18">
        <v>2152672</v>
      </c>
      <c r="E18" s="18">
        <v>2163209</v>
      </c>
      <c r="F18" s="18">
        <f>D18-E18</f>
        <v>-10537</v>
      </c>
      <c r="G18" s="19">
        <f>+E18/D18</f>
        <v>1.004894846962287</v>
      </c>
      <c r="H18" s="4"/>
    </row>
    <row r="19" spans="1:8" ht="20.25">
      <c r="A19" s="12" t="s">
        <v>21</v>
      </c>
      <c r="B19" s="18">
        <v>376</v>
      </c>
      <c r="C19" s="18">
        <f>D19-B19</f>
        <v>1160</v>
      </c>
      <c r="D19" s="18">
        <v>1536</v>
      </c>
      <c r="E19" s="18">
        <v>3440</v>
      </c>
      <c r="F19" s="18">
        <f>D19-E19</f>
        <v>-1904</v>
      </c>
      <c r="G19" s="19">
        <f>+E19/D19</f>
        <v>2.2395833333333335</v>
      </c>
      <c r="H19" s="4"/>
    </row>
    <row r="20" spans="1:8" ht="20.25">
      <c r="A20" s="12" t="s">
        <v>22</v>
      </c>
      <c r="B20" s="18">
        <v>3508</v>
      </c>
      <c r="C20" s="18">
        <f>D20-B20</f>
        <v>5985</v>
      </c>
      <c r="D20" s="18">
        <v>9493</v>
      </c>
      <c r="E20" s="18">
        <v>13367</v>
      </c>
      <c r="F20" s="18">
        <f>D20-E20</f>
        <v>-3874</v>
      </c>
      <c r="G20" s="19">
        <f>+E20/D20</f>
        <v>1.4080901717054672</v>
      </c>
      <c r="H20" s="4"/>
    </row>
    <row r="21" spans="1:8" ht="20.25">
      <c r="A21" s="12" t="s">
        <v>23</v>
      </c>
      <c r="B21" s="18">
        <v>160802</v>
      </c>
      <c r="C21" s="18">
        <f>D21-B21</f>
        <v>-160802</v>
      </c>
      <c r="D21" s="18">
        <v>0</v>
      </c>
      <c r="E21" s="18">
        <v>0</v>
      </c>
      <c r="F21" s="18">
        <f>D21-E21</f>
        <v>0</v>
      </c>
      <c r="G21" s="19"/>
      <c r="H21" s="4"/>
    </row>
    <row r="22" spans="1:8" ht="20.25">
      <c r="A22" s="12"/>
      <c r="B22" s="18"/>
      <c r="C22" s="18"/>
      <c r="D22" s="20"/>
      <c r="E22" s="20"/>
      <c r="F22" s="20"/>
      <c r="G22" s="19"/>
      <c r="H22" s="4"/>
    </row>
    <row r="23" spans="1:8" s="1" customFormat="1" ht="20.25">
      <c r="A23" s="29" t="s">
        <v>24</v>
      </c>
      <c r="B23" s="27">
        <f>SUM(B24:B28)</f>
        <v>119694</v>
      </c>
      <c r="C23" s="27">
        <f>SUM(C24:C28)</f>
        <v>121119</v>
      </c>
      <c r="D23" s="27">
        <f>SUM(D24:D28)</f>
        <v>240813</v>
      </c>
      <c r="E23" s="27">
        <f>SUM(E24:E28)</f>
        <v>218327</v>
      </c>
      <c r="F23" s="27">
        <f>SUM(F24:F28)</f>
        <v>22486</v>
      </c>
      <c r="G23" s="28">
        <f aca="true" t="shared" si="0" ref="G23:G28">+E23/D23</f>
        <v>0.9066246423573479</v>
      </c>
      <c r="H23" s="5"/>
    </row>
    <row r="24" spans="1:8" ht="20.25">
      <c r="A24" s="12" t="s">
        <v>25</v>
      </c>
      <c r="B24" s="18">
        <v>350</v>
      </c>
      <c r="C24" s="18">
        <f>D24-B24</f>
        <v>208</v>
      </c>
      <c r="D24" s="18">
        <v>558</v>
      </c>
      <c r="E24" s="18">
        <v>437</v>
      </c>
      <c r="F24" s="18">
        <f>D24-E24</f>
        <v>121</v>
      </c>
      <c r="G24" s="19">
        <f t="shared" si="0"/>
        <v>0.7831541218637993</v>
      </c>
      <c r="H24" s="4"/>
    </row>
    <row r="25" spans="1:8" ht="20.25">
      <c r="A25" s="12" t="s">
        <v>27</v>
      </c>
      <c r="B25" s="18">
        <v>3708</v>
      </c>
      <c r="C25" s="18">
        <f>D25-B25</f>
        <v>0</v>
      </c>
      <c r="D25" s="18">
        <v>3708</v>
      </c>
      <c r="E25" s="18">
        <v>0</v>
      </c>
      <c r="F25" s="18">
        <f>D25-E25</f>
        <v>3708</v>
      </c>
      <c r="G25" s="19">
        <f t="shared" si="0"/>
        <v>0</v>
      </c>
      <c r="H25" s="4"/>
    </row>
    <row r="26" spans="1:8" ht="20.25">
      <c r="A26" s="12" t="s">
        <v>28</v>
      </c>
      <c r="B26" s="18">
        <v>0</v>
      </c>
      <c r="C26" s="18">
        <f>D26-B26</f>
        <v>37</v>
      </c>
      <c r="D26" s="18">
        <v>37</v>
      </c>
      <c r="E26" s="18">
        <v>37</v>
      </c>
      <c r="F26" s="18">
        <f>D26-E26</f>
        <v>0</v>
      </c>
      <c r="G26" s="19">
        <f t="shared" si="0"/>
        <v>1</v>
      </c>
      <c r="H26" s="4"/>
    </row>
    <row r="27" spans="1:8" ht="20.25">
      <c r="A27" s="12" t="s">
        <v>29</v>
      </c>
      <c r="B27" s="18">
        <v>37575</v>
      </c>
      <c r="C27" s="18">
        <f>D27-B27</f>
        <v>16036</v>
      </c>
      <c r="D27" s="18">
        <v>53611</v>
      </c>
      <c r="E27" s="18">
        <v>52126</v>
      </c>
      <c r="F27" s="18">
        <f>D27-E27</f>
        <v>1485</v>
      </c>
      <c r="G27" s="19">
        <f t="shared" si="0"/>
        <v>0.9723004607263435</v>
      </c>
      <c r="H27" s="4"/>
    </row>
    <row r="28" spans="1:8" ht="20.25">
      <c r="A28" s="12" t="s">
        <v>30</v>
      </c>
      <c r="B28" s="18">
        <v>78061</v>
      </c>
      <c r="C28" s="18">
        <f>D28-B28</f>
        <v>104838</v>
      </c>
      <c r="D28" s="18">
        <v>182899</v>
      </c>
      <c r="E28" s="18">
        <v>165727</v>
      </c>
      <c r="F28" s="18">
        <f>D28-E28</f>
        <v>17172</v>
      </c>
      <c r="G28" s="19">
        <f t="shared" si="0"/>
        <v>0.9061121165233271</v>
      </c>
      <c r="H28" s="4"/>
    </row>
    <row r="29" spans="1:8" ht="20.25">
      <c r="A29" s="12"/>
      <c r="B29" s="18"/>
      <c r="C29" s="18"/>
      <c r="D29" s="20"/>
      <c r="E29" s="20"/>
      <c r="F29" s="20"/>
      <c r="G29" s="19"/>
      <c r="H29" s="4"/>
    </row>
    <row r="30" spans="1:8" s="1" customFormat="1" ht="20.25">
      <c r="A30" s="29" t="s">
        <v>31</v>
      </c>
      <c r="B30" s="27">
        <f>SUM(B31:B33)</f>
        <v>326545</v>
      </c>
      <c r="C30" s="27">
        <f>SUM(C31:C33)</f>
        <v>5319</v>
      </c>
      <c r="D30" s="27">
        <f>SUM(D31:D33)</f>
        <v>331864</v>
      </c>
      <c r="E30" s="27">
        <f>SUM(E31:E33)</f>
        <v>292415</v>
      </c>
      <c r="F30" s="27">
        <f>SUM(F31:F33)</f>
        <v>39449</v>
      </c>
      <c r="G30" s="28">
        <f>+E30/D30</f>
        <v>0.8811290167056385</v>
      </c>
      <c r="H30" s="5"/>
    </row>
    <row r="31" spans="1:8" ht="20.25">
      <c r="A31" s="12" t="s">
        <v>32</v>
      </c>
      <c r="B31" s="18">
        <v>169937</v>
      </c>
      <c r="C31" s="18">
        <f>D31-B31</f>
        <v>6428</v>
      </c>
      <c r="D31" s="18">
        <v>176365</v>
      </c>
      <c r="E31" s="18">
        <v>128571</v>
      </c>
      <c r="F31" s="18">
        <f>D31-E31</f>
        <v>47794</v>
      </c>
      <c r="G31" s="19">
        <f>+E31/D31</f>
        <v>0.7290051881042157</v>
      </c>
      <c r="H31" s="4"/>
    </row>
    <row r="32" spans="1:8" ht="20.25">
      <c r="A32" s="12" t="s">
        <v>33</v>
      </c>
      <c r="B32" s="18">
        <v>155396</v>
      </c>
      <c r="C32" s="18">
        <f>D32-B32</f>
        <v>-19769</v>
      </c>
      <c r="D32" s="18">
        <v>135627</v>
      </c>
      <c r="E32" s="18">
        <v>141760</v>
      </c>
      <c r="F32" s="18">
        <f>D32-E32</f>
        <v>-6133</v>
      </c>
      <c r="G32" s="19">
        <f>+E32/D32</f>
        <v>1.0452196096647424</v>
      </c>
      <c r="H32" s="4"/>
    </row>
    <row r="33" spans="1:8" ht="20.25">
      <c r="A33" s="12" t="s">
        <v>34</v>
      </c>
      <c r="B33" s="18">
        <v>1212</v>
      </c>
      <c r="C33" s="18">
        <f>D33-B33</f>
        <v>18660</v>
      </c>
      <c r="D33" s="18">
        <v>19872</v>
      </c>
      <c r="E33" s="18">
        <v>22084</v>
      </c>
      <c r="F33" s="18">
        <f>D33-E33</f>
        <v>-2212</v>
      </c>
      <c r="G33" s="19">
        <f>+E33/D33</f>
        <v>1.1113123993558776</v>
      </c>
      <c r="H33" s="4"/>
    </row>
    <row r="34" spans="1:8" ht="21" thickBot="1">
      <c r="A34" s="12"/>
      <c r="B34" s="18"/>
      <c r="C34" s="18"/>
      <c r="D34" s="18"/>
      <c r="E34" s="18"/>
      <c r="F34" s="18"/>
      <c r="G34" s="19"/>
      <c r="H34" s="4"/>
    </row>
    <row r="35" spans="1:8" ht="21" thickBot="1">
      <c r="A35" s="21" t="s">
        <v>16</v>
      </c>
      <c r="B35" s="30">
        <f>B16+B23+B30</f>
        <v>8326026</v>
      </c>
      <c r="C35" s="30">
        <f>C16+C23+C30</f>
        <v>228227</v>
      </c>
      <c r="D35" s="30">
        <f>D16+D23+D30</f>
        <v>8554253</v>
      </c>
      <c r="E35" s="30">
        <f>E16+E23+E30</f>
        <v>8298504</v>
      </c>
      <c r="F35" s="30">
        <f>F16+F23+F30</f>
        <v>255749</v>
      </c>
      <c r="G35" s="23">
        <f>+E35/D35</f>
        <v>0.970102707974618</v>
      </c>
      <c r="H35" s="4"/>
    </row>
    <row r="36" spans="4:8" ht="20.25">
      <c r="D36" s="32"/>
      <c r="E36" s="32"/>
      <c r="F36" s="32"/>
      <c r="G36" s="32"/>
      <c r="H36" s="4"/>
    </row>
    <row r="37" spans="2:8" ht="20.25">
      <c r="B37" s="31">
        <f aca="true" t="shared" si="1" ref="B37:G37">B13-B35</f>
        <v>0</v>
      </c>
      <c r="C37" s="31">
        <f t="shared" si="1"/>
        <v>0</v>
      </c>
      <c r="D37" s="31">
        <f t="shared" si="1"/>
        <v>0</v>
      </c>
      <c r="E37" s="31">
        <f t="shared" si="1"/>
        <v>0</v>
      </c>
      <c r="F37" s="31">
        <f t="shared" si="1"/>
        <v>0</v>
      </c>
      <c r="G37" s="31">
        <f t="shared" si="1"/>
        <v>0</v>
      </c>
      <c r="H37" s="4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1" fitToWidth="1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9">
      <selection activeCell="I41" sqref="I41"/>
    </sheetView>
  </sheetViews>
  <sheetFormatPr defaultColWidth="9.140625" defaultRowHeight="15"/>
  <cols>
    <col min="1" max="1" width="44.140625" style="8" customWidth="1"/>
    <col min="2" max="3" width="16.421875" style="31" customWidth="1"/>
    <col min="4" max="9" width="16.421875" style="8" customWidth="1"/>
    <col min="10" max="16384" width="9.140625" style="2" customWidth="1"/>
  </cols>
  <sheetData>
    <row r="1" spans="1:3" ht="20.25">
      <c r="A1" s="6" t="s">
        <v>0</v>
      </c>
      <c r="B1" s="7"/>
      <c r="C1" s="7"/>
    </row>
    <row r="2" spans="1:9" ht="21" thickBot="1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21" thickBot="1">
      <c r="A3" s="99" t="s">
        <v>36</v>
      </c>
      <c r="B3" s="100"/>
      <c r="C3" s="100"/>
      <c r="D3" s="100"/>
      <c r="E3" s="100"/>
      <c r="F3" s="100"/>
      <c r="G3" s="100"/>
      <c r="H3" s="100"/>
      <c r="I3" s="101"/>
    </row>
    <row r="4" spans="1:9" ht="45.75" thickBot="1">
      <c r="A4" s="9" t="s">
        <v>1</v>
      </c>
      <c r="B4" s="10" t="s">
        <v>3</v>
      </c>
      <c r="C4" s="10" t="s">
        <v>4</v>
      </c>
      <c r="D4" s="11" t="s">
        <v>37</v>
      </c>
      <c r="E4" s="11" t="s">
        <v>38</v>
      </c>
      <c r="F4" s="11" t="s">
        <v>39</v>
      </c>
      <c r="G4" s="11" t="s">
        <v>40</v>
      </c>
      <c r="H4" s="11" t="s">
        <v>41</v>
      </c>
      <c r="I4" s="11" t="s">
        <v>42</v>
      </c>
    </row>
    <row r="5" spans="1:16" ht="20.25">
      <c r="A5" s="15" t="s">
        <v>10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4" t="s">
        <v>9</v>
      </c>
      <c r="J5" s="3"/>
      <c r="K5" s="3"/>
      <c r="L5" s="3"/>
      <c r="M5" s="3"/>
      <c r="N5" s="3"/>
      <c r="O5" s="3"/>
      <c r="P5" s="3"/>
    </row>
    <row r="6" spans="2:9" ht="20.25">
      <c r="B6" s="16"/>
      <c r="C6" s="16"/>
      <c r="D6" s="17"/>
      <c r="E6" s="17"/>
      <c r="F6" s="17"/>
      <c r="G6" s="17"/>
      <c r="H6" s="17"/>
      <c r="I6" s="17"/>
    </row>
    <row r="7" spans="1:10" ht="20.25">
      <c r="A7" s="12" t="s">
        <v>11</v>
      </c>
      <c r="B7" s="18">
        <v>75107</v>
      </c>
      <c r="C7" s="18">
        <f aca="true" t="shared" si="0" ref="C7:C12">D7-B7</f>
        <v>-1995</v>
      </c>
      <c r="D7" s="18">
        <v>73112</v>
      </c>
      <c r="E7" s="18">
        <v>62072</v>
      </c>
      <c r="F7" s="18">
        <v>6410</v>
      </c>
      <c r="G7" s="18">
        <f aca="true" t="shared" si="1" ref="G7:G12">SUM(E7:F7)</f>
        <v>68482</v>
      </c>
      <c r="H7" s="18">
        <f aca="true" t="shared" si="2" ref="H7:H12">D7-G7</f>
        <v>4630</v>
      </c>
      <c r="I7" s="19">
        <f>+E7/D7</f>
        <v>0.8489987963672174</v>
      </c>
      <c r="J7" s="4"/>
    </row>
    <row r="8" spans="1:10" ht="20.25">
      <c r="A8" s="12" t="s">
        <v>12</v>
      </c>
      <c r="B8" s="18">
        <v>3989125</v>
      </c>
      <c r="C8" s="18">
        <f t="shared" si="0"/>
        <v>477097</v>
      </c>
      <c r="D8" s="18">
        <v>4466222</v>
      </c>
      <c r="E8" s="18">
        <v>4152074</v>
      </c>
      <c r="F8" s="18">
        <v>303987</v>
      </c>
      <c r="G8" s="18">
        <f t="shared" si="1"/>
        <v>4456061</v>
      </c>
      <c r="H8" s="18">
        <f t="shared" si="2"/>
        <v>10161</v>
      </c>
      <c r="I8" s="19">
        <f>+E8/D8</f>
        <v>0.9296613558394544</v>
      </c>
      <c r="J8" s="4"/>
    </row>
    <row r="9" spans="1:10" ht="20.25">
      <c r="A9" s="12" t="s">
        <v>13</v>
      </c>
      <c r="B9" s="18">
        <v>3826715</v>
      </c>
      <c r="C9" s="18">
        <f t="shared" si="0"/>
        <v>147083</v>
      </c>
      <c r="D9" s="18">
        <v>3973798</v>
      </c>
      <c r="E9" s="18">
        <v>3966695</v>
      </c>
      <c r="F9" s="18">
        <v>463534</v>
      </c>
      <c r="G9" s="18">
        <f t="shared" si="1"/>
        <v>4430229</v>
      </c>
      <c r="H9" s="18">
        <f t="shared" si="2"/>
        <v>-456431</v>
      </c>
      <c r="I9" s="19">
        <f>+E9/D9</f>
        <v>0.9982125412514677</v>
      </c>
      <c r="J9" s="4"/>
    </row>
    <row r="10" spans="1:10" ht="20.25">
      <c r="A10" s="12" t="s">
        <v>14</v>
      </c>
      <c r="B10" s="18">
        <v>258890</v>
      </c>
      <c r="C10" s="18">
        <f t="shared" si="0"/>
        <v>-23706</v>
      </c>
      <c r="D10" s="18">
        <v>235184</v>
      </c>
      <c r="E10" s="18">
        <v>113868</v>
      </c>
      <c r="F10" s="18">
        <v>46568</v>
      </c>
      <c r="G10" s="18">
        <f t="shared" si="1"/>
        <v>160436</v>
      </c>
      <c r="H10" s="18">
        <f t="shared" si="2"/>
        <v>74748</v>
      </c>
      <c r="I10" s="19">
        <f>+E10/D10</f>
        <v>0.48416558949588406</v>
      </c>
      <c r="J10" s="4"/>
    </row>
    <row r="11" spans="1:10" ht="20.25">
      <c r="A11" s="12" t="s">
        <v>15</v>
      </c>
      <c r="B11" s="18">
        <v>356459</v>
      </c>
      <c r="C11" s="18">
        <f t="shared" si="0"/>
        <v>-23666</v>
      </c>
      <c r="D11" s="18">
        <v>332793</v>
      </c>
      <c r="E11" s="18">
        <v>146948</v>
      </c>
      <c r="F11" s="18">
        <v>51684</v>
      </c>
      <c r="G11" s="18">
        <f t="shared" si="1"/>
        <v>198632</v>
      </c>
      <c r="H11" s="18">
        <f t="shared" si="2"/>
        <v>134161</v>
      </c>
      <c r="I11" s="19">
        <f>+E11/D11</f>
        <v>0.44155976838455135</v>
      </c>
      <c r="J11" s="4"/>
    </row>
    <row r="12" spans="1:10" ht="21" thickBot="1">
      <c r="A12" s="12"/>
      <c r="B12" s="18">
        <v>0</v>
      </c>
      <c r="C12" s="18">
        <f t="shared" si="0"/>
        <v>0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2"/>
        <v>0</v>
      </c>
      <c r="I12" s="19"/>
      <c r="J12" s="4"/>
    </row>
    <row r="13" spans="1:10" ht="21" thickBot="1">
      <c r="A13" s="21" t="s">
        <v>16</v>
      </c>
      <c r="B13" s="22">
        <f aca="true" t="shared" si="3" ref="B13:H13">SUM(B7:B12)</f>
        <v>8506296</v>
      </c>
      <c r="C13" s="22">
        <f t="shared" si="3"/>
        <v>574813</v>
      </c>
      <c r="D13" s="22">
        <f t="shared" si="3"/>
        <v>9081109</v>
      </c>
      <c r="E13" s="22">
        <f t="shared" si="3"/>
        <v>8441657</v>
      </c>
      <c r="F13" s="22">
        <f t="shared" si="3"/>
        <v>872183</v>
      </c>
      <c r="G13" s="22">
        <f t="shared" si="3"/>
        <v>9313840</v>
      </c>
      <c r="H13" s="22">
        <f t="shared" si="3"/>
        <v>-232731</v>
      </c>
      <c r="I13" s="23">
        <f>+E13/D13</f>
        <v>0.9295843712480492</v>
      </c>
      <c r="J13" s="4"/>
    </row>
    <row r="14" spans="1:10" ht="20.25">
      <c r="A14" s="12"/>
      <c r="B14" s="18"/>
      <c r="C14" s="18"/>
      <c r="D14" s="20"/>
      <c r="E14" s="20"/>
      <c r="F14" s="20"/>
      <c r="G14" s="24"/>
      <c r="H14" s="20">
        <f>D14-E14-F14</f>
        <v>0</v>
      </c>
      <c r="I14" s="19"/>
      <c r="J14" s="4"/>
    </row>
    <row r="15" spans="1:10" ht="20.25">
      <c r="A15" s="25" t="s">
        <v>17</v>
      </c>
      <c r="B15" s="26"/>
      <c r="C15" s="26"/>
      <c r="D15" s="20"/>
      <c r="E15" s="20"/>
      <c r="F15" s="20"/>
      <c r="G15" s="20"/>
      <c r="H15" s="20">
        <f>D15-E15-F15</f>
        <v>0</v>
      </c>
      <c r="I15" s="19"/>
      <c r="J15" s="4"/>
    </row>
    <row r="16" spans="1:10" s="1" customFormat="1" ht="20.25">
      <c r="A16" s="25" t="s">
        <v>18</v>
      </c>
      <c r="B16" s="27">
        <f aca="true" t="shared" si="4" ref="B16:H16">SUM(B17:B19)</f>
        <v>7770919</v>
      </c>
      <c r="C16" s="27">
        <f t="shared" si="4"/>
        <v>535520</v>
      </c>
      <c r="D16" s="27">
        <f t="shared" si="4"/>
        <v>8306439</v>
      </c>
      <c r="E16" s="27">
        <f t="shared" si="4"/>
        <v>8098877</v>
      </c>
      <c r="F16" s="27">
        <f t="shared" si="4"/>
        <v>618465</v>
      </c>
      <c r="G16" s="27">
        <f t="shared" si="4"/>
        <v>8717342</v>
      </c>
      <c r="H16" s="27">
        <f t="shared" si="4"/>
        <v>-410903</v>
      </c>
      <c r="I16" s="28">
        <f>+E16/D16</f>
        <v>0.9750119154549862</v>
      </c>
      <c r="J16" s="5"/>
    </row>
    <row r="17" spans="1:10" ht="20.25">
      <c r="A17" s="12" t="s">
        <v>19</v>
      </c>
      <c r="B17" s="18">
        <v>5803771</v>
      </c>
      <c r="C17" s="18">
        <f>D17-B17</f>
        <v>382884</v>
      </c>
      <c r="D17" s="18">
        <v>6186655</v>
      </c>
      <c r="E17" s="18">
        <v>6222255</v>
      </c>
      <c r="F17" s="18">
        <v>356351</v>
      </c>
      <c r="G17" s="18">
        <f>SUM(E17:F17)</f>
        <v>6578606</v>
      </c>
      <c r="H17" s="18">
        <f>D17-G17</f>
        <v>-391951</v>
      </c>
      <c r="I17" s="19">
        <f>+E17/D17</f>
        <v>1.0057543211961877</v>
      </c>
      <c r="J17" s="4"/>
    </row>
    <row r="18" spans="1:10" ht="20.25">
      <c r="A18" s="12" t="s">
        <v>20</v>
      </c>
      <c r="B18" s="18">
        <v>1966386</v>
      </c>
      <c r="C18" s="18">
        <f>D18-B18</f>
        <v>152478</v>
      </c>
      <c r="D18" s="18">
        <v>2118864</v>
      </c>
      <c r="E18" s="18">
        <v>1875907</v>
      </c>
      <c r="F18" s="18">
        <v>261586</v>
      </c>
      <c r="G18" s="18">
        <f>SUM(E18:F18)</f>
        <v>2137493</v>
      </c>
      <c r="H18" s="18">
        <f>D18-G18</f>
        <v>-18629</v>
      </c>
      <c r="I18" s="19">
        <f>+E18/D18</f>
        <v>0.8853361990198522</v>
      </c>
      <c r="J18" s="4"/>
    </row>
    <row r="19" spans="1:10" ht="20.25">
      <c r="A19" s="12" t="s">
        <v>21</v>
      </c>
      <c r="B19" s="18">
        <v>762</v>
      </c>
      <c r="C19" s="18">
        <f>D19-B19</f>
        <v>158</v>
      </c>
      <c r="D19" s="18">
        <v>920</v>
      </c>
      <c r="E19" s="18">
        <v>715</v>
      </c>
      <c r="F19" s="18">
        <v>528</v>
      </c>
      <c r="G19" s="18">
        <f>SUM(E19:F19)</f>
        <v>1243</v>
      </c>
      <c r="H19" s="18">
        <f>D19-G19</f>
        <v>-323</v>
      </c>
      <c r="I19" s="19">
        <f>+E19/D19</f>
        <v>0.7771739130434783</v>
      </c>
      <c r="J19" s="4"/>
    </row>
    <row r="20" spans="1:10" ht="20.25">
      <c r="A20" s="12"/>
      <c r="B20" s="18">
        <v>0</v>
      </c>
      <c r="C20" s="18"/>
      <c r="D20" s="20"/>
      <c r="E20" s="20"/>
      <c r="F20" s="20"/>
      <c r="G20" s="20"/>
      <c r="H20" s="20">
        <f>D20-E20-F20</f>
        <v>0</v>
      </c>
      <c r="I20" s="19"/>
      <c r="J20" s="4"/>
    </row>
    <row r="21" spans="1:10" s="1" customFormat="1" ht="20.25">
      <c r="A21" s="29" t="s">
        <v>24</v>
      </c>
      <c r="B21" s="27">
        <f aca="true" t="shared" si="5" ref="B21:H21">SUM(B22:B27)</f>
        <v>270674</v>
      </c>
      <c r="C21" s="27">
        <f t="shared" si="5"/>
        <v>28282</v>
      </c>
      <c r="D21" s="27">
        <f t="shared" si="5"/>
        <v>298956</v>
      </c>
      <c r="E21" s="27">
        <f t="shared" si="5"/>
        <v>150491</v>
      </c>
      <c r="F21" s="27">
        <f t="shared" si="5"/>
        <v>133403</v>
      </c>
      <c r="G21" s="27">
        <f t="shared" si="5"/>
        <v>283894</v>
      </c>
      <c r="H21" s="27">
        <f t="shared" si="5"/>
        <v>15062</v>
      </c>
      <c r="I21" s="28">
        <f aca="true" t="shared" si="6" ref="I21:I27">+E21/D21</f>
        <v>0.5033884585022546</v>
      </c>
      <c r="J21" s="5"/>
    </row>
    <row r="22" spans="1:10" ht="20.25">
      <c r="A22" s="12" t="s">
        <v>25</v>
      </c>
      <c r="B22" s="18">
        <v>1601</v>
      </c>
      <c r="C22" s="18">
        <f aca="true" t="shared" si="7" ref="C22:C27">D22-B22</f>
        <v>0</v>
      </c>
      <c r="D22" s="18">
        <v>1601</v>
      </c>
      <c r="E22" s="18">
        <v>1505</v>
      </c>
      <c r="F22" s="18">
        <v>1403</v>
      </c>
      <c r="G22" s="18">
        <f aca="true" t="shared" si="8" ref="G22:G27">SUM(E22:F22)</f>
        <v>2908</v>
      </c>
      <c r="H22" s="18">
        <f aca="true" t="shared" si="9" ref="H22:H27">D22-G22</f>
        <v>-1307</v>
      </c>
      <c r="I22" s="19">
        <f t="shared" si="6"/>
        <v>0.9400374765771393</v>
      </c>
      <c r="J22" s="4"/>
    </row>
    <row r="23" spans="1:10" ht="20.25">
      <c r="A23" s="12" t="s">
        <v>26</v>
      </c>
      <c r="B23" s="18">
        <v>0</v>
      </c>
      <c r="C23" s="18">
        <f t="shared" si="7"/>
        <v>0</v>
      </c>
      <c r="D23" s="18">
        <v>0</v>
      </c>
      <c r="E23" s="18">
        <v>2433</v>
      </c>
      <c r="F23" s="18">
        <v>-2433</v>
      </c>
      <c r="G23" s="18">
        <f t="shared" si="8"/>
        <v>0</v>
      </c>
      <c r="H23" s="18">
        <f t="shared" si="9"/>
        <v>0</v>
      </c>
      <c r="I23" s="19"/>
      <c r="J23" s="4"/>
    </row>
    <row r="24" spans="1:10" ht="20.25">
      <c r="A24" s="12" t="s">
        <v>27</v>
      </c>
      <c r="B24" s="18">
        <v>4698</v>
      </c>
      <c r="C24" s="18">
        <f t="shared" si="7"/>
        <v>0</v>
      </c>
      <c r="D24" s="18">
        <v>4698</v>
      </c>
      <c r="E24" s="18">
        <v>0</v>
      </c>
      <c r="F24" s="18">
        <v>2500</v>
      </c>
      <c r="G24" s="18">
        <f t="shared" si="8"/>
        <v>2500</v>
      </c>
      <c r="H24" s="18">
        <f t="shared" si="9"/>
        <v>2198</v>
      </c>
      <c r="I24" s="19">
        <f t="shared" si="6"/>
        <v>0</v>
      </c>
      <c r="J24" s="4"/>
    </row>
    <row r="25" spans="1:10" ht="20.25">
      <c r="A25" s="12" t="s">
        <v>28</v>
      </c>
      <c r="B25" s="18">
        <v>322</v>
      </c>
      <c r="C25" s="18">
        <f t="shared" si="7"/>
        <v>-243</v>
      </c>
      <c r="D25" s="18">
        <v>79</v>
      </c>
      <c r="E25" s="18">
        <v>0</v>
      </c>
      <c r="F25" s="18">
        <v>0</v>
      </c>
      <c r="G25" s="18">
        <f t="shared" si="8"/>
        <v>0</v>
      </c>
      <c r="H25" s="18">
        <f t="shared" si="9"/>
        <v>79</v>
      </c>
      <c r="I25" s="19"/>
      <c r="J25" s="4"/>
    </row>
    <row r="26" spans="1:10" ht="20.25">
      <c r="A26" s="12" t="s">
        <v>29</v>
      </c>
      <c r="B26" s="18">
        <v>58127</v>
      </c>
      <c r="C26" s="18">
        <f t="shared" si="7"/>
        <v>2746</v>
      </c>
      <c r="D26" s="18">
        <v>60873</v>
      </c>
      <c r="E26" s="18">
        <v>56762</v>
      </c>
      <c r="F26" s="18">
        <v>5603</v>
      </c>
      <c r="G26" s="18">
        <f t="shared" si="8"/>
        <v>62365</v>
      </c>
      <c r="H26" s="18">
        <f t="shared" si="9"/>
        <v>-1492</v>
      </c>
      <c r="I26" s="19">
        <f t="shared" si="6"/>
        <v>0.932465953706898</v>
      </c>
      <c r="J26" s="4"/>
    </row>
    <row r="27" spans="1:10" ht="20.25">
      <c r="A27" s="12" t="s">
        <v>30</v>
      </c>
      <c r="B27" s="18">
        <v>205926</v>
      </c>
      <c r="C27" s="18">
        <f t="shared" si="7"/>
        <v>25779</v>
      </c>
      <c r="D27" s="18">
        <v>231705</v>
      </c>
      <c r="E27" s="18">
        <v>89791</v>
      </c>
      <c r="F27" s="18">
        <v>126330</v>
      </c>
      <c r="G27" s="18">
        <f t="shared" si="8"/>
        <v>216121</v>
      </c>
      <c r="H27" s="18">
        <f t="shared" si="9"/>
        <v>15584</v>
      </c>
      <c r="I27" s="19">
        <f t="shared" si="6"/>
        <v>0.38752292786085757</v>
      </c>
      <c r="J27" s="4"/>
    </row>
    <row r="28" spans="1:10" ht="20.25">
      <c r="A28" s="12"/>
      <c r="B28" s="18"/>
      <c r="C28" s="18"/>
      <c r="D28" s="20"/>
      <c r="E28" s="20"/>
      <c r="F28" s="20"/>
      <c r="G28" s="20"/>
      <c r="H28" s="20"/>
      <c r="I28" s="19"/>
      <c r="J28" s="4"/>
    </row>
    <row r="29" spans="1:10" s="1" customFormat="1" ht="20.25">
      <c r="A29" s="29" t="s">
        <v>31</v>
      </c>
      <c r="B29" s="27">
        <f aca="true" t="shared" si="10" ref="B29:H29">SUM(B30:B33)</f>
        <v>327368</v>
      </c>
      <c r="C29" s="27">
        <f t="shared" si="10"/>
        <v>11011</v>
      </c>
      <c r="D29" s="27">
        <f t="shared" si="10"/>
        <v>338379</v>
      </c>
      <c r="E29" s="27">
        <f t="shared" si="10"/>
        <v>189286</v>
      </c>
      <c r="F29" s="27">
        <f t="shared" si="10"/>
        <v>-16379</v>
      </c>
      <c r="G29" s="27">
        <f t="shared" si="10"/>
        <v>172907</v>
      </c>
      <c r="H29" s="27">
        <f t="shared" si="10"/>
        <v>165472</v>
      </c>
      <c r="I29" s="28">
        <f>+E29/D29</f>
        <v>0.5593905059120099</v>
      </c>
      <c r="J29" s="5"/>
    </row>
    <row r="30" spans="1:10" ht="20.25">
      <c r="A30" s="12" t="s">
        <v>32</v>
      </c>
      <c r="B30" s="18">
        <v>138773</v>
      </c>
      <c r="C30" s="18">
        <f>D30-B30</f>
        <v>-1635</v>
      </c>
      <c r="D30" s="18">
        <v>137138</v>
      </c>
      <c r="E30" s="18">
        <v>108649</v>
      </c>
      <c r="F30" s="18">
        <v>-37371</v>
      </c>
      <c r="G30" s="18">
        <f>SUM(E30:F30)</f>
        <v>71278</v>
      </c>
      <c r="H30" s="18">
        <f aca="true" t="shared" si="11" ref="H30:H35">D30-G30</f>
        <v>65860</v>
      </c>
      <c r="I30" s="19">
        <f>+E30/D30</f>
        <v>0.7922603508874273</v>
      </c>
      <c r="J30" s="4"/>
    </row>
    <row r="31" spans="1:10" ht="20.25">
      <c r="A31" s="12" t="s">
        <v>33</v>
      </c>
      <c r="B31" s="18">
        <v>178704</v>
      </c>
      <c r="C31" s="18">
        <f>D31-B31</f>
        <v>-28246</v>
      </c>
      <c r="D31" s="18">
        <v>150458</v>
      </c>
      <c r="E31" s="18">
        <v>63556</v>
      </c>
      <c r="F31" s="18">
        <v>18710</v>
      </c>
      <c r="G31" s="18">
        <f>SUM(E31:F31)</f>
        <v>82266</v>
      </c>
      <c r="H31" s="18">
        <f t="shared" si="11"/>
        <v>68192</v>
      </c>
      <c r="I31" s="19">
        <f>+E31/D31</f>
        <v>0.422416887104707</v>
      </c>
      <c r="J31" s="4"/>
    </row>
    <row r="32" spans="1:10" ht="20.25">
      <c r="A32" s="12" t="s">
        <v>34</v>
      </c>
      <c r="B32" s="18">
        <v>9891</v>
      </c>
      <c r="C32" s="18">
        <f>D32-B32</f>
        <v>40892</v>
      </c>
      <c r="D32" s="18">
        <v>50783</v>
      </c>
      <c r="E32" s="18">
        <v>8788</v>
      </c>
      <c r="F32" s="18">
        <v>2218</v>
      </c>
      <c r="G32" s="18">
        <f>SUM(E32:F32)</f>
        <v>11006</v>
      </c>
      <c r="H32" s="18">
        <f t="shared" si="11"/>
        <v>39777</v>
      </c>
      <c r="I32" s="19">
        <f>+E32/D32</f>
        <v>0.1730500364295138</v>
      </c>
      <c r="J32" s="4"/>
    </row>
    <row r="33" spans="1:10" ht="20.25">
      <c r="A33" s="12" t="s">
        <v>35</v>
      </c>
      <c r="B33" s="18">
        <v>0</v>
      </c>
      <c r="C33" s="18">
        <f>D33-B33</f>
        <v>0</v>
      </c>
      <c r="D33" s="18">
        <v>0</v>
      </c>
      <c r="E33" s="18">
        <v>8293</v>
      </c>
      <c r="F33" s="18">
        <v>64</v>
      </c>
      <c r="G33" s="18">
        <f>SUM(E33:F33)</f>
        <v>8357</v>
      </c>
      <c r="H33" s="18">
        <f t="shared" si="11"/>
        <v>-8357</v>
      </c>
      <c r="I33" s="19"/>
      <c r="J33" s="4"/>
    </row>
    <row r="34" spans="1:10" ht="20.25">
      <c r="A34" s="12"/>
      <c r="B34" s="18">
        <v>0</v>
      </c>
      <c r="C34" s="18"/>
      <c r="D34" s="18">
        <v>0</v>
      </c>
      <c r="E34" s="18">
        <v>0</v>
      </c>
      <c r="F34" s="18">
        <v>0</v>
      </c>
      <c r="G34" s="18"/>
      <c r="H34" s="18">
        <f t="shared" si="11"/>
        <v>0</v>
      </c>
      <c r="I34" s="19"/>
      <c r="J34" s="4"/>
    </row>
    <row r="35" spans="1:10" ht="21" thickBot="1">
      <c r="A35" s="12" t="s">
        <v>62</v>
      </c>
      <c r="B35" s="18">
        <v>137335</v>
      </c>
      <c r="C35" s="18">
        <f>D35-B35</f>
        <v>0</v>
      </c>
      <c r="D35" s="18">
        <v>137335</v>
      </c>
      <c r="E35" s="18">
        <v>3003</v>
      </c>
      <c r="F35" s="18">
        <v>136694</v>
      </c>
      <c r="G35" s="18">
        <f>SUM(E35:F35)</f>
        <v>139697</v>
      </c>
      <c r="H35" s="18">
        <f t="shared" si="11"/>
        <v>-2362</v>
      </c>
      <c r="I35" s="19">
        <f>+E35/D35</f>
        <v>0.02186623948738486</v>
      </c>
      <c r="J35" s="4"/>
    </row>
    <row r="36" spans="1:10" ht="21" thickBot="1">
      <c r="A36" s="21" t="s">
        <v>16</v>
      </c>
      <c r="B36" s="30">
        <f>B16+B21+B29+B35</f>
        <v>8506296</v>
      </c>
      <c r="C36" s="30">
        <f>C16+C21+C29</f>
        <v>574813</v>
      </c>
      <c r="D36" s="30">
        <f>D16+D21+D29+B35</f>
        <v>9081109</v>
      </c>
      <c r="E36" s="30">
        <f>E16+E21+E29+E35</f>
        <v>8441657</v>
      </c>
      <c r="F36" s="30">
        <f>F16+F21+F29+F35</f>
        <v>872183</v>
      </c>
      <c r="G36" s="30">
        <f>G16+G21+G29+G35</f>
        <v>9313840</v>
      </c>
      <c r="H36" s="30">
        <f>H16+H21+H29+H35</f>
        <v>-232731</v>
      </c>
      <c r="I36" s="23">
        <f>+E36/D36</f>
        <v>0.9295843712480492</v>
      </c>
      <c r="J36" s="4"/>
    </row>
    <row r="37" spans="4:10" ht="20.25">
      <c r="D37" s="32"/>
      <c r="E37" s="32"/>
      <c r="F37" s="32"/>
      <c r="G37" s="32"/>
      <c r="H37" s="32"/>
      <c r="I37" s="32"/>
      <c r="J37" s="4"/>
    </row>
    <row r="38" spans="2:10" ht="20.25">
      <c r="B38" s="31">
        <f aca="true" t="shared" si="12" ref="B38:I38">B13-B36</f>
        <v>0</v>
      </c>
      <c r="C38" s="31">
        <f t="shared" si="12"/>
        <v>0</v>
      </c>
      <c r="D38" s="31">
        <f t="shared" si="12"/>
        <v>0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4"/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1" fitToWidth="1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11" sqref="C11"/>
    </sheetView>
  </sheetViews>
  <sheetFormatPr defaultColWidth="9.140625" defaultRowHeight="21.75" customHeight="1"/>
  <cols>
    <col min="1" max="1" width="19.140625" style="33" customWidth="1"/>
    <col min="2" max="5" width="24.28125" style="33" customWidth="1"/>
    <col min="6" max="16384" width="9.140625" style="33" customWidth="1"/>
  </cols>
  <sheetData>
    <row r="1" spans="1:5" ht="21.75" customHeight="1">
      <c r="A1" s="79" t="s">
        <v>0</v>
      </c>
      <c r="B1" s="47"/>
      <c r="C1" s="47"/>
      <c r="D1" s="47"/>
      <c r="E1" s="47"/>
    </row>
    <row r="2" spans="1:5" ht="21.75" customHeight="1">
      <c r="A2" s="102" t="s">
        <v>58</v>
      </c>
      <c r="B2" s="102"/>
      <c r="C2" s="102"/>
      <c r="D2" s="102"/>
      <c r="E2" s="102"/>
    </row>
    <row r="3" spans="1:5" ht="21.75" customHeight="1">
      <c r="A3" s="103" t="s">
        <v>2</v>
      </c>
      <c r="B3" s="104"/>
      <c r="C3" s="104"/>
      <c r="D3" s="104"/>
      <c r="E3" s="105"/>
    </row>
    <row r="4" spans="1:5" ht="38.25" customHeight="1">
      <c r="A4" s="48"/>
      <c r="B4" s="49" t="s">
        <v>37</v>
      </c>
      <c r="C4" s="59" t="s">
        <v>59</v>
      </c>
      <c r="D4" s="59" t="s">
        <v>60</v>
      </c>
      <c r="E4" s="49" t="s">
        <v>44</v>
      </c>
    </row>
    <row r="5" spans="1:5" ht="21.75" customHeight="1">
      <c r="A5" s="50"/>
      <c r="B5" s="51" t="s">
        <v>8</v>
      </c>
      <c r="C5" s="51" t="s">
        <v>8</v>
      </c>
      <c r="D5" s="51" t="s">
        <v>8</v>
      </c>
      <c r="E5" s="51" t="s">
        <v>9</v>
      </c>
    </row>
    <row r="6" spans="1:5" ht="21.75" customHeight="1">
      <c r="A6" s="50"/>
      <c r="B6" s="51"/>
      <c r="C6" s="51"/>
      <c r="D6" s="51"/>
      <c r="E6" s="51"/>
    </row>
    <row r="7" spans="1:5" ht="21.75" customHeight="1">
      <c r="A7" s="50" t="s">
        <v>45</v>
      </c>
      <c r="B7" s="52">
        <f>401934+484231</f>
        <v>886165</v>
      </c>
      <c r="C7" s="52">
        <f>262831+330500</f>
        <v>593331</v>
      </c>
      <c r="D7" s="52">
        <f>B7-C7</f>
        <v>292834</v>
      </c>
      <c r="E7" s="53">
        <f aca="true" t="shared" si="0" ref="E7:E14">C7/B7</f>
        <v>0.6695491245986921</v>
      </c>
    </row>
    <row r="8" spans="1:5" ht="21.75" customHeight="1">
      <c r="A8" s="50" t="s">
        <v>46</v>
      </c>
      <c r="B8" s="52">
        <v>274925</v>
      </c>
      <c r="C8" s="52">
        <v>254983</v>
      </c>
      <c r="D8" s="52">
        <f aca="true" t="shared" si="1" ref="D8:D15">B8-C8</f>
        <v>19942</v>
      </c>
      <c r="E8" s="53">
        <f t="shared" si="0"/>
        <v>0.9274638537783032</v>
      </c>
    </row>
    <row r="9" spans="1:5" ht="21.75" customHeight="1">
      <c r="A9" s="50" t="s">
        <v>47</v>
      </c>
      <c r="B9" s="52">
        <f>610864+518494</f>
        <v>1129358</v>
      </c>
      <c r="C9" s="52">
        <f>431930+466382</f>
        <v>898312</v>
      </c>
      <c r="D9" s="52">
        <f t="shared" si="1"/>
        <v>231046</v>
      </c>
      <c r="E9" s="53">
        <f t="shared" si="0"/>
        <v>0.7954182818911275</v>
      </c>
    </row>
    <row r="10" spans="1:5" ht="21.75" customHeight="1">
      <c r="A10" s="50" t="s">
        <v>48</v>
      </c>
      <c r="B10" s="52">
        <v>983718</v>
      </c>
      <c r="C10" s="52">
        <v>971638</v>
      </c>
      <c r="D10" s="52">
        <f t="shared" si="1"/>
        <v>12080</v>
      </c>
      <c r="E10" s="53">
        <f t="shared" si="0"/>
        <v>0.9877200579840971</v>
      </c>
    </row>
    <row r="11" spans="1:5" ht="21.75" customHeight="1">
      <c r="A11" s="50" t="s">
        <v>49</v>
      </c>
      <c r="B11" s="52">
        <v>432138</v>
      </c>
      <c r="C11" s="52">
        <v>459200</v>
      </c>
      <c r="D11" s="52">
        <f t="shared" si="1"/>
        <v>-27062</v>
      </c>
      <c r="E11" s="53">
        <f t="shared" si="0"/>
        <v>1.0626235137849482</v>
      </c>
    </row>
    <row r="12" spans="1:5" ht="21.75" customHeight="1">
      <c r="A12" s="50" t="s">
        <v>50</v>
      </c>
      <c r="B12" s="52">
        <v>269762</v>
      </c>
      <c r="C12" s="52">
        <v>262103</v>
      </c>
      <c r="D12" s="52">
        <f t="shared" si="1"/>
        <v>7659</v>
      </c>
      <c r="E12" s="53">
        <f t="shared" si="0"/>
        <v>0.9716083065813569</v>
      </c>
    </row>
    <row r="13" spans="1:5" ht="21.75" customHeight="1">
      <c r="A13" s="50" t="s">
        <v>51</v>
      </c>
      <c r="B13" s="52">
        <v>21729</v>
      </c>
      <c r="C13" s="52">
        <v>30146</v>
      </c>
      <c r="D13" s="52">
        <f t="shared" si="1"/>
        <v>-8417</v>
      </c>
      <c r="E13" s="53">
        <f t="shared" si="0"/>
        <v>1.3873625109300933</v>
      </c>
    </row>
    <row r="14" spans="1:5" ht="21.75" customHeight="1">
      <c r="A14" s="50" t="s">
        <v>52</v>
      </c>
      <c r="B14" s="52">
        <v>315541</v>
      </c>
      <c r="C14" s="52">
        <v>313748</v>
      </c>
      <c r="D14" s="52">
        <f t="shared" si="1"/>
        <v>1793</v>
      </c>
      <c r="E14" s="53">
        <f t="shared" si="0"/>
        <v>0.9943176956401862</v>
      </c>
    </row>
    <row r="15" spans="1:5" ht="21.75" customHeight="1">
      <c r="A15" s="54" t="s">
        <v>53</v>
      </c>
      <c r="B15" s="55">
        <f>190650+1350</f>
        <v>192000</v>
      </c>
      <c r="C15" s="55">
        <v>190630</v>
      </c>
      <c r="D15" s="52">
        <f t="shared" si="1"/>
        <v>1370</v>
      </c>
      <c r="E15" s="53">
        <f>C15/B15</f>
        <v>0.9928645833333334</v>
      </c>
    </row>
    <row r="16" spans="1:5" ht="21.75" customHeight="1">
      <c r="A16" s="56" t="s">
        <v>16</v>
      </c>
      <c r="B16" s="57">
        <f>SUM(B7:B15)</f>
        <v>4505336</v>
      </c>
      <c r="C16" s="57">
        <f>SUM(C7:C15)</f>
        <v>3974091</v>
      </c>
      <c r="D16" s="57">
        <f>SUM(D7:D15)</f>
        <v>531245</v>
      </c>
      <c r="E16" s="58">
        <f>C16/B16</f>
        <v>0.8820853760962556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1" fitToWidth="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D1">
      <selection activeCell="G12" sqref="G12"/>
    </sheetView>
  </sheetViews>
  <sheetFormatPr defaultColWidth="9.140625" defaultRowHeight="21.75" customHeight="1"/>
  <cols>
    <col min="1" max="4" width="19.140625" style="33" customWidth="1"/>
    <col min="5" max="8" width="19.421875" style="33" customWidth="1"/>
    <col min="9" max="9" width="14.00390625" style="33" customWidth="1"/>
    <col min="10" max="16384" width="9.140625" style="33" customWidth="1"/>
  </cols>
  <sheetData>
    <row r="1" ht="21.75" customHeight="1">
      <c r="A1" s="78" t="s">
        <v>0</v>
      </c>
    </row>
    <row r="2" spans="1:9" ht="21.75" customHeight="1">
      <c r="A2" s="106" t="s">
        <v>43</v>
      </c>
      <c r="B2" s="106"/>
      <c r="C2" s="106"/>
      <c r="D2" s="106"/>
      <c r="E2" s="106"/>
      <c r="F2" s="106"/>
      <c r="G2" s="106"/>
      <c r="H2" s="106"/>
      <c r="I2" s="106"/>
    </row>
    <row r="3" spans="1:9" ht="21.75" customHeight="1">
      <c r="A3" s="107" t="s">
        <v>36</v>
      </c>
      <c r="B3" s="108"/>
      <c r="C3" s="108"/>
      <c r="D3" s="108"/>
      <c r="E3" s="108"/>
      <c r="F3" s="108"/>
      <c r="G3" s="108"/>
      <c r="H3" s="108"/>
      <c r="I3" s="109"/>
    </row>
    <row r="4" spans="1:9" ht="46.5" customHeight="1">
      <c r="A4" s="35"/>
      <c r="B4" s="44" t="s">
        <v>3</v>
      </c>
      <c r="C4" s="44" t="s">
        <v>4</v>
      </c>
      <c r="D4" s="44" t="s">
        <v>37</v>
      </c>
      <c r="E4" s="44" t="s">
        <v>54</v>
      </c>
      <c r="F4" s="44" t="s">
        <v>55</v>
      </c>
      <c r="G4" s="44" t="s">
        <v>56</v>
      </c>
      <c r="H4" s="44" t="s">
        <v>57</v>
      </c>
      <c r="I4" s="36" t="s">
        <v>44</v>
      </c>
    </row>
    <row r="5" spans="1:9" ht="21.75" customHeight="1">
      <c r="A5" s="34"/>
      <c r="B5" s="37" t="s">
        <v>8</v>
      </c>
      <c r="C5" s="37" t="s">
        <v>8</v>
      </c>
      <c r="D5" s="37" t="s">
        <v>8</v>
      </c>
      <c r="E5" s="37" t="s">
        <v>8</v>
      </c>
      <c r="F5" s="37" t="s">
        <v>8</v>
      </c>
      <c r="G5" s="37" t="s">
        <v>8</v>
      </c>
      <c r="H5" s="37" t="s">
        <v>8</v>
      </c>
      <c r="I5" s="37" t="s">
        <v>9</v>
      </c>
    </row>
    <row r="6" spans="1:9" ht="21.75" customHeight="1">
      <c r="A6" s="34"/>
      <c r="B6" s="37"/>
      <c r="C6" s="37"/>
      <c r="D6" s="37"/>
      <c r="E6" s="37"/>
      <c r="F6" s="37"/>
      <c r="G6" s="37"/>
      <c r="H6" s="37"/>
      <c r="I6" s="37"/>
    </row>
    <row r="7" spans="1:9" ht="21.75" customHeight="1">
      <c r="A7" s="34" t="s">
        <v>45</v>
      </c>
      <c r="B7" s="38"/>
      <c r="C7" s="38">
        <f>D7-B7</f>
        <v>0</v>
      </c>
      <c r="D7" s="38"/>
      <c r="E7" s="38"/>
      <c r="F7" s="38"/>
      <c r="G7" s="38">
        <f>E7+F7</f>
        <v>0</v>
      </c>
      <c r="H7" s="38">
        <f>D7-G7</f>
        <v>0</v>
      </c>
      <c r="I7" s="39" t="e">
        <f>E7/D7</f>
        <v>#DIV/0!</v>
      </c>
    </row>
    <row r="8" spans="1:9" ht="21.75" customHeight="1">
      <c r="A8" s="34" t="s">
        <v>46</v>
      </c>
      <c r="B8" s="38">
        <v>138698</v>
      </c>
      <c r="C8" s="38">
        <f aca="true" t="shared" si="0" ref="C8:C15">D8-B8</f>
        <v>98</v>
      </c>
      <c r="D8" s="38">
        <v>138796</v>
      </c>
      <c r="E8" s="38">
        <v>79343</v>
      </c>
      <c r="F8" s="38">
        <v>59453</v>
      </c>
      <c r="G8" s="38">
        <f aca="true" t="shared" si="1" ref="G8:G15">E8+F8</f>
        <v>138796</v>
      </c>
      <c r="H8" s="38">
        <f aca="true" t="shared" si="2" ref="H8:H15">D8-G8</f>
        <v>0</v>
      </c>
      <c r="I8" s="39">
        <f aca="true" t="shared" si="3" ref="I8:I17">E8/D8</f>
        <v>0.5716519208046341</v>
      </c>
    </row>
    <row r="9" spans="1:9" ht="21.75" customHeight="1">
      <c r="A9" s="34" t="s">
        <v>47</v>
      </c>
      <c r="B9" s="38"/>
      <c r="C9" s="38">
        <f t="shared" si="0"/>
        <v>0</v>
      </c>
      <c r="D9" s="38"/>
      <c r="E9" s="38"/>
      <c r="F9" s="38"/>
      <c r="G9" s="38">
        <f t="shared" si="1"/>
        <v>0</v>
      </c>
      <c r="H9" s="38">
        <f t="shared" si="2"/>
        <v>0</v>
      </c>
      <c r="I9" s="39" t="e">
        <f t="shared" si="3"/>
        <v>#DIV/0!</v>
      </c>
    </row>
    <row r="10" spans="1:9" ht="21.75" customHeight="1">
      <c r="A10" s="34" t="s">
        <v>48</v>
      </c>
      <c r="B10" s="38"/>
      <c r="C10" s="38">
        <f t="shared" si="0"/>
        <v>0</v>
      </c>
      <c r="D10" s="38"/>
      <c r="E10" s="38"/>
      <c r="F10" s="38"/>
      <c r="G10" s="38">
        <f t="shared" si="1"/>
        <v>0</v>
      </c>
      <c r="H10" s="38">
        <f t="shared" si="2"/>
        <v>0</v>
      </c>
      <c r="I10" s="39" t="e">
        <f t="shared" si="3"/>
        <v>#DIV/0!</v>
      </c>
    </row>
    <row r="11" spans="1:9" ht="21.75" customHeight="1">
      <c r="A11" s="34" t="s">
        <v>49</v>
      </c>
      <c r="B11" s="38">
        <v>371047</v>
      </c>
      <c r="C11" s="38">
        <f t="shared" si="0"/>
        <v>206257</v>
      </c>
      <c r="D11" s="38">
        <v>577304</v>
      </c>
      <c r="E11" s="38">
        <v>429286</v>
      </c>
      <c r="F11" s="38">
        <v>148018</v>
      </c>
      <c r="G11" s="38">
        <f t="shared" si="1"/>
        <v>577304</v>
      </c>
      <c r="H11" s="38">
        <f t="shared" si="2"/>
        <v>0</v>
      </c>
      <c r="I11" s="39">
        <f t="shared" si="3"/>
        <v>0.7436047558998379</v>
      </c>
    </row>
    <row r="12" spans="1:9" ht="21.75" customHeight="1">
      <c r="A12" s="34" t="s">
        <v>50</v>
      </c>
      <c r="B12" s="38">
        <v>218477</v>
      </c>
      <c r="C12" s="38">
        <f t="shared" si="0"/>
        <v>82000</v>
      </c>
      <c r="D12" s="38">
        <v>300477</v>
      </c>
      <c r="E12" s="38">
        <v>172236</v>
      </c>
      <c r="F12" s="38">
        <v>128241</v>
      </c>
      <c r="G12" s="38">
        <f t="shared" si="1"/>
        <v>300477</v>
      </c>
      <c r="H12" s="38">
        <f t="shared" si="2"/>
        <v>0</v>
      </c>
      <c r="I12" s="39">
        <f t="shared" si="3"/>
        <v>0.5732085983286574</v>
      </c>
    </row>
    <row r="13" spans="1:9" ht="21.75" customHeight="1">
      <c r="A13" s="34" t="s">
        <v>51</v>
      </c>
      <c r="B13" s="38"/>
      <c r="C13" s="38">
        <f t="shared" si="0"/>
        <v>0</v>
      </c>
      <c r="D13" s="38"/>
      <c r="E13" s="38"/>
      <c r="F13" s="38"/>
      <c r="G13" s="38">
        <f t="shared" si="1"/>
        <v>0</v>
      </c>
      <c r="H13" s="38">
        <f t="shared" si="2"/>
        <v>0</v>
      </c>
      <c r="I13" s="39" t="e">
        <f t="shared" si="3"/>
        <v>#DIV/0!</v>
      </c>
    </row>
    <row r="14" spans="1:9" ht="21.75" customHeight="1">
      <c r="A14" s="34" t="s">
        <v>52</v>
      </c>
      <c r="B14" s="38"/>
      <c r="C14" s="38">
        <f t="shared" si="0"/>
        <v>0</v>
      </c>
      <c r="D14" s="38"/>
      <c r="E14" s="38"/>
      <c r="F14" s="38"/>
      <c r="G14" s="38">
        <f t="shared" si="1"/>
        <v>0</v>
      </c>
      <c r="H14" s="38">
        <f t="shared" si="2"/>
        <v>0</v>
      </c>
      <c r="I14" s="39" t="e">
        <f t="shared" si="3"/>
        <v>#DIV/0!</v>
      </c>
    </row>
    <row r="15" spans="1:9" ht="21.75" customHeight="1">
      <c r="A15" s="34" t="s">
        <v>53</v>
      </c>
      <c r="B15" s="38"/>
      <c r="C15" s="38">
        <f t="shared" si="0"/>
        <v>0</v>
      </c>
      <c r="D15" s="38"/>
      <c r="E15" s="38"/>
      <c r="F15" s="38"/>
      <c r="G15" s="38">
        <f t="shared" si="1"/>
        <v>0</v>
      </c>
      <c r="H15" s="38">
        <f t="shared" si="2"/>
        <v>0</v>
      </c>
      <c r="I15" s="39" t="e">
        <f t="shared" si="3"/>
        <v>#DIV/0!</v>
      </c>
    </row>
    <row r="16" spans="1:9" ht="21.75" customHeight="1">
      <c r="A16" s="40"/>
      <c r="B16" s="38"/>
      <c r="C16" s="38"/>
      <c r="D16" s="38"/>
      <c r="E16" s="38"/>
      <c r="F16" s="38"/>
      <c r="G16" s="38"/>
      <c r="H16" s="38"/>
      <c r="I16" s="39"/>
    </row>
    <row r="17" spans="1:9" ht="21.75" customHeight="1">
      <c r="A17" s="41" t="s">
        <v>16</v>
      </c>
      <c r="B17" s="42">
        <f>SUM(B7:B15)</f>
        <v>728222</v>
      </c>
      <c r="C17" s="42">
        <f aca="true" t="shared" si="4" ref="C17:H17">SUM(C7:C15)</f>
        <v>288355</v>
      </c>
      <c r="D17" s="42">
        <f t="shared" si="4"/>
        <v>1016577</v>
      </c>
      <c r="E17" s="42">
        <f t="shared" si="4"/>
        <v>680865</v>
      </c>
      <c r="F17" s="42">
        <f t="shared" si="4"/>
        <v>335712</v>
      </c>
      <c r="G17" s="42">
        <f t="shared" si="4"/>
        <v>1016577</v>
      </c>
      <c r="H17" s="42">
        <f t="shared" si="4"/>
        <v>0</v>
      </c>
      <c r="I17" s="43">
        <f t="shared" si="3"/>
        <v>0.6697623495318111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1" fitToWidth="1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21.75" customHeight="1"/>
  <cols>
    <col min="1" max="1" width="19.140625" style="33" customWidth="1"/>
    <col min="2" max="7" width="21.57421875" style="33" customWidth="1"/>
    <col min="8" max="16384" width="9.140625" style="33" customWidth="1"/>
  </cols>
  <sheetData>
    <row r="1" ht="21.75" customHeight="1">
      <c r="A1" s="78" t="s">
        <v>0</v>
      </c>
    </row>
    <row r="2" spans="1:7" ht="35.25" customHeight="1">
      <c r="A2" s="106" t="s">
        <v>61</v>
      </c>
      <c r="B2" s="106"/>
      <c r="C2" s="106"/>
      <c r="D2" s="106"/>
      <c r="E2" s="106"/>
      <c r="F2" s="106"/>
      <c r="G2" s="106"/>
    </row>
    <row r="3" spans="1:7" ht="21.75" customHeight="1">
      <c r="A3" s="107" t="s">
        <v>2</v>
      </c>
      <c r="B3" s="108"/>
      <c r="C3" s="108"/>
      <c r="D3" s="108"/>
      <c r="E3" s="108"/>
      <c r="F3" s="108"/>
      <c r="G3" s="109"/>
    </row>
    <row r="4" spans="1:7" ht="45.75" customHeight="1">
      <c r="A4" s="35"/>
      <c r="B4" s="44" t="s">
        <v>3</v>
      </c>
      <c r="C4" s="44" t="s">
        <v>4</v>
      </c>
      <c r="D4" s="44" t="s">
        <v>37</v>
      </c>
      <c r="E4" s="44" t="s">
        <v>54</v>
      </c>
      <c r="F4" s="44" t="s">
        <v>60</v>
      </c>
      <c r="G4" s="36" t="s">
        <v>44</v>
      </c>
    </row>
    <row r="5" spans="1:7" ht="21.75" customHeight="1">
      <c r="A5" s="34"/>
      <c r="B5" s="37" t="s">
        <v>8</v>
      </c>
      <c r="C5" s="37" t="s">
        <v>8</v>
      </c>
      <c r="D5" s="37" t="s">
        <v>8</v>
      </c>
      <c r="E5" s="37" t="s">
        <v>8</v>
      </c>
      <c r="F5" s="37"/>
      <c r="G5" s="37" t="s">
        <v>9</v>
      </c>
    </row>
    <row r="6" spans="1:7" ht="21.75" customHeight="1">
      <c r="A6" s="34"/>
      <c r="B6" s="37"/>
      <c r="C6" s="37"/>
      <c r="D6" s="37"/>
      <c r="E6" s="37"/>
      <c r="F6" s="37"/>
      <c r="G6" s="37"/>
    </row>
    <row r="7" spans="1:7" ht="21.75" customHeight="1">
      <c r="A7" s="34" t="s">
        <v>45</v>
      </c>
      <c r="B7" s="45">
        <v>933279</v>
      </c>
      <c r="C7" s="46">
        <f>+B7-D7</f>
        <v>65696</v>
      </c>
      <c r="D7" s="46">
        <v>867583</v>
      </c>
      <c r="E7" s="46">
        <v>865656</v>
      </c>
      <c r="F7" s="38">
        <f>D7-E7</f>
        <v>1927</v>
      </c>
      <c r="G7" s="39">
        <f>E7/D7</f>
        <v>0.9977788868615453</v>
      </c>
    </row>
    <row r="8" spans="1:7" ht="21.75" customHeight="1">
      <c r="A8" s="34" t="s">
        <v>46</v>
      </c>
      <c r="B8" s="45">
        <v>338524</v>
      </c>
      <c r="C8" s="46">
        <f aca="true" t="shared" si="0" ref="C8:C14">+B8-D8</f>
        <v>-101079</v>
      </c>
      <c r="D8" s="46">
        <v>439603</v>
      </c>
      <c r="E8" s="46">
        <v>430567</v>
      </c>
      <c r="F8" s="38">
        <f aca="true" t="shared" si="1" ref="F8:F15">D8-E8</f>
        <v>9036</v>
      </c>
      <c r="G8" s="39">
        <f aca="true" t="shared" si="2" ref="G8:G17">E8/D8</f>
        <v>0.9794450902291386</v>
      </c>
    </row>
    <row r="9" spans="1:7" ht="21.75" customHeight="1">
      <c r="A9" s="34" t="s">
        <v>47</v>
      </c>
      <c r="B9" s="45">
        <v>742851</v>
      </c>
      <c r="C9" s="46">
        <f t="shared" si="0"/>
        <v>-100991</v>
      </c>
      <c r="D9" s="46">
        <v>843842</v>
      </c>
      <c r="E9" s="46">
        <v>786691</v>
      </c>
      <c r="F9" s="38">
        <f t="shared" si="1"/>
        <v>57151</v>
      </c>
      <c r="G9" s="39">
        <f t="shared" si="2"/>
        <v>0.9322728662474729</v>
      </c>
    </row>
    <row r="10" spans="1:7" ht="21.75" customHeight="1">
      <c r="A10" s="34" t="s">
        <v>48</v>
      </c>
      <c r="B10" s="45">
        <v>1551282</v>
      </c>
      <c r="C10" s="46">
        <f t="shared" si="0"/>
        <v>312256</v>
      </c>
      <c r="D10" s="46">
        <v>1239026</v>
      </c>
      <c r="E10" s="46">
        <v>1312734</v>
      </c>
      <c r="F10" s="38">
        <f t="shared" si="1"/>
        <v>-73708</v>
      </c>
      <c r="G10" s="39">
        <f t="shared" si="2"/>
        <v>1.05948866286906</v>
      </c>
    </row>
    <row r="11" spans="1:7" ht="21.75" customHeight="1">
      <c r="A11" s="34" t="s">
        <v>49</v>
      </c>
      <c r="B11" s="45">
        <v>908999</v>
      </c>
      <c r="C11" s="46">
        <f t="shared" si="0"/>
        <v>-21579</v>
      </c>
      <c r="D11" s="46">
        <v>930578</v>
      </c>
      <c r="E11" s="46">
        <v>987392</v>
      </c>
      <c r="F11" s="38">
        <f t="shared" si="1"/>
        <v>-56814</v>
      </c>
      <c r="G11" s="39">
        <f t="shared" si="2"/>
        <v>1.0610523781993557</v>
      </c>
    </row>
    <row r="12" spans="1:7" ht="21.75" customHeight="1">
      <c r="A12" s="34" t="s">
        <v>50</v>
      </c>
      <c r="B12" s="45">
        <v>415060</v>
      </c>
      <c r="C12" s="46">
        <f t="shared" si="0"/>
        <v>3532</v>
      </c>
      <c r="D12" s="46">
        <v>411528</v>
      </c>
      <c r="E12" s="46">
        <v>357508</v>
      </c>
      <c r="F12" s="38">
        <f t="shared" si="1"/>
        <v>54020</v>
      </c>
      <c r="G12" s="39">
        <f t="shared" si="2"/>
        <v>0.8687331117202232</v>
      </c>
    </row>
    <row r="13" spans="1:7" ht="21.75" customHeight="1">
      <c r="A13" s="34" t="s">
        <v>51</v>
      </c>
      <c r="B13" s="45">
        <v>57553</v>
      </c>
      <c r="C13" s="46">
        <f t="shared" si="0"/>
        <v>-21303</v>
      </c>
      <c r="D13" s="46">
        <v>78856</v>
      </c>
      <c r="E13" s="46">
        <v>98211</v>
      </c>
      <c r="F13" s="38">
        <f t="shared" si="1"/>
        <v>-19355</v>
      </c>
      <c r="G13" s="39">
        <f t="shared" si="2"/>
        <v>1.2454473977883738</v>
      </c>
    </row>
    <row r="14" spans="1:7" ht="21.75" customHeight="1">
      <c r="A14" s="34" t="s">
        <v>52</v>
      </c>
      <c r="B14" s="45">
        <v>286347</v>
      </c>
      <c r="C14" s="46">
        <f t="shared" si="0"/>
        <v>651</v>
      </c>
      <c r="D14" s="46">
        <v>285696</v>
      </c>
      <c r="E14" s="46">
        <v>286015</v>
      </c>
      <c r="F14" s="38">
        <f t="shared" si="1"/>
        <v>-319</v>
      </c>
      <c r="G14" s="39">
        <f t="shared" si="2"/>
        <v>1.0011165714605734</v>
      </c>
    </row>
    <row r="15" spans="1:7" ht="21.75" customHeight="1">
      <c r="A15" s="34" t="s">
        <v>53</v>
      </c>
      <c r="B15" s="45">
        <v>250899</v>
      </c>
      <c r="C15" s="46">
        <f>+B15-D15</f>
        <v>-25093</v>
      </c>
      <c r="D15" s="46">
        <v>275992</v>
      </c>
      <c r="E15" s="46">
        <v>234700</v>
      </c>
      <c r="F15" s="38">
        <f t="shared" si="1"/>
        <v>41292</v>
      </c>
      <c r="G15" s="39">
        <f t="shared" si="2"/>
        <v>0.8503869677381953</v>
      </c>
    </row>
    <row r="16" spans="1:7" ht="21.75" customHeight="1">
      <c r="A16" s="40"/>
      <c r="B16" s="38"/>
      <c r="C16" s="38"/>
      <c r="D16" s="38"/>
      <c r="E16" s="38"/>
      <c r="F16" s="38"/>
      <c r="G16" s="39"/>
    </row>
    <row r="17" spans="1:7" ht="21.75" customHeight="1">
      <c r="A17" s="41" t="s">
        <v>16</v>
      </c>
      <c r="B17" s="42">
        <f>SUM(B7:B15)</f>
        <v>5484794</v>
      </c>
      <c r="C17" s="42">
        <f>SUM(C7:C15)</f>
        <v>112090</v>
      </c>
      <c r="D17" s="42">
        <f>SUM(D7:D15)</f>
        <v>5372704</v>
      </c>
      <c r="E17" s="42">
        <f>SUM(E7:E15)</f>
        <v>5359474</v>
      </c>
      <c r="F17" s="42">
        <f>SUM(F7:F15)</f>
        <v>13230</v>
      </c>
      <c r="G17" s="43">
        <f t="shared" si="2"/>
        <v>0.9975375527853386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1" fitToWidth="1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E15" sqref="E15"/>
    </sheetView>
  </sheetViews>
  <sheetFormatPr defaultColWidth="9.140625" defaultRowHeight="21.75" customHeight="1"/>
  <cols>
    <col min="1" max="1" width="19.140625" style="33" customWidth="1"/>
    <col min="2" max="2" width="20.140625" style="33" customWidth="1"/>
    <col min="3" max="3" width="17.421875" style="33" customWidth="1"/>
    <col min="4" max="6" width="16.8515625" style="33" customWidth="1"/>
    <col min="7" max="7" width="18.7109375" style="33" customWidth="1"/>
    <col min="8" max="8" width="20.28125" style="33" customWidth="1"/>
    <col min="9" max="9" width="19.140625" style="33" customWidth="1"/>
    <col min="10" max="16384" width="9.140625" style="33" customWidth="1"/>
  </cols>
  <sheetData>
    <row r="1" ht="21.75" customHeight="1">
      <c r="A1" s="78" t="s">
        <v>0</v>
      </c>
    </row>
    <row r="2" spans="1:9" ht="35.25" customHeight="1">
      <c r="A2" s="106" t="s">
        <v>61</v>
      </c>
      <c r="B2" s="106"/>
      <c r="C2" s="106"/>
      <c r="D2" s="106"/>
      <c r="E2" s="106"/>
      <c r="F2" s="106"/>
      <c r="G2" s="106"/>
      <c r="H2" s="106"/>
      <c r="I2" s="106"/>
    </row>
    <row r="3" spans="1:9" ht="21.75" customHeight="1">
      <c r="A3" s="107" t="s">
        <v>36</v>
      </c>
      <c r="B3" s="108"/>
      <c r="C3" s="108"/>
      <c r="D3" s="108"/>
      <c r="E3" s="108"/>
      <c r="F3" s="108"/>
      <c r="G3" s="108"/>
      <c r="H3" s="108"/>
      <c r="I3" s="109"/>
    </row>
    <row r="4" spans="1:9" ht="45.75" customHeight="1">
      <c r="A4" s="35"/>
      <c r="B4" s="44" t="s">
        <v>3</v>
      </c>
      <c r="C4" s="44" t="s">
        <v>4</v>
      </c>
      <c r="D4" s="44" t="s">
        <v>37</v>
      </c>
      <c r="E4" s="44" t="s">
        <v>54</v>
      </c>
      <c r="F4" s="44" t="s">
        <v>55</v>
      </c>
      <c r="G4" s="44" t="s">
        <v>56</v>
      </c>
      <c r="H4" s="44" t="s">
        <v>57</v>
      </c>
      <c r="I4" s="36" t="s">
        <v>44</v>
      </c>
    </row>
    <row r="5" spans="1:9" ht="21.75" customHeight="1">
      <c r="A5" s="34"/>
      <c r="B5" s="37" t="s">
        <v>8</v>
      </c>
      <c r="C5" s="37" t="s">
        <v>8</v>
      </c>
      <c r="D5" s="37" t="s">
        <v>8</v>
      </c>
      <c r="E5" s="37" t="s">
        <v>8</v>
      </c>
      <c r="F5" s="37" t="s">
        <v>8</v>
      </c>
      <c r="G5" s="37" t="s">
        <v>8</v>
      </c>
      <c r="H5" s="37" t="s">
        <v>8</v>
      </c>
      <c r="I5" s="37" t="s">
        <v>9</v>
      </c>
    </row>
    <row r="6" spans="1:9" ht="21.75" customHeight="1">
      <c r="A6" s="34"/>
      <c r="B6" s="37"/>
      <c r="C6" s="37"/>
      <c r="D6" s="37"/>
      <c r="E6" s="37"/>
      <c r="F6" s="37"/>
      <c r="G6" s="37"/>
      <c r="H6" s="37"/>
      <c r="I6" s="37"/>
    </row>
    <row r="7" spans="1:9" ht="21.75" customHeight="1">
      <c r="A7" s="34" t="s">
        <v>45</v>
      </c>
      <c r="B7" s="38">
        <f>'[3]EC'!$D$73</f>
        <v>1323485</v>
      </c>
      <c r="C7" s="38">
        <f>'[3]EC'!$E$73</f>
        <v>0</v>
      </c>
      <c r="D7" s="38">
        <f>B7+C7</f>
        <v>1323485</v>
      </c>
      <c r="E7" s="38">
        <f>'[3]EC'!$S$73</f>
        <v>314515</v>
      </c>
      <c r="F7" s="38">
        <f>'[3]EC'!$V$73</f>
        <v>1008970</v>
      </c>
      <c r="G7" s="38">
        <f>E7+F7</f>
        <v>1323485</v>
      </c>
      <c r="H7" s="38">
        <f>D7-G7</f>
        <v>0</v>
      </c>
      <c r="I7" s="39">
        <f>E7/D7</f>
        <v>0.23764152974910935</v>
      </c>
    </row>
    <row r="8" spans="1:9" ht="21.75" customHeight="1">
      <c r="A8" s="34" t="s">
        <v>46</v>
      </c>
      <c r="B8" s="38">
        <f>'[3]FS'!$D$73</f>
        <v>365660</v>
      </c>
      <c r="C8" s="38">
        <f>'[3]FS'!$E$73</f>
        <v>-1701</v>
      </c>
      <c r="D8" s="38">
        <f aca="true" t="shared" si="0" ref="D8:D15">B8+C8</f>
        <v>363959</v>
      </c>
      <c r="E8" s="38">
        <f>'[3]FS'!$S$73</f>
        <v>154652</v>
      </c>
      <c r="F8" s="38">
        <f>'[3]FS'!$T$73</f>
        <v>92463</v>
      </c>
      <c r="G8" s="38">
        <f aca="true" t="shared" si="1" ref="G8:G15">E8+F8</f>
        <v>247115</v>
      </c>
      <c r="H8" s="38">
        <f aca="true" t="shared" si="2" ref="H8:H15">D8-G8</f>
        <v>116844</v>
      </c>
      <c r="I8" s="39">
        <f aca="true" t="shared" si="3" ref="I8:I17">E8/D8</f>
        <v>0.42491599328495794</v>
      </c>
    </row>
    <row r="9" spans="1:9" ht="21.75" customHeight="1">
      <c r="A9" s="34" t="s">
        <v>47</v>
      </c>
      <c r="B9" s="38">
        <f>'[3]GT'!$D$73</f>
        <v>1435429</v>
      </c>
      <c r="C9" s="38">
        <f>'[3]EC'!$E$73</f>
        <v>0</v>
      </c>
      <c r="D9" s="38">
        <f t="shared" si="0"/>
        <v>1435429</v>
      </c>
      <c r="E9" s="38">
        <f>'[3]GT'!$S$73</f>
        <v>513171</v>
      </c>
      <c r="F9" s="38">
        <f>'[3]GT'!$T$73</f>
        <v>607890</v>
      </c>
      <c r="G9" s="38">
        <f t="shared" si="1"/>
        <v>1121061</v>
      </c>
      <c r="H9" s="38">
        <f t="shared" si="2"/>
        <v>314368</v>
      </c>
      <c r="I9" s="39">
        <f t="shared" si="3"/>
        <v>0.35750357558611395</v>
      </c>
    </row>
    <row r="10" spans="1:9" ht="21.75" customHeight="1">
      <c r="A10" s="34" t="s">
        <v>48</v>
      </c>
      <c r="B10" s="38">
        <f>'[3]KZN'!$D$73</f>
        <v>2030515</v>
      </c>
      <c r="C10" s="38">
        <f>'[3]KZN'!$E$73</f>
        <v>0</v>
      </c>
      <c r="D10" s="38">
        <f t="shared" si="0"/>
        <v>2030515</v>
      </c>
      <c r="E10" s="38">
        <f>'[3]KZN'!$S$73</f>
        <v>1477358</v>
      </c>
      <c r="F10" s="38">
        <f>'[3]KZN'!$T$73</f>
        <v>362320</v>
      </c>
      <c r="G10" s="38">
        <f t="shared" si="1"/>
        <v>1839678</v>
      </c>
      <c r="H10" s="38">
        <f t="shared" si="2"/>
        <v>190837</v>
      </c>
      <c r="I10" s="39">
        <f t="shared" si="3"/>
        <v>0.7275779789856268</v>
      </c>
    </row>
    <row r="11" spans="1:9" ht="21.75" customHeight="1">
      <c r="A11" s="34" t="s">
        <v>49</v>
      </c>
      <c r="B11" s="38">
        <f>'[3]LP'!$D$73</f>
        <v>1008325</v>
      </c>
      <c r="C11" s="38">
        <f>'[3]LP'!$E$73</f>
        <v>0</v>
      </c>
      <c r="D11" s="38">
        <f t="shared" si="0"/>
        <v>1008325</v>
      </c>
      <c r="E11" s="38">
        <f>'[3]LP'!$S$73</f>
        <v>893893</v>
      </c>
      <c r="F11" s="38">
        <f>'[3]LP'!$T$73</f>
        <v>155275</v>
      </c>
      <c r="G11" s="38">
        <f t="shared" si="1"/>
        <v>1049168</v>
      </c>
      <c r="H11" s="38">
        <f t="shared" si="2"/>
        <v>-40843</v>
      </c>
      <c r="I11" s="39">
        <f t="shared" si="3"/>
        <v>0.8865127810973644</v>
      </c>
    </row>
    <row r="12" spans="1:9" ht="21.75" customHeight="1">
      <c r="A12" s="34" t="s">
        <v>50</v>
      </c>
      <c r="B12" s="38">
        <f>'[3]MP'!$D$73</f>
        <v>434995</v>
      </c>
      <c r="C12" s="38">
        <f>'[3]MP'!$E$73</f>
        <v>0</v>
      </c>
      <c r="D12" s="38">
        <f t="shared" si="0"/>
        <v>434995</v>
      </c>
      <c r="E12" s="38">
        <f>'[3]MP'!$S$73</f>
        <v>500777</v>
      </c>
      <c r="F12" s="38">
        <f>'[3]MP'!$T$73</f>
        <v>11166</v>
      </c>
      <c r="G12" s="38">
        <f t="shared" si="1"/>
        <v>511943</v>
      </c>
      <c r="H12" s="38">
        <f t="shared" si="2"/>
        <v>-76948</v>
      </c>
      <c r="I12" s="39">
        <f t="shared" si="3"/>
        <v>1.1512247267209967</v>
      </c>
    </row>
    <row r="13" spans="1:9" ht="21.75" customHeight="1">
      <c r="A13" s="34" t="s">
        <v>51</v>
      </c>
      <c r="B13" s="38">
        <f>'[3]NC'!$D$73</f>
        <v>119220</v>
      </c>
      <c r="C13" s="38">
        <f>'[3]NC'!$E$73</f>
        <v>0</v>
      </c>
      <c r="D13" s="38">
        <f t="shared" si="0"/>
        <v>119220</v>
      </c>
      <c r="E13" s="38">
        <f>'[3]NC'!$S$73</f>
        <v>72807</v>
      </c>
      <c r="F13" s="38">
        <f>'[3]NC'!$T$73</f>
        <v>47382</v>
      </c>
      <c r="G13" s="38">
        <f t="shared" si="1"/>
        <v>120189</v>
      </c>
      <c r="H13" s="38">
        <f t="shared" si="2"/>
        <v>-969</v>
      </c>
      <c r="I13" s="39">
        <f t="shared" si="3"/>
        <v>0.610694514343231</v>
      </c>
    </row>
    <row r="14" spans="1:9" ht="21.75" customHeight="1">
      <c r="A14" s="34" t="s">
        <v>52</v>
      </c>
      <c r="B14" s="38">
        <f>'[3]NW'!$D$73</f>
        <v>398814</v>
      </c>
      <c r="C14" s="38">
        <f>'[3]NW'!$E$73</f>
        <v>846</v>
      </c>
      <c r="D14" s="38">
        <f t="shared" si="0"/>
        <v>399660</v>
      </c>
      <c r="E14" s="38">
        <f>'[3]NW'!$S$73</f>
        <v>205910</v>
      </c>
      <c r="F14" s="38">
        <f>'[3]NW'!$T$73</f>
        <v>173750</v>
      </c>
      <c r="G14" s="38">
        <f t="shared" si="1"/>
        <v>379660</v>
      </c>
      <c r="H14" s="38">
        <f t="shared" si="2"/>
        <v>20000</v>
      </c>
      <c r="I14" s="39">
        <f t="shared" si="3"/>
        <v>0.5152129309913427</v>
      </c>
    </row>
    <row r="15" spans="1:9" ht="21.75" customHeight="1">
      <c r="A15" s="34" t="s">
        <v>53</v>
      </c>
      <c r="B15" s="38">
        <f>'[3]WC'!$D$73</f>
        <v>444329</v>
      </c>
      <c r="C15" s="38">
        <f>'[3]WC'!$E$73</f>
        <v>0</v>
      </c>
      <c r="D15" s="38">
        <f t="shared" si="0"/>
        <v>444329</v>
      </c>
      <c r="E15" s="38">
        <f>'[3]WC'!$S$73</f>
        <v>459921</v>
      </c>
      <c r="F15" s="38">
        <f>'[3]WC'!$T$73</f>
        <v>76069</v>
      </c>
      <c r="G15" s="38">
        <f t="shared" si="1"/>
        <v>535990</v>
      </c>
      <c r="H15" s="38">
        <f t="shared" si="2"/>
        <v>-91661</v>
      </c>
      <c r="I15" s="39">
        <f t="shared" si="3"/>
        <v>1.0350911149170998</v>
      </c>
    </row>
    <row r="16" spans="1:9" ht="21.75" customHeight="1">
      <c r="A16" s="40"/>
      <c r="B16" s="38"/>
      <c r="C16" s="38"/>
      <c r="D16" s="38"/>
      <c r="E16" s="38"/>
      <c r="F16" s="38"/>
      <c r="G16" s="38"/>
      <c r="H16" s="38"/>
      <c r="I16" s="39"/>
    </row>
    <row r="17" spans="1:9" ht="21.75" customHeight="1">
      <c r="A17" s="41" t="s">
        <v>16</v>
      </c>
      <c r="B17" s="42">
        <f>SUM(B7:B15)</f>
        <v>7560772</v>
      </c>
      <c r="C17" s="42">
        <f aca="true" t="shared" si="4" ref="C17:H17">SUM(C7:C15)</f>
        <v>-855</v>
      </c>
      <c r="D17" s="42">
        <f t="shared" si="4"/>
        <v>7559917</v>
      </c>
      <c r="E17" s="42">
        <f t="shared" si="4"/>
        <v>4593004</v>
      </c>
      <c r="F17" s="42">
        <f t="shared" si="4"/>
        <v>2535285</v>
      </c>
      <c r="G17" s="42">
        <f t="shared" si="4"/>
        <v>7128289</v>
      </c>
      <c r="H17" s="42">
        <f t="shared" si="4"/>
        <v>431628</v>
      </c>
      <c r="I17" s="43">
        <f t="shared" si="3"/>
        <v>0.6075468817977764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1" fitToWidth="1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5">
      <selection activeCell="A11" sqref="A11"/>
    </sheetView>
  </sheetViews>
  <sheetFormatPr defaultColWidth="9.140625" defaultRowHeight="20.25" customHeight="1"/>
  <cols>
    <col min="1" max="1" width="39.421875" style="8" customWidth="1"/>
    <col min="2" max="6" width="20.8515625" style="8" customWidth="1"/>
    <col min="7" max="7" width="20.8515625" style="60" customWidth="1"/>
    <col min="8" max="16384" width="9.140625" style="8" customWidth="1"/>
  </cols>
  <sheetData>
    <row r="1" ht="20.25" customHeight="1">
      <c r="A1" s="6" t="s">
        <v>0</v>
      </c>
    </row>
    <row r="2" spans="1:7" ht="20.25" customHeight="1" thickBot="1">
      <c r="A2" s="98" t="s">
        <v>78</v>
      </c>
      <c r="B2" s="98"/>
      <c r="C2" s="98"/>
      <c r="D2" s="98"/>
      <c r="E2" s="98"/>
      <c r="F2" s="98"/>
      <c r="G2" s="98"/>
    </row>
    <row r="3" spans="1:7" ht="20.25" customHeight="1" thickBot="1">
      <c r="A3" s="95" t="s">
        <v>2</v>
      </c>
      <c r="B3" s="96"/>
      <c r="C3" s="96"/>
      <c r="D3" s="96"/>
      <c r="E3" s="96"/>
      <c r="F3" s="96"/>
      <c r="G3" s="97"/>
    </row>
    <row r="4" spans="1:7" ht="42" customHeight="1" thickBot="1">
      <c r="A4" s="61"/>
      <c r="B4" s="62" t="s">
        <v>63</v>
      </c>
      <c r="C4" s="63" t="s">
        <v>4</v>
      </c>
      <c r="D4" s="62" t="s">
        <v>37</v>
      </c>
      <c r="E4" s="62" t="s">
        <v>64</v>
      </c>
      <c r="F4" s="62" t="s">
        <v>65</v>
      </c>
      <c r="G4" s="64" t="s">
        <v>66</v>
      </c>
    </row>
    <row r="5" spans="1:14" ht="20.25" customHeight="1">
      <c r="A5" s="12"/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65" t="s">
        <v>9</v>
      </c>
      <c r="H5" s="66"/>
      <c r="I5" s="66"/>
      <c r="J5" s="66"/>
      <c r="K5" s="66"/>
      <c r="L5" s="66"/>
      <c r="M5" s="66"/>
      <c r="N5" s="66"/>
    </row>
    <row r="6" spans="1:8" ht="20.25" customHeight="1">
      <c r="A6" s="12"/>
      <c r="B6" s="68"/>
      <c r="C6" s="68"/>
      <c r="D6" s="68"/>
      <c r="E6" s="68"/>
      <c r="F6" s="68"/>
      <c r="G6" s="67"/>
      <c r="H6" s="32"/>
    </row>
    <row r="7" spans="1:8" ht="20.25" customHeight="1">
      <c r="A7" s="25"/>
      <c r="B7" s="70"/>
      <c r="C7" s="70"/>
      <c r="D7" s="70"/>
      <c r="E7" s="70"/>
      <c r="F7" s="70"/>
      <c r="G7" s="71"/>
      <c r="H7" s="32"/>
    </row>
    <row r="8" spans="1:8" ht="20.25" customHeight="1">
      <c r="A8" s="25" t="s">
        <v>18</v>
      </c>
      <c r="B8" s="70">
        <f>SUM(B9:B12)</f>
        <v>13865323</v>
      </c>
      <c r="C8" s="70">
        <f>SUM(C9:C12)</f>
        <v>-1231646</v>
      </c>
      <c r="D8" s="70">
        <f>SUM(D9:D12)</f>
        <v>12633677</v>
      </c>
      <c r="E8" s="70">
        <f>SUM(E9:E12)</f>
        <v>12454074</v>
      </c>
      <c r="F8" s="70">
        <f>SUM(F9:F12)</f>
        <v>179603</v>
      </c>
      <c r="G8" s="71">
        <f>E8/D8</f>
        <v>0.9857837904198438</v>
      </c>
      <c r="H8" s="32"/>
    </row>
    <row r="9" spans="1:8" ht="20.25" customHeight="1">
      <c r="A9" s="12" t="s">
        <v>20</v>
      </c>
      <c r="B9" s="68">
        <f>'[1]EC'!B23+'[1]FS'!B23+'[1]GT'!B23+'[1]KZN'!B23+'[1]LP'!B23+'[1]MP'!B23+'[1]NC'!B23+'[1]NW'!B23+'[1]WC'!B23</f>
        <v>13699888</v>
      </c>
      <c r="C9" s="68">
        <f>'[1]EC'!C23+'[1]FS'!C23+'[1]GT'!C23+'[1]LP'!C23+'[1]KZN'!C23+'[1]MP'!C23+'[1]NC'!C23+'[1]NW'!C23+'[1]WC'!C23</f>
        <v>-1081617</v>
      </c>
      <c r="D9" s="68">
        <f>'[1]EC'!D23+'[1]FS'!D23+'[1]GT'!D23+'[1]KZN'!D23+'[1]LP'!D23+'[1]MP'!D23+'[1]NC'!D23+'[1]NW'!D23+'[1]WC'!D23</f>
        <v>12618271</v>
      </c>
      <c r="E9" s="68">
        <f>'[1]EC'!E23+'[1]FS'!E23+'[1]GT'!E23+'[1]KZN'!E23+'[1]LP'!E23+'[1]MP'!E23+'[1]NC'!E23+'[1]NW'!E23+'[1]WC'!E23</f>
        <v>12428391</v>
      </c>
      <c r="F9" s="68">
        <f>D9-E9</f>
        <v>189880</v>
      </c>
      <c r="G9" s="67">
        <f>E9/D9</f>
        <v>0.9849519795540926</v>
      </c>
      <c r="H9" s="32"/>
    </row>
    <row r="10" spans="1:8" ht="20.25" customHeight="1">
      <c r="A10" s="12" t="s">
        <v>67</v>
      </c>
      <c r="B10" s="68">
        <f>'[1]EC'!B24+'[1]FS'!B24+'[1]GT'!B24+'[1]KZN'!B24+'[1]LP'!B24+'[1]MP'!B24+'[1]NC'!B24+'[1]NW'!B24+'[1]WC'!B24</f>
        <v>1125</v>
      </c>
      <c r="C10" s="68">
        <f>'[1]EC'!C24+'[1]FS'!C24+'[1]GT'!C24+'[1]LP'!C24+'[1]KZN'!C24+'[1]MP'!C24+'[1]NC'!C24+'[1]NW'!C24+'[1]WC'!C24</f>
        <v>4788</v>
      </c>
      <c r="D10" s="68">
        <f>'[1]EC'!D24+'[1]FS'!D24+'[1]GT'!D24+'[1]KZN'!D24+'[1]LP'!D24+'[1]MP'!D24+'[1]NC'!D24+'[1]NW'!D24+'[1]WC'!D24</f>
        <v>5913</v>
      </c>
      <c r="E10" s="68">
        <f>'[1]EC'!E24+'[1]FS'!E24+'[1]GT'!E24+'[1]KZN'!E24+'[1]LP'!E24+'[1]MP'!E24+'[1]NC'!E24+'[1]NW'!E24+'[1]WC'!E24</f>
        <v>11397</v>
      </c>
      <c r="F10" s="68">
        <f>D10-E10</f>
        <v>-5484</v>
      </c>
      <c r="G10" s="67">
        <f>E10/D10</f>
        <v>1.9274479959411466</v>
      </c>
      <c r="H10" s="32"/>
    </row>
    <row r="11" spans="1:8" ht="20.25" customHeight="1">
      <c r="A11" s="12" t="s">
        <v>68</v>
      </c>
      <c r="B11" s="68">
        <f>'[1]EC'!B25+'[1]FS'!B25+'[1]GT'!B25+'[1]KZN'!B25+'[1]LP'!B25+'[1]MP'!B25+'[1]NC'!B25+'[1]NW'!B25+'[1]WC'!B25</f>
        <v>3508</v>
      </c>
      <c r="C11" s="68">
        <f>'[1]EC'!C25+'[1]FS'!C25+'[1]GT'!C25+'[1]LP'!C25+'[1]KZN'!C25+'[1]MP'!C25+'[1]NC'!C25+'[1]NW'!C25+'[1]WC'!C25</f>
        <v>5985</v>
      </c>
      <c r="D11" s="68">
        <f>'[1]EC'!D25+'[1]FS'!D25+'[1]GT'!D25+'[1]KZN'!D25+'[1]LP'!D25+'[1]MP'!D25+'[1]NC'!D25+'[1]NW'!D25+'[1]WC'!D25</f>
        <v>9493</v>
      </c>
      <c r="E11" s="68">
        <f>'[1]EC'!E25+'[1]FS'!E25+'[1]GT'!E25+'[1]KZN'!E25+'[1]LP'!E25+'[1]MP'!E25+'[1]NC'!E25+'[1]NW'!E25+'[1]WC'!E25</f>
        <v>14286</v>
      </c>
      <c r="F11" s="68">
        <f>D11-E11</f>
        <v>-4793</v>
      </c>
      <c r="G11" s="67">
        <f>E11/D11</f>
        <v>1.5048983461497947</v>
      </c>
      <c r="H11" s="32"/>
    </row>
    <row r="12" spans="1:8" ht="20.25" customHeight="1">
      <c r="A12" s="12" t="s">
        <v>23</v>
      </c>
      <c r="B12" s="68">
        <f>'[1]EC'!B26+'[1]FS'!B26+'[1]GT'!B26+'[1]KZN'!B26+'[1]LP'!B26+'[1]MP'!B26+'[1]NC'!B26+'[1]NW'!B26+'[1]WC'!B26</f>
        <v>160802</v>
      </c>
      <c r="C12" s="68">
        <f>'[1]EC'!C26+'[1]FS'!C26+'[1]GT'!C26+'[1]LP'!C26+'[1]KZN'!C26+'[1]MP'!C26+'[1]NC'!C26+'[1]NW'!C26+'[1]WC'!C26</f>
        <v>-160802</v>
      </c>
      <c r="D12" s="68">
        <f>'[1]EC'!D26+'[1]FS'!D26+'[1]GT'!D26+'[1]KZN'!D26+'[1]LP'!D26+'[1]MP'!D26+'[1]NC'!D26+'[1]NW'!D26+'[1]WC'!D26</f>
        <v>0</v>
      </c>
      <c r="E12" s="68">
        <f>'[1]EC'!E26+'[1]FS'!E26+'[1]GT'!E26+'[1]KZN'!E26+'[1]LP'!E26+'[1]MP'!E26+'[1]NC'!E26+'[1]NW'!E26+'[1]WC'!E26</f>
        <v>0</v>
      </c>
      <c r="F12" s="68">
        <f>D12-E12</f>
        <v>0</v>
      </c>
      <c r="G12" s="67"/>
      <c r="H12" s="32"/>
    </row>
    <row r="13" spans="1:8" ht="20.25" customHeight="1">
      <c r="A13" s="12"/>
      <c r="B13" s="68"/>
      <c r="C13" s="68"/>
      <c r="D13" s="68"/>
      <c r="E13" s="68">
        <f>'[1]EC'!E27+'[1]FS'!E27+'[1]GT'!E27+'[1]KZN'!E27+'[1]LP'!E27+'[1]MP'!E27+'[1]NC'!E27+'[1]NW'!E27+'[1]WC'!E27</f>
        <v>0</v>
      </c>
      <c r="F13" s="68">
        <f>D13-E13</f>
        <v>0</v>
      </c>
      <c r="G13" s="67"/>
      <c r="H13" s="32"/>
    </row>
    <row r="14" spans="1:8" ht="20.25" customHeight="1">
      <c r="A14" s="29" t="s">
        <v>24</v>
      </c>
      <c r="B14" s="70">
        <f>SUM(B16:B23)</f>
        <v>7722149</v>
      </c>
      <c r="C14" s="70">
        <f>SUM(C16:C23)</f>
        <v>1394472</v>
      </c>
      <c r="D14" s="70">
        <f>SUM(D16:D23)</f>
        <v>9116621</v>
      </c>
      <c r="E14" s="70">
        <f>SUM(E16:E23)</f>
        <v>9036654</v>
      </c>
      <c r="F14" s="70">
        <f>SUM(F16:F23)</f>
        <v>79967</v>
      </c>
      <c r="G14" s="71">
        <f>E14/D14</f>
        <v>0.9912284386945558</v>
      </c>
      <c r="H14" s="32"/>
    </row>
    <row r="15" spans="1:8" ht="20.25" customHeight="1">
      <c r="A15" s="29" t="s">
        <v>69</v>
      </c>
      <c r="B15" s="70"/>
      <c r="C15" s="70"/>
      <c r="D15" s="70"/>
      <c r="E15" s="70"/>
      <c r="F15" s="68">
        <f aca="true" t="shared" si="0" ref="F15:F23">D15-E15</f>
        <v>0</v>
      </c>
      <c r="G15" s="71"/>
      <c r="H15" s="32"/>
    </row>
    <row r="16" spans="1:8" ht="20.25" customHeight="1">
      <c r="A16" s="72" t="s">
        <v>70</v>
      </c>
      <c r="B16" s="68">
        <f>'[1]Summary(Prog)'!$B$30</f>
        <v>4795504</v>
      </c>
      <c r="C16" s="68">
        <f>D16-B16</f>
        <v>382014</v>
      </c>
      <c r="D16" s="68">
        <f>'[1]Summary(Prog)'!$D$30</f>
        <v>5177518</v>
      </c>
      <c r="E16" s="68">
        <f>'[1]EC'!E30+'[1]FS'!E30+'[1]GT'!E30+'[1]KZN'!E30+'[1]LP'!E30+'[1]MP'!E30+'[1]NC'!E30+'[1]NW'!E30+'[1]WC'!E30</f>
        <v>5146302</v>
      </c>
      <c r="F16" s="68">
        <f t="shared" si="0"/>
        <v>31216</v>
      </c>
      <c r="G16" s="67">
        <f aca="true" t="shared" si="1" ref="G16:G23">E16/D16</f>
        <v>0.9939708563060524</v>
      </c>
      <c r="H16" s="32"/>
    </row>
    <row r="17" spans="1:8" ht="20.25" customHeight="1">
      <c r="A17" s="12" t="s">
        <v>71</v>
      </c>
      <c r="B17" s="68">
        <f>'[1]EC'!B31+'[1]FS'!B31+'[1]GT'!B31+'[1]KZN'!B31+'[1]LP'!B31+'[1]MP'!B31+'[1]NC'!B31+'[1]NW'!B31+'[1]WC'!B31</f>
        <v>604502</v>
      </c>
      <c r="C17" s="68">
        <f aca="true" t="shared" si="2" ref="C17:C23">D17-B17</f>
        <v>37317</v>
      </c>
      <c r="D17" s="68">
        <f>'[1]Summary(Prog)'!$D$31</f>
        <v>641819</v>
      </c>
      <c r="E17" s="68">
        <f>'[1]EC'!E31+'[1]FS'!E31+'[1]GT'!E31+'[1]KZN'!E31+'[1]LP'!E31+'[1]MP'!E31+'[1]NC'!E31+'[1]NW'!E31+'[1]WC'!E31</f>
        <v>622703</v>
      </c>
      <c r="F17" s="68">
        <f t="shared" si="0"/>
        <v>19116</v>
      </c>
      <c r="G17" s="67">
        <f t="shared" si="1"/>
        <v>0.9702159019910598</v>
      </c>
      <c r="H17" s="32"/>
    </row>
    <row r="18" spans="1:8" ht="20.25" customHeight="1">
      <c r="A18" s="12" t="s">
        <v>72</v>
      </c>
      <c r="B18" s="68">
        <f>'[1]Summary(Prog)'!$B$32</f>
        <v>615372</v>
      </c>
      <c r="C18" s="68">
        <f t="shared" si="2"/>
        <v>11830</v>
      </c>
      <c r="D18" s="68">
        <f>'[1]Summary(Prog)'!$D$32</f>
        <v>627202</v>
      </c>
      <c r="E18" s="68">
        <f>'[1]EC'!E32+'[1]FS'!E32+'[1]GT'!E32+'[1]KZN'!E32+'[1]LP'!E32+'[1]MP'!E32+'[1]NC'!E32+'[1]NW'!E32+'[1]WC'!E32</f>
        <v>620058</v>
      </c>
      <c r="F18" s="68">
        <f t="shared" si="0"/>
        <v>7144</v>
      </c>
      <c r="G18" s="67">
        <f t="shared" si="1"/>
        <v>0.9886097301985645</v>
      </c>
      <c r="H18" s="32"/>
    </row>
    <row r="19" spans="1:8" ht="20.25" customHeight="1">
      <c r="A19" s="12" t="s">
        <v>73</v>
      </c>
      <c r="B19" s="68">
        <f>'[1]Summary(Prog)'!$B$33</f>
        <v>1602150</v>
      </c>
      <c r="C19" s="68">
        <f t="shared" si="2"/>
        <v>-156087</v>
      </c>
      <c r="D19" s="68">
        <f>'[1]Summary(Prog)'!$D$33</f>
        <v>1446063</v>
      </c>
      <c r="E19" s="68">
        <f>'[1]EC'!E33+'[1]FS'!E33+'[1]GT'!E33+'[1]KZN'!E33+'[1]LP'!E33+'[1]MP'!E33+'[1]NC'!E33+'[1]NW'!E33+'[1]WC'!E33</f>
        <v>1465798</v>
      </c>
      <c r="F19" s="68">
        <f t="shared" si="0"/>
        <v>-19735</v>
      </c>
      <c r="G19" s="67">
        <f t="shared" si="1"/>
        <v>1.0136473998712365</v>
      </c>
      <c r="H19" s="32"/>
    </row>
    <row r="20" spans="1:8" ht="20.25" customHeight="1">
      <c r="A20" s="12" t="s">
        <v>74</v>
      </c>
      <c r="B20" s="68">
        <f>'[1]Summary(Prog)'!$B$34</f>
        <v>27391</v>
      </c>
      <c r="C20" s="68">
        <f t="shared" si="2"/>
        <v>-4481</v>
      </c>
      <c r="D20" s="68">
        <f>'[1]Summary(Prog)'!$D$34</f>
        <v>22910</v>
      </c>
      <c r="E20" s="68">
        <f>'[1]EC'!E34+'[1]FS'!E34+'[1]GT'!E34+'[1]KZN'!E34+'[1]LP'!E34+'[1]MP'!E34+'[1]NC'!E34+'[1]NW'!E34+'[1]WC'!E34</f>
        <v>23051</v>
      </c>
      <c r="F20" s="68">
        <f t="shared" si="0"/>
        <v>-141</v>
      </c>
      <c r="G20" s="67">
        <f t="shared" si="1"/>
        <v>1.00615451767787</v>
      </c>
      <c r="H20" s="32"/>
    </row>
    <row r="21" spans="1:8" ht="20.25" customHeight="1">
      <c r="A21" s="12" t="s">
        <v>75</v>
      </c>
      <c r="B21" s="68">
        <f>'[1]NC'!$B$35</f>
        <v>41374</v>
      </c>
      <c r="C21" s="68">
        <f t="shared" si="2"/>
        <v>302355</v>
      </c>
      <c r="D21" s="68">
        <f>'[1]Summary(Prog)'!$D$35</f>
        <v>343729</v>
      </c>
      <c r="E21" s="68">
        <f>'[1]EC'!E35+'[1]FS'!E35+'[1]GT'!E35+'[1]KZN'!E35+'[1]LP'!E35+'[1]MP'!E35+'[1]NC'!E35+'[1]NW'!E35+'[1]WC'!E35</f>
        <v>328828</v>
      </c>
      <c r="F21" s="68">
        <f t="shared" si="0"/>
        <v>14901</v>
      </c>
      <c r="G21" s="67">
        <f t="shared" si="1"/>
        <v>0.9566489880109039</v>
      </c>
      <c r="H21" s="32"/>
    </row>
    <row r="22" spans="1:8" ht="20.25" customHeight="1">
      <c r="A22" s="12" t="s">
        <v>76</v>
      </c>
      <c r="B22" s="68">
        <f>'[1]NC'!$B$36</f>
        <v>1595</v>
      </c>
      <c r="C22" s="68">
        <f t="shared" si="2"/>
        <v>60751</v>
      </c>
      <c r="D22" s="68">
        <f>'[1]Summary(Prog)'!$D$36</f>
        <v>62346</v>
      </c>
      <c r="E22" s="68">
        <f>'[1]EC'!E36+'[1]FS'!E36+'[1]GT'!E36+'[1]KZN'!E36+'[1]LP'!E36+'[1]MP'!E36+'[1]NC'!E36+'[1]NW'!E36+'[1]WC'!E36</f>
        <v>62317</v>
      </c>
      <c r="F22" s="68">
        <f t="shared" si="0"/>
        <v>29</v>
      </c>
      <c r="G22" s="67">
        <f t="shared" si="1"/>
        <v>0.9995348538799602</v>
      </c>
      <c r="H22" s="32"/>
    </row>
    <row r="23" spans="1:8" ht="20.25" customHeight="1">
      <c r="A23" s="12" t="s">
        <v>77</v>
      </c>
      <c r="B23" s="68">
        <f>'[1]NC'!$B$37</f>
        <v>34261</v>
      </c>
      <c r="C23" s="68">
        <f t="shared" si="2"/>
        <v>760773</v>
      </c>
      <c r="D23" s="68">
        <f>'[1]Summary(Prog)'!$D$37</f>
        <v>795034</v>
      </c>
      <c r="E23" s="68">
        <f>'[1]EC'!E37+'[1]FS'!E37+'[1]GT'!E37+'[1]KZN'!E37+'[1]LP'!E37+'[1]MP'!E37+'[1]NC'!E37+'[1]NW'!E37+'[1]WC'!E37</f>
        <v>767597</v>
      </c>
      <c r="F23" s="68">
        <f t="shared" si="0"/>
        <v>27437</v>
      </c>
      <c r="G23" s="67">
        <f t="shared" si="1"/>
        <v>0.9654895262340981</v>
      </c>
      <c r="H23" s="32"/>
    </row>
    <row r="24" spans="1:8" ht="20.25" customHeight="1" thickBot="1">
      <c r="A24" s="12"/>
      <c r="B24" s="68"/>
      <c r="C24" s="68"/>
      <c r="D24" s="68"/>
      <c r="E24" s="68"/>
      <c r="F24" s="68"/>
      <c r="G24" s="67"/>
      <c r="H24" s="32"/>
    </row>
    <row r="25" spans="1:8" ht="20.25" customHeight="1" thickBot="1">
      <c r="A25" s="21" t="s">
        <v>16</v>
      </c>
      <c r="B25" s="69">
        <f>B8+B14</f>
        <v>21587472</v>
      </c>
      <c r="C25" s="69">
        <f>C8+C14</f>
        <v>162826</v>
      </c>
      <c r="D25" s="69">
        <f>D8+D14</f>
        <v>21750298</v>
      </c>
      <c r="E25" s="69">
        <f>E8+E14</f>
        <v>21490728</v>
      </c>
      <c r="F25" s="69">
        <f>F8+F14</f>
        <v>259570</v>
      </c>
      <c r="G25" s="73">
        <f>E25/D25</f>
        <v>0.9880659106371784</v>
      </c>
      <c r="H25" s="32"/>
    </row>
    <row r="26" spans="1:8" ht="20.25" customHeight="1">
      <c r="A26" s="74"/>
      <c r="B26" s="75"/>
      <c r="C26" s="75"/>
      <c r="D26" s="75"/>
      <c r="E26" s="75"/>
      <c r="F26" s="75"/>
      <c r="G26" s="76"/>
      <c r="H26" s="32"/>
    </row>
  </sheetData>
  <sheetProtection/>
  <mergeCells count="2">
    <mergeCell ref="A3:G3"/>
    <mergeCell ref="A2:G2"/>
  </mergeCells>
  <printOptions/>
  <pageMargins left="0.7" right="0.7" top="0.75" bottom="0.75" header="0.3" footer="0.3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Qonongo.B</dc:creator>
  <cp:keywords/>
  <dc:description/>
  <cp:lastModifiedBy>Pumza</cp:lastModifiedBy>
  <cp:lastPrinted>2011-04-05T09:22:35Z</cp:lastPrinted>
  <dcterms:created xsi:type="dcterms:W3CDTF">2011-04-04T06:54:11Z</dcterms:created>
  <dcterms:modified xsi:type="dcterms:W3CDTF">2011-06-01T06:49:48Z</dcterms:modified>
  <cp:category/>
  <cp:version/>
  <cp:contentType/>
  <cp:contentStatus/>
</cp:coreProperties>
</file>