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160" activeTab="0"/>
  </bookViews>
  <sheets>
    <sheet name="Provinces" sheetId="1" r:id="rId1"/>
    <sheet name="Municipalities" sheetId="2" r:id="rId2"/>
  </sheets>
  <externalReferences>
    <externalReference r:id="rId5"/>
  </externalReferences>
  <definedNames>
    <definedName name="_xlnm.Print_Area" localSheetId="1">'Municipalities'!$A$1:$I$81</definedName>
    <definedName name="_xlnm.Print_Area" localSheetId="0">'Provinces'!$A$1:$G$58</definedName>
  </definedNames>
  <calcPr fullCalcOnLoad="1"/>
</workbook>
</file>

<file path=xl/sharedStrings.xml><?xml version="1.0" encoding="utf-8"?>
<sst xmlns="http://schemas.openxmlformats.org/spreadsheetml/2006/main" count="127" uniqueCount="87">
  <si>
    <t>EPWP Phase 2</t>
  </si>
  <si>
    <t>2009/10</t>
  </si>
  <si>
    <t>KwaZulu-Natal</t>
  </si>
  <si>
    <t>Housing</t>
  </si>
  <si>
    <t>Works</t>
  </si>
  <si>
    <t>Education</t>
  </si>
  <si>
    <t>Health</t>
  </si>
  <si>
    <t>Transport</t>
  </si>
  <si>
    <t>Western Cape</t>
  </si>
  <si>
    <t>Public Works, Roads &amp; Transport</t>
  </si>
  <si>
    <t>Gauteng</t>
  </si>
  <si>
    <t>Public Works Roads &amp; Transport</t>
  </si>
  <si>
    <t xml:space="preserve">Eastern Cape </t>
  </si>
  <si>
    <t>Economic Affairs</t>
  </si>
  <si>
    <t>Social Development</t>
  </si>
  <si>
    <t>Sports &amp; Recreation</t>
  </si>
  <si>
    <t>Mpumalanga</t>
  </si>
  <si>
    <t>Public Works</t>
  </si>
  <si>
    <t>Roads &amp; Transport</t>
  </si>
  <si>
    <t>Agriculture</t>
  </si>
  <si>
    <t>Free State</t>
  </si>
  <si>
    <t>Local Government &amp; Housing</t>
  </si>
  <si>
    <t>Limpopo</t>
  </si>
  <si>
    <t>Roads &amp; Transport (incl RAL)</t>
  </si>
  <si>
    <t>North West</t>
  </si>
  <si>
    <t>Transport &amp; Roads</t>
  </si>
  <si>
    <t>Arts &amp; Culture</t>
  </si>
  <si>
    <t>Northern Cape</t>
  </si>
  <si>
    <t>Roads, Transport &amp; Public Works</t>
  </si>
  <si>
    <t>Nelson Mandela</t>
  </si>
  <si>
    <t>Amatole District Municipality</t>
  </si>
  <si>
    <t>Tsolwana</t>
  </si>
  <si>
    <t>Intsika Yethu</t>
  </si>
  <si>
    <t>Emalahleni</t>
  </si>
  <si>
    <t>Sakhisizwe</t>
  </si>
  <si>
    <t>Chris Hani District Municipality</t>
  </si>
  <si>
    <t>Ukhahlamba District Municipality</t>
  </si>
  <si>
    <t>Alfred Nzo District Municipality</t>
  </si>
  <si>
    <t>Mangaung</t>
  </si>
  <si>
    <t>Maluti-a-Phofung</t>
  </si>
  <si>
    <t>City of Johannesburg</t>
  </si>
  <si>
    <t>Westonaria</t>
  </si>
  <si>
    <t>eThekwini</t>
  </si>
  <si>
    <t>Msunduzi</t>
  </si>
  <si>
    <t>Uthukela District Municipality</t>
  </si>
  <si>
    <t>Umzinyathi District Municipality</t>
  </si>
  <si>
    <t>Umkhanyakude District Municipality</t>
  </si>
  <si>
    <t>uThungulu District Municipality</t>
  </si>
  <si>
    <t>iLembe District Municipality</t>
  </si>
  <si>
    <t>Greater Sekhukhune District Municipality</t>
  </si>
  <si>
    <t>Polokwane</t>
  </si>
  <si>
    <t>Capricorn District Municipality</t>
  </si>
  <si>
    <t>Waterberg District Municipality</t>
  </si>
  <si>
    <t>Pixley Ka Seme</t>
  </si>
  <si>
    <t>Nkangala District Municipality</t>
  </si>
  <si>
    <t>Mbombela</t>
  </si>
  <si>
    <t>Kgalagadi District Municipality</t>
  </si>
  <si>
    <t>Namakwa District Municipality</t>
  </si>
  <si>
    <t>Siyanda District Municipality</t>
  </si>
  <si>
    <t>Sol Plaatje</t>
  </si>
  <si>
    <t>Frances Baard District Municipality</t>
  </si>
  <si>
    <t>Rustenburg</t>
  </si>
  <si>
    <t>Moses Kotane</t>
  </si>
  <si>
    <t>Bojanala Platinum District Municipality</t>
  </si>
  <si>
    <t>Bophirima District Municipality</t>
  </si>
  <si>
    <t>Merafong City</t>
  </si>
  <si>
    <t>City of Cape Town</t>
  </si>
  <si>
    <t>Theewaterskloof</t>
  </si>
  <si>
    <t>Mossel Bay</t>
  </si>
  <si>
    <t>George</t>
  </si>
  <si>
    <t>Oudtshoorn</t>
  </si>
  <si>
    <t>Eden District Municipality</t>
  </si>
  <si>
    <t>Total: Eligible Municipalities</t>
  </si>
  <si>
    <t>Eligibility Threshold</t>
  </si>
  <si>
    <t>FTE Performance Target</t>
  </si>
  <si>
    <t>Total: Eligible Provincial Departments</t>
  </si>
  <si>
    <t>DORA Allocation (national financial year) R '000</t>
  </si>
  <si>
    <t>FTE Performance after 3rd quarter 09-10</t>
  </si>
  <si>
    <t>DORA Allocation (national financial year) R'000</t>
  </si>
  <si>
    <t>DORA Allocation (municipal financial year) R'000</t>
  </si>
  <si>
    <t>PERFROMANCE OF MUNICIPALITIES ON EPWP INCENTIVE GRANT AFTER 3RD QUARTER 09-10</t>
  </si>
  <si>
    <t>PERFROMANCE OF EPWP INCENTIVE GRANT TO PROVINCIAL DEPARTMENTS AFTER 3RD QUARTER 09-10</t>
  </si>
  <si>
    <t>FTE Perfromance after 3rd quarter 09-10</t>
  </si>
  <si>
    <t>Disbursed BY 3rd quarter 09-10 (R'000)</t>
  </si>
  <si>
    <t>EPWP incentive  paid after 3rd quarter 09-10</t>
  </si>
  <si>
    <t>Percentage of EPWP incentive paid to Provincial Departments</t>
  </si>
  <si>
    <t>Percentage of incentive paid to municipalities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</si>
</sst>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9"/>
      <name val="Calibri"/>
      <family val="2"/>
    </font>
    <font>
      <i/>
      <sz val="9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hair"/>
      <bottom style="medium"/>
    </border>
    <border>
      <left style="hair"/>
      <right/>
      <top style="thin"/>
      <bottom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thin"/>
    </border>
    <border>
      <left style="hair"/>
      <right/>
      <top/>
      <bottom/>
    </border>
    <border>
      <left style="thin"/>
      <right style="hair"/>
      <top/>
      <bottom style="medium"/>
    </border>
    <border>
      <left/>
      <right style="thin"/>
      <top/>
      <bottom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/>
      <bottom style="hair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10" fontId="27" fillId="0" borderId="0" xfId="99" applyNumberFormat="1" applyFont="1" applyAlignment="1">
      <alignment/>
    </xf>
    <xf numFmtId="0" fontId="23" fillId="24" borderId="0" xfId="0" applyFont="1" applyFill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10" fontId="23" fillId="0" borderId="0" xfId="99" applyNumberFormat="1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10" fontId="20" fillId="0" borderId="0" xfId="99" applyNumberFormat="1" applyFont="1" applyAlignment="1">
      <alignment/>
    </xf>
    <xf numFmtId="0" fontId="26" fillId="24" borderId="10" xfId="0" applyFont="1" applyFill="1" applyBorder="1" applyAlignment="1">
      <alignment wrapText="1"/>
    </xf>
    <xf numFmtId="0" fontId="26" fillId="24" borderId="11" xfId="0" applyFont="1" applyFill="1" applyBorder="1" applyAlignment="1">
      <alignment horizontal="center" wrapText="1"/>
    </xf>
    <xf numFmtId="0" fontId="26" fillId="24" borderId="12" xfId="0" applyFont="1" applyFill="1" applyBorder="1" applyAlignment="1">
      <alignment horizontal="center" wrapText="1"/>
    </xf>
    <xf numFmtId="3" fontId="23" fillId="24" borderId="13" xfId="0" applyNumberFormat="1" applyFont="1" applyFill="1" applyBorder="1" applyAlignment="1">
      <alignment horizontal="right"/>
    </xf>
    <xf numFmtId="3" fontId="23" fillId="24" borderId="14" xfId="0" applyNumberFormat="1" applyFont="1" applyFill="1" applyBorder="1" applyAlignment="1">
      <alignment horizontal="right"/>
    </xf>
    <xf numFmtId="3" fontId="26" fillId="24" borderId="11" xfId="0" applyNumberFormat="1" applyFont="1" applyFill="1" applyBorder="1" applyAlignment="1">
      <alignment horizontal="right"/>
    </xf>
    <xf numFmtId="3" fontId="23" fillId="24" borderId="15" xfId="0" applyNumberFormat="1" applyFont="1" applyFill="1" applyBorder="1" applyAlignment="1">
      <alignment horizontal="right"/>
    </xf>
    <xf numFmtId="3" fontId="23" fillId="24" borderId="16" xfId="0" applyNumberFormat="1" applyFont="1" applyFill="1" applyBorder="1" applyAlignment="1">
      <alignment horizontal="right"/>
    </xf>
    <xf numFmtId="3" fontId="23" fillId="24" borderId="17" xfId="0" applyNumberFormat="1" applyFont="1" applyFill="1" applyBorder="1" applyAlignment="1">
      <alignment horizontal="right"/>
    </xf>
    <xf numFmtId="3" fontId="26" fillId="24" borderId="18" xfId="0" applyNumberFormat="1" applyFont="1" applyFill="1" applyBorder="1" applyAlignment="1">
      <alignment horizontal="right"/>
    </xf>
    <xf numFmtId="0" fontId="0" fillId="24" borderId="0" xfId="0" applyFill="1" applyAlignment="1">
      <alignment wrapText="1"/>
    </xf>
    <xf numFmtId="0" fontId="19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0" fillId="24" borderId="0" xfId="0" applyFill="1" applyAlignment="1">
      <alignment/>
    </xf>
    <xf numFmtId="3" fontId="26" fillId="24" borderId="19" xfId="0" applyNumberFormat="1" applyFont="1" applyFill="1" applyBorder="1" applyAlignment="1">
      <alignment horizontal="right"/>
    </xf>
    <xf numFmtId="0" fontId="18" fillId="24" borderId="0" xfId="0" applyFont="1" applyFill="1" applyAlignment="1">
      <alignment/>
    </xf>
    <xf numFmtId="3" fontId="26" fillId="24" borderId="20" xfId="0" applyNumberFormat="1" applyFont="1" applyFill="1" applyBorder="1" applyAlignment="1">
      <alignment horizontal="right"/>
    </xf>
    <xf numFmtId="0" fontId="22" fillId="24" borderId="0" xfId="0" applyFont="1" applyFill="1" applyAlignment="1">
      <alignment/>
    </xf>
    <xf numFmtId="0" fontId="20" fillId="24" borderId="0" xfId="0" applyFont="1" applyFill="1" applyAlignment="1">
      <alignment/>
    </xf>
    <xf numFmtId="3" fontId="22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3" fillId="24" borderId="21" xfId="0" applyFont="1" applyFill="1" applyBorder="1" applyAlignment="1">
      <alignment/>
    </xf>
    <xf numFmtId="0" fontId="23" fillId="24" borderId="22" xfId="0" applyFont="1" applyFill="1" applyBorder="1" applyAlignment="1">
      <alignment/>
    </xf>
    <xf numFmtId="0" fontId="23" fillId="24" borderId="23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3" fillId="24" borderId="24" xfId="0" applyFont="1" applyFill="1" applyBorder="1" applyAlignment="1">
      <alignment/>
    </xf>
    <xf numFmtId="0" fontId="23" fillId="24" borderId="25" xfId="0" applyFont="1" applyFill="1" applyBorder="1" applyAlignment="1">
      <alignment/>
    </xf>
    <xf numFmtId="0" fontId="26" fillId="24" borderId="26" xfId="0" applyFont="1" applyFill="1" applyBorder="1" applyAlignment="1">
      <alignment/>
    </xf>
    <xf numFmtId="0" fontId="26" fillId="24" borderId="27" xfId="0" applyFont="1" applyFill="1" applyBorder="1" applyAlignment="1">
      <alignment horizontal="center" vertical="top" wrapText="1"/>
    </xf>
    <xf numFmtId="0" fontId="26" fillId="24" borderId="28" xfId="0" applyFont="1" applyFill="1" applyBorder="1" applyAlignment="1">
      <alignment horizontal="center" vertical="top" wrapText="1"/>
    </xf>
    <xf numFmtId="0" fontId="23" fillId="0" borderId="24" xfId="94" applyFont="1" applyFill="1" applyBorder="1" applyAlignment="1" applyProtection="1">
      <alignment horizontal="left"/>
      <protection/>
    </xf>
    <xf numFmtId="0" fontId="23" fillId="0" borderId="22" xfId="94" applyFont="1" applyFill="1" applyBorder="1" applyAlignment="1" applyProtection="1">
      <alignment horizontal="left"/>
      <protection/>
    </xf>
    <xf numFmtId="0" fontId="23" fillId="0" borderId="25" xfId="94" applyFont="1" applyFill="1" applyBorder="1" applyAlignment="1" applyProtection="1">
      <alignment horizontal="left"/>
      <protection/>
    </xf>
    <xf numFmtId="0" fontId="23" fillId="0" borderId="23" xfId="94" applyFont="1" applyFill="1" applyBorder="1" applyAlignment="1" applyProtection="1">
      <alignment horizontal="left"/>
      <protection/>
    </xf>
    <xf numFmtId="0" fontId="23" fillId="0" borderId="21" xfId="94" applyFont="1" applyFill="1" applyBorder="1" applyAlignment="1" applyProtection="1">
      <alignment horizontal="left"/>
      <protection/>
    </xf>
    <xf numFmtId="0" fontId="23" fillId="0" borderId="29" xfId="94" applyFont="1" applyFill="1" applyBorder="1" applyAlignment="1" applyProtection="1">
      <alignment horizontal="left"/>
      <protection/>
    </xf>
    <xf numFmtId="3" fontId="26" fillId="24" borderId="0" xfId="0" applyNumberFormat="1" applyFont="1" applyFill="1" applyBorder="1" applyAlignment="1">
      <alignment horizontal="right"/>
    </xf>
    <xf numFmtId="3" fontId="21" fillId="24" borderId="11" xfId="0" applyNumberFormat="1" applyFont="1" applyFill="1" applyBorder="1" applyAlignment="1">
      <alignment horizontal="right"/>
    </xf>
    <xf numFmtId="3" fontId="26" fillId="24" borderId="27" xfId="0" applyNumberFormat="1" applyFont="1" applyFill="1" applyBorder="1" applyAlignment="1">
      <alignment horizontal="right"/>
    </xf>
    <xf numFmtId="3" fontId="23" fillId="24" borderId="30" xfId="0" applyNumberFormat="1" applyFont="1" applyFill="1" applyBorder="1" applyAlignment="1">
      <alignment horizontal="right"/>
    </xf>
    <xf numFmtId="3" fontId="23" fillId="24" borderId="31" xfId="0" applyNumberFormat="1" applyFont="1" applyFill="1" applyBorder="1" applyAlignment="1">
      <alignment horizontal="right"/>
    </xf>
    <xf numFmtId="3" fontId="23" fillId="24" borderId="32" xfId="0" applyNumberFormat="1" applyFont="1" applyFill="1" applyBorder="1" applyAlignment="1">
      <alignment horizontal="right"/>
    </xf>
    <xf numFmtId="3" fontId="23" fillId="24" borderId="33" xfId="0" applyNumberFormat="1" applyFont="1" applyFill="1" applyBorder="1" applyAlignment="1">
      <alignment horizontal="right"/>
    </xf>
    <xf numFmtId="3" fontId="23" fillId="24" borderId="34" xfId="0" applyNumberFormat="1" applyFont="1" applyFill="1" applyBorder="1" applyAlignment="1">
      <alignment horizontal="right"/>
    </xf>
    <xf numFmtId="3" fontId="23" fillId="24" borderId="35" xfId="0" applyNumberFormat="1" applyFont="1" applyFill="1" applyBorder="1" applyAlignment="1">
      <alignment horizontal="right"/>
    </xf>
    <xf numFmtId="3" fontId="26" fillId="24" borderId="36" xfId="0" applyNumberFormat="1" applyFont="1" applyFill="1" applyBorder="1" applyAlignment="1">
      <alignment horizontal="right"/>
    </xf>
    <xf numFmtId="0" fontId="26" fillId="24" borderId="37" xfId="0" applyFont="1" applyFill="1" applyBorder="1" applyAlignment="1">
      <alignment wrapText="1"/>
    </xf>
    <xf numFmtId="0" fontId="18" fillId="24" borderId="0" xfId="0" applyFont="1" applyFill="1" applyAlignment="1">
      <alignment wrapText="1"/>
    </xf>
    <xf numFmtId="0" fontId="25" fillId="0" borderId="21" xfId="93" applyFont="1" applyBorder="1" applyAlignment="1" applyProtection="1">
      <alignment wrapText="1"/>
      <protection/>
    </xf>
    <xf numFmtId="0" fontId="18" fillId="0" borderId="0" xfId="0" applyFont="1" applyBorder="1" applyAlignment="1">
      <alignment/>
    </xf>
    <xf numFmtId="0" fontId="18" fillId="0" borderId="38" xfId="0" applyFont="1" applyBorder="1" applyAlignment="1">
      <alignment/>
    </xf>
    <xf numFmtId="0" fontId="26" fillId="0" borderId="10" xfId="93" applyFont="1" applyBorder="1" applyAlignment="1" applyProtection="1">
      <alignment wrapText="1"/>
      <protection/>
    </xf>
    <xf numFmtId="3" fontId="26" fillId="0" borderId="11" xfId="93" applyNumberFormat="1" applyFont="1" applyBorder="1" applyAlignment="1" applyProtection="1">
      <alignment horizontal="right"/>
      <protection/>
    </xf>
    <xf numFmtId="3" fontId="26" fillId="0" borderId="27" xfId="93" applyNumberFormat="1" applyFont="1" applyBorder="1" applyAlignment="1" applyProtection="1">
      <alignment horizontal="right"/>
      <protection/>
    </xf>
    <xf numFmtId="3" fontId="23" fillId="0" borderId="17" xfId="93" applyNumberFormat="1" applyFont="1" applyBorder="1" applyAlignment="1" applyProtection="1">
      <alignment horizontal="right"/>
      <protection/>
    </xf>
    <xf numFmtId="3" fontId="23" fillId="0" borderId="34" xfId="93" applyNumberFormat="1" applyFont="1" applyBorder="1" applyAlignment="1" applyProtection="1">
      <alignment horizontal="right"/>
      <protection/>
    </xf>
    <xf numFmtId="3" fontId="23" fillId="0" borderId="13" xfId="93" applyNumberFormat="1" applyFont="1" applyBorder="1" applyAlignment="1" applyProtection="1">
      <alignment horizontal="right"/>
      <protection/>
    </xf>
    <xf numFmtId="3" fontId="23" fillId="0" borderId="31" xfId="93" applyNumberFormat="1" applyFont="1" applyBorder="1" applyAlignment="1" applyProtection="1">
      <alignment horizontal="right"/>
      <protection/>
    </xf>
    <xf numFmtId="3" fontId="23" fillId="0" borderId="16" xfId="93" applyNumberFormat="1" applyFont="1" applyBorder="1" applyAlignment="1" applyProtection="1">
      <alignment horizontal="right"/>
      <protection/>
    </xf>
    <xf numFmtId="3" fontId="23" fillId="0" borderId="33" xfId="93" applyNumberFormat="1" applyFont="1" applyBorder="1" applyAlignment="1" applyProtection="1">
      <alignment horizontal="right"/>
      <protection/>
    </xf>
    <xf numFmtId="3" fontId="23" fillId="0" borderId="14" xfId="93" applyNumberFormat="1" applyFont="1" applyBorder="1" applyAlignment="1" applyProtection="1">
      <alignment horizontal="right"/>
      <protection/>
    </xf>
    <xf numFmtId="3" fontId="23" fillId="0" borderId="35" xfId="93" applyNumberFormat="1" applyFont="1" applyBorder="1" applyAlignment="1" applyProtection="1">
      <alignment horizontal="right"/>
      <protection/>
    </xf>
    <xf numFmtId="3" fontId="23" fillId="0" borderId="15" xfId="93" applyNumberFormat="1" applyFont="1" applyBorder="1" applyAlignment="1" applyProtection="1">
      <alignment horizontal="right"/>
      <protection/>
    </xf>
    <xf numFmtId="3" fontId="23" fillId="0" borderId="32" xfId="93" applyNumberFormat="1" applyFont="1" applyBorder="1" applyAlignment="1" applyProtection="1">
      <alignment horizontal="right"/>
      <protection/>
    </xf>
    <xf numFmtId="3" fontId="23" fillId="0" borderId="39" xfId="93" applyNumberFormat="1" applyFont="1" applyBorder="1" applyAlignment="1" applyProtection="1">
      <alignment horizontal="right"/>
      <protection/>
    </xf>
    <xf numFmtId="3" fontId="23" fillId="0" borderId="40" xfId="93" applyNumberFormat="1" applyFont="1" applyBorder="1" applyAlignment="1" applyProtection="1">
      <alignment horizontal="right"/>
      <protection/>
    </xf>
    <xf numFmtId="0" fontId="26" fillId="24" borderId="41" xfId="0" applyFont="1" applyFill="1" applyBorder="1" applyAlignment="1">
      <alignment horizontal="center" wrapText="1"/>
    </xf>
    <xf numFmtId="3" fontId="26" fillId="24" borderId="41" xfId="0" applyNumberFormat="1" applyFont="1" applyFill="1" applyBorder="1" applyAlignment="1">
      <alignment horizontal="right"/>
    </xf>
    <xf numFmtId="3" fontId="23" fillId="24" borderId="42" xfId="0" applyNumberFormat="1" applyFont="1" applyFill="1" applyBorder="1" applyAlignment="1">
      <alignment horizontal="right"/>
    </xf>
    <xf numFmtId="3" fontId="23" fillId="24" borderId="43" xfId="0" applyNumberFormat="1" applyFont="1" applyFill="1" applyBorder="1" applyAlignment="1">
      <alignment horizontal="right"/>
    </xf>
    <xf numFmtId="3" fontId="23" fillId="24" borderId="44" xfId="0" applyNumberFormat="1" applyFont="1" applyFill="1" applyBorder="1" applyAlignment="1">
      <alignment horizontal="right"/>
    </xf>
    <xf numFmtId="3" fontId="23" fillId="24" borderId="45" xfId="0" applyNumberFormat="1" applyFont="1" applyFill="1" applyBorder="1" applyAlignment="1">
      <alignment horizontal="right"/>
    </xf>
    <xf numFmtId="3" fontId="23" fillId="24" borderId="46" xfId="0" applyNumberFormat="1" applyFont="1" applyFill="1" applyBorder="1" applyAlignment="1">
      <alignment horizontal="right"/>
    </xf>
    <xf numFmtId="3" fontId="26" fillId="24" borderId="47" xfId="0" applyNumberFormat="1" applyFont="1" applyFill="1" applyBorder="1" applyAlignment="1">
      <alignment horizontal="right"/>
    </xf>
    <xf numFmtId="3" fontId="23" fillId="24" borderId="48" xfId="0" applyNumberFormat="1" applyFont="1" applyFill="1" applyBorder="1" applyAlignment="1">
      <alignment horizontal="right"/>
    </xf>
    <xf numFmtId="3" fontId="23" fillId="24" borderId="49" xfId="0" applyNumberFormat="1" applyFont="1" applyFill="1" applyBorder="1" applyAlignment="1">
      <alignment horizontal="right"/>
    </xf>
    <xf numFmtId="9" fontId="26" fillId="24" borderId="50" xfId="0" applyNumberFormat="1" applyFont="1" applyFill="1" applyBorder="1" applyAlignment="1">
      <alignment horizontal="right"/>
    </xf>
    <xf numFmtId="9" fontId="26" fillId="24" borderId="12" xfId="0" applyNumberFormat="1" applyFont="1" applyFill="1" applyBorder="1" applyAlignment="1">
      <alignment horizontal="right"/>
    </xf>
    <xf numFmtId="9" fontId="25" fillId="24" borderId="51" xfId="0" applyNumberFormat="1" applyFont="1" applyFill="1" applyBorder="1" applyAlignment="1">
      <alignment horizontal="right"/>
    </xf>
    <xf numFmtId="9" fontId="25" fillId="24" borderId="52" xfId="0" applyNumberFormat="1" applyFont="1" applyFill="1" applyBorder="1" applyAlignment="1">
      <alignment horizontal="right"/>
    </xf>
    <xf numFmtId="9" fontId="25" fillId="24" borderId="53" xfId="0" applyNumberFormat="1" applyFont="1" applyFill="1" applyBorder="1" applyAlignment="1">
      <alignment horizontal="right"/>
    </xf>
    <xf numFmtId="3" fontId="26" fillId="0" borderId="41" xfId="93" applyNumberFormat="1" applyFont="1" applyBorder="1" applyAlignment="1" applyProtection="1">
      <alignment horizontal="right"/>
      <protection/>
    </xf>
    <xf numFmtId="3" fontId="23" fillId="0" borderId="54" xfId="93" applyNumberFormat="1" applyFont="1" applyBorder="1" applyAlignment="1" applyProtection="1">
      <alignment horizontal="right"/>
      <protection/>
    </xf>
    <xf numFmtId="3" fontId="23" fillId="0" borderId="43" xfId="93" applyNumberFormat="1" applyFont="1" applyBorder="1" applyAlignment="1" applyProtection="1">
      <alignment horizontal="right"/>
      <protection/>
    </xf>
    <xf numFmtId="3" fontId="23" fillId="0" borderId="46" xfId="93" applyNumberFormat="1" applyFont="1" applyBorder="1" applyAlignment="1" applyProtection="1">
      <alignment horizontal="right"/>
      <protection/>
    </xf>
    <xf numFmtId="3" fontId="23" fillId="0" borderId="49" xfId="93" applyNumberFormat="1" applyFont="1" applyBorder="1" applyAlignment="1" applyProtection="1">
      <alignment horizontal="right"/>
      <protection/>
    </xf>
    <xf numFmtId="3" fontId="23" fillId="0" borderId="44" xfId="93" applyNumberFormat="1" applyFont="1" applyBorder="1" applyAlignment="1" applyProtection="1">
      <alignment horizontal="right"/>
      <protection/>
    </xf>
    <xf numFmtId="3" fontId="23" fillId="0" borderId="55" xfId="93" applyNumberFormat="1" applyFont="1" applyBorder="1" applyAlignment="1" applyProtection="1">
      <alignment horizontal="right"/>
      <protection/>
    </xf>
    <xf numFmtId="9" fontId="26" fillId="0" borderId="12" xfId="93" applyNumberFormat="1" applyFont="1" applyBorder="1" applyAlignment="1" applyProtection="1">
      <alignment horizontal="right"/>
      <protection/>
    </xf>
    <xf numFmtId="9" fontId="23" fillId="0" borderId="56" xfId="93" applyNumberFormat="1" applyFont="1" applyBorder="1" applyAlignment="1" applyProtection="1">
      <alignment horizontal="right"/>
      <protection/>
    </xf>
    <xf numFmtId="9" fontId="26" fillId="24" borderId="57" xfId="0" applyNumberFormat="1" applyFont="1" applyFill="1" applyBorder="1" applyAlignment="1">
      <alignment horizontal="right"/>
    </xf>
    <xf numFmtId="9" fontId="26" fillId="0" borderId="51" xfId="93" applyNumberFormat="1" applyFont="1" applyBorder="1" applyAlignment="1" applyProtection="1">
      <alignment horizontal="right"/>
      <protection/>
    </xf>
    <xf numFmtId="9" fontId="26" fillId="0" borderId="52" xfId="93" applyNumberFormat="1" applyFont="1" applyBorder="1" applyAlignment="1" applyProtection="1">
      <alignment horizontal="right"/>
      <protection/>
    </xf>
    <xf numFmtId="9" fontId="26" fillId="0" borderId="53" xfId="93" applyNumberFormat="1" applyFont="1" applyBorder="1" applyAlignment="1" applyProtection="1">
      <alignment horizontal="right"/>
      <protection/>
    </xf>
    <xf numFmtId="9" fontId="26" fillId="0" borderId="58" xfId="93" applyNumberFormat="1" applyFont="1" applyBorder="1" applyAlignment="1" applyProtection="1">
      <alignment horizontal="right"/>
      <protection/>
    </xf>
    <xf numFmtId="9" fontId="26" fillId="0" borderId="59" xfId="93" applyNumberFormat="1" applyFont="1" applyBorder="1" applyAlignment="1" applyProtection="1">
      <alignment horizontal="right"/>
      <protection/>
    </xf>
    <xf numFmtId="9" fontId="26" fillId="0" borderId="60" xfId="93" applyNumberFormat="1" applyFont="1" applyBorder="1" applyAlignment="1" applyProtection="1">
      <alignment horizontal="right"/>
      <protection/>
    </xf>
    <xf numFmtId="0" fontId="16" fillId="0" borderId="61" xfId="0" applyFont="1" applyBorder="1" applyAlignment="1">
      <alignment horizontal="left" wrapText="1"/>
    </xf>
    <xf numFmtId="0" fontId="16" fillId="24" borderId="61" xfId="0" applyFont="1" applyFill="1" applyBorder="1" applyAlignment="1">
      <alignment horizontal="left" wrapText="1"/>
    </xf>
    <xf numFmtId="0" fontId="26" fillId="24" borderId="27" xfId="0" applyFont="1" applyFill="1" applyBorder="1" applyAlignment="1">
      <alignment horizontal="center" vertical="top" wrapText="1"/>
    </xf>
    <xf numFmtId="0" fontId="26" fillId="24" borderId="28" xfId="0" applyFont="1" applyFill="1" applyBorder="1" applyAlignment="1">
      <alignment horizontal="center" vertical="top" wrapText="1"/>
    </xf>
    <xf numFmtId="0" fontId="26" fillId="24" borderId="62" xfId="0" applyFont="1" applyFill="1" applyBorder="1" applyAlignment="1">
      <alignment horizontal="center" vertical="top" wrapText="1"/>
    </xf>
    <xf numFmtId="0" fontId="26" fillId="24" borderId="63" xfId="0" applyFont="1" applyFill="1" applyBorder="1" applyAlignment="1">
      <alignment horizontal="center" vertical="top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Percent 2 2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esel\My%20Documents\Liesel%20Eksteen\Documents\EPWP\EPWP%20Fiscal%20Incentive%20Model\Prov%20%20municipal%20incentive%20-%20NT%20package%202009-03-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p3"/>
      <sheetName val="Munis Op1 Min"/>
      <sheetName val="Prov Op2 Av"/>
      <sheetName val="FTE R million"/>
    </sheetNames>
    <sheetDataSet>
      <sheetData sheetId="0">
        <row r="82">
          <cell r="I82">
            <v>49048.83775000002</v>
          </cell>
        </row>
      </sheetData>
      <sheetData sheetId="1">
        <row r="7">
          <cell r="U7">
            <v>333</v>
          </cell>
          <cell r="V7">
            <v>500</v>
          </cell>
        </row>
        <row r="25">
          <cell r="C25" t="str">
            <v>Buffalo City</v>
          </cell>
          <cell r="U25">
            <v>333</v>
          </cell>
          <cell r="V25">
            <v>500</v>
          </cell>
        </row>
        <row r="29">
          <cell r="U29">
            <v>8300.699999999999</v>
          </cell>
          <cell r="V29">
            <v>12451.05</v>
          </cell>
        </row>
        <row r="33">
          <cell r="U33">
            <v>1486.375</v>
          </cell>
          <cell r="V33">
            <v>2229.5625</v>
          </cell>
        </row>
        <row r="35">
          <cell r="C35" t="str">
            <v>Lukhanji</v>
          </cell>
          <cell r="U35">
            <v>333</v>
          </cell>
          <cell r="V35">
            <v>500</v>
          </cell>
        </row>
        <row r="36">
          <cell r="U36">
            <v>414</v>
          </cell>
          <cell r="V36">
            <v>621</v>
          </cell>
        </row>
        <row r="37">
          <cell r="U37">
            <v>738.3</v>
          </cell>
          <cell r="V37">
            <v>1107.4499999999998</v>
          </cell>
        </row>
        <row r="39">
          <cell r="U39">
            <v>662.3999999999999</v>
          </cell>
          <cell r="V39">
            <v>993.5999999999998</v>
          </cell>
        </row>
        <row r="40">
          <cell r="U40">
            <v>7948.799999999999</v>
          </cell>
          <cell r="V40">
            <v>11923.199999999999</v>
          </cell>
        </row>
        <row r="47">
          <cell r="U47">
            <v>3877.8</v>
          </cell>
          <cell r="V47">
            <v>5816.700000000001</v>
          </cell>
        </row>
        <row r="52">
          <cell r="C52" t="str">
            <v>Qaukeni</v>
          </cell>
          <cell r="U52">
            <v>333</v>
          </cell>
          <cell r="V52">
            <v>500</v>
          </cell>
        </row>
        <row r="62">
          <cell r="U62">
            <v>28797.725</v>
          </cell>
          <cell r="V62">
            <v>43196.587499999994</v>
          </cell>
        </row>
        <row r="78">
          <cell r="U78">
            <v>3177.933</v>
          </cell>
          <cell r="V78">
            <v>4766.8994999999995</v>
          </cell>
        </row>
        <row r="86">
          <cell r="C86" t="str">
            <v>Matjhabeng</v>
          </cell>
          <cell r="U86">
            <v>869.3999999999999</v>
          </cell>
          <cell r="V86">
            <v>1304.1</v>
          </cell>
        </row>
        <row r="94">
          <cell r="U94">
            <v>4692</v>
          </cell>
          <cell r="V94">
            <v>7038</v>
          </cell>
        </row>
        <row r="96">
          <cell r="C96" t="str">
            <v>Thabo Mofutsanyana District Municipality</v>
          </cell>
          <cell r="U96">
            <v>333</v>
          </cell>
          <cell r="V96">
            <v>500</v>
          </cell>
        </row>
        <row r="112">
          <cell r="C112" t="str">
            <v>Ekurhuleni</v>
          </cell>
          <cell r="U112">
            <v>333</v>
          </cell>
          <cell r="V112">
            <v>500</v>
          </cell>
        </row>
        <row r="113">
          <cell r="U113">
            <v>58042.558500000014</v>
          </cell>
        </row>
        <row r="114">
          <cell r="C114" t="str">
            <v>City of Tshwane</v>
          </cell>
          <cell r="U114">
            <v>333</v>
          </cell>
          <cell r="V114">
            <v>500</v>
          </cell>
        </row>
        <row r="121">
          <cell r="C121" t="str">
            <v>Emfuleni</v>
          </cell>
          <cell r="U121">
            <v>855.5999999999999</v>
          </cell>
          <cell r="V121">
            <v>1283.3999999999999</v>
          </cell>
        </row>
        <row r="129">
          <cell r="U129">
            <v>496.79999999999995</v>
          </cell>
          <cell r="V129">
            <v>745.1999999999999</v>
          </cell>
        </row>
        <row r="139">
          <cell r="U139">
            <v>16760.674999999996</v>
          </cell>
          <cell r="V139">
            <v>25141.012499999993</v>
          </cell>
        </row>
        <row r="154">
          <cell r="U154">
            <v>333</v>
          </cell>
          <cell r="V154">
            <v>500</v>
          </cell>
        </row>
        <row r="165">
          <cell r="U165">
            <v>1904.4</v>
          </cell>
          <cell r="V165">
            <v>2856.6000000000004</v>
          </cell>
        </row>
        <row r="172">
          <cell r="U172">
            <v>2221.8</v>
          </cell>
          <cell r="V172">
            <v>3332.7000000000003</v>
          </cell>
        </row>
        <row r="186">
          <cell r="C186" t="str">
            <v>Zululand District Municipality</v>
          </cell>
          <cell r="U186">
            <v>890.0999999999999</v>
          </cell>
          <cell r="V186">
            <v>1335.1499999999999</v>
          </cell>
        </row>
        <row r="194">
          <cell r="U194">
            <v>7320.9</v>
          </cell>
          <cell r="V194">
            <v>10981.349999999999</v>
          </cell>
        </row>
        <row r="203">
          <cell r="U203">
            <v>2711.7</v>
          </cell>
          <cell r="V203">
            <v>4067.5499999999997</v>
          </cell>
        </row>
        <row r="210">
          <cell r="U210">
            <v>7444.525</v>
          </cell>
          <cell r="V210">
            <v>11166.787499999999</v>
          </cell>
        </row>
        <row r="218">
          <cell r="C218" t="str">
            <v>Sisonke District Municipality</v>
          </cell>
          <cell r="U218">
            <v>386.4</v>
          </cell>
          <cell r="V218">
            <v>579.5999999999999</v>
          </cell>
        </row>
        <row r="231">
          <cell r="U231">
            <v>6741.299999999999</v>
          </cell>
          <cell r="V231">
            <v>10111.949999999999</v>
          </cell>
        </row>
        <row r="235">
          <cell r="C235" t="str">
            <v>Greater Letaba</v>
          </cell>
          <cell r="U235">
            <v>333</v>
          </cell>
          <cell r="V235">
            <v>500</v>
          </cell>
        </row>
        <row r="239">
          <cell r="C239" t="str">
            <v>Mopani District Municipality</v>
          </cell>
          <cell r="U239">
            <v>434.69999999999993</v>
          </cell>
          <cell r="V239">
            <v>652.05</v>
          </cell>
        </row>
        <row r="245">
          <cell r="C245" t="str">
            <v>Makhado</v>
          </cell>
          <cell r="U245">
            <v>333</v>
          </cell>
          <cell r="V245">
            <v>500</v>
          </cell>
        </row>
        <row r="246">
          <cell r="C246" t="str">
            <v>Vhembe District Municipality</v>
          </cell>
          <cell r="U246">
            <v>2332.2</v>
          </cell>
          <cell r="V246">
            <v>3498.2999999999997</v>
          </cell>
        </row>
        <row r="252">
          <cell r="U252">
            <v>2325.3</v>
          </cell>
          <cell r="V252">
            <v>3487.9500000000003</v>
          </cell>
        </row>
        <row r="254">
          <cell r="U254">
            <v>4830</v>
          </cell>
          <cell r="V254">
            <v>7245</v>
          </cell>
        </row>
        <row r="258">
          <cell r="C258" t="str">
            <v>Lephalale</v>
          </cell>
          <cell r="U258">
            <v>333</v>
          </cell>
          <cell r="V258">
            <v>500</v>
          </cell>
        </row>
        <row r="262">
          <cell r="C262" t="str">
            <v>Mogalakwena</v>
          </cell>
          <cell r="U262">
            <v>333</v>
          </cell>
          <cell r="V262">
            <v>500</v>
          </cell>
        </row>
        <row r="263">
          <cell r="U263">
            <v>333</v>
          </cell>
          <cell r="V263">
            <v>500</v>
          </cell>
        </row>
        <row r="275">
          <cell r="U275">
            <v>4079.6250000000005</v>
          </cell>
          <cell r="V275">
            <v>6119.437500000001</v>
          </cell>
        </row>
        <row r="278">
          <cell r="C278" t="str">
            <v>Govan Mbeki</v>
          </cell>
          <cell r="U278">
            <v>662.3999999999999</v>
          </cell>
          <cell r="V278">
            <v>993.5999999999998</v>
          </cell>
        </row>
        <row r="279">
          <cell r="C279" t="str">
            <v>Gert Sibande District Municipality</v>
          </cell>
          <cell r="U279">
            <v>2213.7500000000005</v>
          </cell>
          <cell r="V279">
            <v>3320.625000000001</v>
          </cell>
        </row>
        <row r="283">
          <cell r="C283" t="str">
            <v>Emalahleni</v>
          </cell>
          <cell r="U283">
            <v>333</v>
          </cell>
          <cell r="V283">
            <v>500</v>
          </cell>
        </row>
        <row r="287">
          <cell r="C287" t="str">
            <v>Dr JS Moroka</v>
          </cell>
          <cell r="U287">
            <v>333</v>
          </cell>
          <cell r="V287">
            <v>500</v>
          </cell>
        </row>
        <row r="288">
          <cell r="U288">
            <v>2137.85</v>
          </cell>
          <cell r="V288">
            <v>3206.7749999999996</v>
          </cell>
        </row>
        <row r="292">
          <cell r="U292">
            <v>2566.8</v>
          </cell>
          <cell r="V292">
            <v>3850.2000000000003</v>
          </cell>
        </row>
        <row r="293">
          <cell r="C293" t="str">
            <v>Umjindi</v>
          </cell>
          <cell r="U293">
            <v>333</v>
          </cell>
          <cell r="V293">
            <v>500</v>
          </cell>
        </row>
        <row r="295">
          <cell r="C295" t="str">
            <v>Bushbuckridge</v>
          </cell>
          <cell r="U295">
            <v>793.5</v>
          </cell>
          <cell r="V295">
            <v>1190.25</v>
          </cell>
        </row>
        <row r="308">
          <cell r="U308">
            <v>2333.925</v>
          </cell>
          <cell r="V308">
            <v>3500.8875000000003</v>
          </cell>
        </row>
        <row r="317">
          <cell r="U317">
            <v>3662.1750000000006</v>
          </cell>
          <cell r="V317">
            <v>5493.262500000001</v>
          </cell>
        </row>
        <row r="337">
          <cell r="U337">
            <v>3364.9000000000005</v>
          </cell>
          <cell r="V337">
            <v>5047.35</v>
          </cell>
        </row>
        <row r="340">
          <cell r="U340">
            <v>3523.0250000000005</v>
          </cell>
          <cell r="V340">
            <v>5284.5375</v>
          </cell>
        </row>
        <row r="344">
          <cell r="U344">
            <v>2612.225</v>
          </cell>
          <cell r="V344">
            <v>3918.3374999999996</v>
          </cell>
        </row>
        <row r="355">
          <cell r="U355">
            <v>4519.5</v>
          </cell>
          <cell r="V355">
            <v>6779.25</v>
          </cell>
        </row>
        <row r="357">
          <cell r="U357">
            <v>333</v>
          </cell>
          <cell r="V357">
            <v>500</v>
          </cell>
        </row>
        <row r="358">
          <cell r="U358">
            <v>333</v>
          </cell>
          <cell r="V358">
            <v>500</v>
          </cell>
        </row>
        <row r="366">
          <cell r="C366" t="str">
            <v>Central District Municipality</v>
          </cell>
          <cell r="U366">
            <v>333</v>
          </cell>
          <cell r="V366">
            <v>500</v>
          </cell>
        </row>
        <row r="375">
          <cell r="U375">
            <v>1476.6</v>
          </cell>
          <cell r="V375">
            <v>2214.8999999999996</v>
          </cell>
        </row>
        <row r="380">
          <cell r="C380" t="str">
            <v>City of Matlosana</v>
          </cell>
          <cell r="U380">
            <v>1904.4</v>
          </cell>
          <cell r="V380">
            <v>2856.6000000000004</v>
          </cell>
        </row>
        <row r="382">
          <cell r="U382">
            <v>793.5</v>
          </cell>
          <cell r="V382">
            <v>1190.25</v>
          </cell>
        </row>
        <row r="392">
          <cell r="U392">
            <v>3422.745000000001</v>
          </cell>
          <cell r="V392">
            <v>5134.117500000001</v>
          </cell>
        </row>
        <row r="410">
          <cell r="U410">
            <v>1593.9000000000003</v>
          </cell>
          <cell r="V410">
            <v>2390.8500000000004</v>
          </cell>
        </row>
        <row r="419">
          <cell r="U419">
            <v>333</v>
          </cell>
          <cell r="V419">
            <v>500</v>
          </cell>
        </row>
        <row r="420">
          <cell r="U420">
            <v>772.8</v>
          </cell>
          <cell r="V420">
            <v>1159.1999999999998</v>
          </cell>
        </row>
        <row r="421">
          <cell r="U421">
            <v>333</v>
          </cell>
          <cell r="V421">
            <v>500</v>
          </cell>
        </row>
        <row r="423">
          <cell r="C423" t="str">
            <v>Knysna</v>
          </cell>
          <cell r="U423">
            <v>333</v>
          </cell>
          <cell r="V423">
            <v>500</v>
          </cell>
        </row>
        <row r="424">
          <cell r="U424">
            <v>499.67500000000007</v>
          </cell>
          <cell r="V424">
            <v>749.5125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F58"/>
  <sheetViews>
    <sheetView tabSelected="1" view="pageBreakPreview" zoomScaleSheetLayoutView="100" zoomScalePageLayoutView="0" workbookViewId="0" topLeftCell="A1">
      <selection activeCell="I37" sqref="I37"/>
    </sheetView>
  </sheetViews>
  <sheetFormatPr defaultColWidth="9.140625" defaultRowHeight="15"/>
  <cols>
    <col min="1" max="1" width="31.421875" style="1" customWidth="1"/>
    <col min="2" max="2" width="10.57421875" style="1" customWidth="1"/>
    <col min="3" max="3" width="13.421875" style="1" customWidth="1"/>
    <col min="4" max="4" width="12.57421875" style="1" customWidth="1"/>
    <col min="5" max="6" width="12.421875" style="0" customWidth="1"/>
    <col min="7" max="7" width="12.7109375" style="0" customWidth="1"/>
    <col min="8" max="9" width="9.140625" style="4" customWidth="1"/>
    <col min="10" max="10" width="10.00390625" style="4" bestFit="1" customWidth="1"/>
    <col min="11" max="32" width="9.140625" style="4" customWidth="1"/>
  </cols>
  <sheetData>
    <row r="1" spans="1:4" ht="30" customHeight="1">
      <c r="A1" s="114" t="s">
        <v>81</v>
      </c>
      <c r="B1" s="114"/>
      <c r="C1" s="114"/>
      <c r="D1" s="114"/>
    </row>
    <row r="2" spans="1:32" s="3" customFormat="1" ht="62.25" customHeight="1">
      <c r="A2" s="15" t="s">
        <v>0</v>
      </c>
      <c r="B2" s="16" t="s">
        <v>73</v>
      </c>
      <c r="C2" s="16" t="s">
        <v>74</v>
      </c>
      <c r="D2" s="16" t="s">
        <v>82</v>
      </c>
      <c r="E2" s="16" t="s">
        <v>76</v>
      </c>
      <c r="F2" s="83" t="s">
        <v>84</v>
      </c>
      <c r="G2" s="17" t="s">
        <v>85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3" customFormat="1" ht="15" customHeight="1">
      <c r="A3" s="65"/>
      <c r="B3" s="45" t="s">
        <v>1</v>
      </c>
      <c r="C3" s="46"/>
      <c r="D3" s="46"/>
      <c r="E3" s="66"/>
      <c r="F3" s="66"/>
      <c r="G3" s="6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9" customFormat="1" ht="12" customHeight="1">
      <c r="A4" s="68" t="s">
        <v>2</v>
      </c>
      <c r="B4" s="69">
        <v>6790.751342706818</v>
      </c>
      <c r="C4" s="69">
        <v>16550.708400000003</v>
      </c>
      <c r="D4" s="70">
        <v>9417.273913043478</v>
      </c>
      <c r="E4" s="70">
        <v>84179.62961915371</v>
      </c>
      <c r="F4" s="98">
        <f>SUM(F6:F9)</f>
        <v>84854.1671191537</v>
      </c>
      <c r="G4" s="105">
        <f>F4/E4</f>
        <v>1.0080130727950662</v>
      </c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9" customFormat="1" ht="12" customHeight="1" hidden="1">
      <c r="A5" s="47" t="s">
        <v>3</v>
      </c>
      <c r="B5" s="71">
        <v>7707.9197300000005</v>
      </c>
      <c r="C5" s="71">
        <v>7707.9197300000005</v>
      </c>
      <c r="D5" s="72">
        <v>0</v>
      </c>
      <c r="E5" s="72">
        <v>0</v>
      </c>
      <c r="F5" s="99">
        <v>0</v>
      </c>
      <c r="G5" s="106"/>
      <c r="H5" s="10"/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9" customFormat="1" ht="12" customHeight="1">
      <c r="A6" s="48" t="s">
        <v>4</v>
      </c>
      <c r="B6" s="73">
        <v>0</v>
      </c>
      <c r="C6" s="73">
        <v>32.4</v>
      </c>
      <c r="D6" s="74">
        <v>45.48695652173913</v>
      </c>
      <c r="E6" s="74">
        <v>279.45</v>
      </c>
      <c r="F6" s="100">
        <v>523.1</v>
      </c>
      <c r="G6" s="108">
        <f aca="true" t="shared" si="0" ref="G6:G57">F6/E6</f>
        <v>1.8718912148863842</v>
      </c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5" customFormat="1" ht="12" customHeight="1">
      <c r="A7" s="48" t="s">
        <v>5</v>
      </c>
      <c r="B7" s="73">
        <v>2693.60716</v>
      </c>
      <c r="C7" s="73">
        <v>2693.60716</v>
      </c>
      <c r="D7" s="74">
        <v>54.72608695652174</v>
      </c>
      <c r="E7" s="74">
        <v>0</v>
      </c>
      <c r="F7" s="100">
        <v>0</v>
      </c>
      <c r="G7" s="109">
        <v>0</v>
      </c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s="12" customFormat="1" ht="12" customHeight="1">
      <c r="A8" s="48" t="s">
        <v>6</v>
      </c>
      <c r="B8" s="73">
        <v>1501.40124</v>
      </c>
      <c r="C8" s="73">
        <v>1501.40124</v>
      </c>
      <c r="D8" s="74">
        <v>37.11739130434783</v>
      </c>
      <c r="E8" s="74">
        <v>0</v>
      </c>
      <c r="F8" s="100">
        <v>0</v>
      </c>
      <c r="G8" s="109">
        <v>0</v>
      </c>
      <c r="H8" s="13"/>
      <c r="I8" s="14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s="12" customFormat="1" ht="12" customHeight="1">
      <c r="A9" s="49" t="s">
        <v>7</v>
      </c>
      <c r="B9" s="75">
        <v>2595.742942706818</v>
      </c>
      <c r="C9" s="75">
        <v>12323.3</v>
      </c>
      <c r="D9" s="76">
        <v>9279.94347826087</v>
      </c>
      <c r="E9" s="76">
        <v>83900.1796191537</v>
      </c>
      <c r="F9" s="101">
        <v>84331.0671191537</v>
      </c>
      <c r="G9" s="110">
        <f t="shared" si="0"/>
        <v>1.0051357160611087</v>
      </c>
      <c r="H9" s="13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12" customFormat="1" ht="12" customHeight="1">
      <c r="A10" s="68" t="s">
        <v>8</v>
      </c>
      <c r="B10" s="69">
        <v>2003.47982</v>
      </c>
      <c r="C10" s="69">
        <v>2061.47982</v>
      </c>
      <c r="D10" s="70">
        <v>2047.5391304347827</v>
      </c>
      <c r="E10" s="70">
        <v>500</v>
      </c>
      <c r="F10" s="98">
        <f>SUM(F12:F14)</f>
        <v>14269.259114999999</v>
      </c>
      <c r="G10" s="105">
        <f t="shared" si="0"/>
        <v>28.538518229999998</v>
      </c>
      <c r="H10" s="13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5" customFormat="1" ht="12" customHeight="1" hidden="1">
      <c r="A11" s="47" t="s">
        <v>3</v>
      </c>
      <c r="B11" s="71">
        <v>6440.64092</v>
      </c>
      <c r="C11" s="71">
        <v>6440.64092</v>
      </c>
      <c r="D11" s="72">
        <v>0</v>
      </c>
      <c r="E11" s="72">
        <v>0</v>
      </c>
      <c r="F11" s="99">
        <v>0</v>
      </c>
      <c r="G11" s="105" t="e">
        <f t="shared" si="0"/>
        <v>#DIV/0!</v>
      </c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s="2" customFormat="1" ht="12" customHeight="1">
      <c r="A12" s="48" t="s">
        <v>5</v>
      </c>
      <c r="B12" s="73">
        <v>463.92014</v>
      </c>
      <c r="C12" s="73">
        <v>483.2534733333333</v>
      </c>
      <c r="D12" s="74">
        <v>0</v>
      </c>
      <c r="E12" s="74">
        <v>0</v>
      </c>
      <c r="F12" s="100">
        <v>0</v>
      </c>
      <c r="G12" s="108">
        <v>0</v>
      </c>
      <c r="H12" s="13"/>
      <c r="I12" s="14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s="2" customFormat="1" ht="12" customHeight="1">
      <c r="A13" s="48" t="s">
        <v>6</v>
      </c>
      <c r="B13" s="73">
        <v>463.91436000000004</v>
      </c>
      <c r="C13" s="73">
        <v>483.24769333333336</v>
      </c>
      <c r="D13" s="74">
        <v>0</v>
      </c>
      <c r="E13" s="74">
        <v>0</v>
      </c>
      <c r="F13" s="100">
        <v>0</v>
      </c>
      <c r="G13" s="109">
        <v>0</v>
      </c>
      <c r="H13" s="13"/>
      <c r="I13" s="14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2" customFormat="1" ht="12" customHeight="1">
      <c r="A14" s="49" t="s">
        <v>9</v>
      </c>
      <c r="B14" s="75">
        <v>1075.64532</v>
      </c>
      <c r="C14" s="75">
        <v>1094.9786533333333</v>
      </c>
      <c r="D14" s="76">
        <v>2047.5391304347827</v>
      </c>
      <c r="E14" s="76">
        <v>500</v>
      </c>
      <c r="F14" s="101">
        <v>14269.259114999999</v>
      </c>
      <c r="G14" s="110">
        <f t="shared" si="0"/>
        <v>28.538518229999998</v>
      </c>
      <c r="H14" s="13"/>
      <c r="I14" s="14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s="5" customFormat="1" ht="12" customHeight="1">
      <c r="A15" s="68" t="s">
        <v>10</v>
      </c>
      <c r="B15" s="69">
        <v>2593.5546400000003</v>
      </c>
      <c r="C15" s="69">
        <v>2651.5546400000003</v>
      </c>
      <c r="D15" s="70">
        <v>1001.2826086956521</v>
      </c>
      <c r="E15" s="70">
        <v>500</v>
      </c>
      <c r="F15" s="98">
        <f>SUM(F17:F19)</f>
        <v>0</v>
      </c>
      <c r="G15" s="105">
        <f t="shared" si="0"/>
        <v>0</v>
      </c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s="2" customFormat="1" ht="12" customHeight="1" hidden="1">
      <c r="A16" s="47" t="s">
        <v>3</v>
      </c>
      <c r="B16" s="71">
        <v>14489.86</v>
      </c>
      <c r="C16" s="71">
        <v>14489.86</v>
      </c>
      <c r="D16" s="72">
        <v>0</v>
      </c>
      <c r="E16" s="72">
        <v>0</v>
      </c>
      <c r="F16" s="99">
        <v>0</v>
      </c>
      <c r="G16" s="105" t="e">
        <f t="shared" si="0"/>
        <v>#DIV/0!</v>
      </c>
      <c r="H16" s="13"/>
      <c r="I16" s="1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2" customFormat="1" ht="12" customHeight="1">
      <c r="A17" s="48" t="s">
        <v>5</v>
      </c>
      <c r="B17" s="73">
        <v>941.7065</v>
      </c>
      <c r="C17" s="73">
        <v>961.0398333333334</v>
      </c>
      <c r="D17" s="74">
        <v>0</v>
      </c>
      <c r="E17" s="74">
        <v>0</v>
      </c>
      <c r="F17" s="100">
        <v>0</v>
      </c>
      <c r="G17" s="108">
        <v>0</v>
      </c>
      <c r="H17" s="13"/>
      <c r="I17" s="14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2" customFormat="1" ht="12" customHeight="1">
      <c r="A18" s="48" t="s">
        <v>6</v>
      </c>
      <c r="B18" s="73">
        <v>472.22022000000004</v>
      </c>
      <c r="C18" s="73">
        <v>491.55355333333335</v>
      </c>
      <c r="D18" s="74">
        <v>0</v>
      </c>
      <c r="E18" s="74">
        <v>0</v>
      </c>
      <c r="F18" s="100">
        <v>0</v>
      </c>
      <c r="G18" s="109">
        <v>0</v>
      </c>
      <c r="H18" s="13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2" customFormat="1" ht="12" customHeight="1">
      <c r="A19" s="49" t="s">
        <v>11</v>
      </c>
      <c r="B19" s="75">
        <v>1179.6279200000001</v>
      </c>
      <c r="C19" s="75">
        <v>1198.9612533333334</v>
      </c>
      <c r="D19" s="76">
        <v>0</v>
      </c>
      <c r="E19" s="76">
        <v>500</v>
      </c>
      <c r="F19" s="101">
        <v>0</v>
      </c>
      <c r="G19" s="110">
        <f t="shared" si="0"/>
        <v>0</v>
      </c>
      <c r="H19" s="13"/>
      <c r="I19" s="14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2" customFormat="1" ht="12" customHeight="1">
      <c r="A20" s="68" t="s">
        <v>12</v>
      </c>
      <c r="B20" s="69">
        <v>5836.405057069469</v>
      </c>
      <c r="C20" s="69">
        <v>9313.687060041408</v>
      </c>
      <c r="D20" s="70">
        <v>1001.2826086956521</v>
      </c>
      <c r="E20" s="70">
        <v>29991.55727563297</v>
      </c>
      <c r="F20" s="98">
        <f>SUM(F22:F27)</f>
        <v>17457.159954204402</v>
      </c>
      <c r="G20" s="105">
        <f t="shared" si="0"/>
        <v>0.5820691401172322</v>
      </c>
      <c r="H20" s="13"/>
      <c r="I20" s="14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2" customFormat="1" ht="12" customHeight="1" hidden="1">
      <c r="A21" s="47" t="s">
        <v>3</v>
      </c>
      <c r="B21" s="71">
        <v>7148.980933365374</v>
      </c>
      <c r="C21" s="71">
        <v>7148.980933365374</v>
      </c>
      <c r="D21" s="72">
        <v>5647.991304347826</v>
      </c>
      <c r="E21" s="72">
        <v>0</v>
      </c>
      <c r="F21" s="99">
        <v>17457.159954204402</v>
      </c>
      <c r="G21" s="105" t="e">
        <f t="shared" si="0"/>
        <v>#DIV/0!</v>
      </c>
      <c r="H21" s="13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5" customFormat="1" ht="12" customHeight="1">
      <c r="A22" s="48" t="s">
        <v>18</v>
      </c>
      <c r="B22" s="73">
        <v>4680.4568169038375</v>
      </c>
      <c r="C22" s="73">
        <v>7804.8</v>
      </c>
      <c r="D22" s="74">
        <v>0</v>
      </c>
      <c r="E22" s="74">
        <v>26947.459954204387</v>
      </c>
      <c r="F22" s="100">
        <v>0</v>
      </c>
      <c r="G22" s="108">
        <f t="shared" si="0"/>
        <v>0</v>
      </c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s="2" customFormat="1" ht="12" customHeight="1">
      <c r="A23" s="48" t="s">
        <v>6</v>
      </c>
      <c r="B23" s="73">
        <v>866.9611801242236</v>
      </c>
      <c r="C23" s="73">
        <v>1003.2</v>
      </c>
      <c r="D23" s="74">
        <v>4996.826086956522</v>
      </c>
      <c r="E23" s="74">
        <v>1175.0598214285715</v>
      </c>
      <c r="F23" s="100">
        <v>17094.559954204404</v>
      </c>
      <c r="G23" s="109">
        <f t="shared" si="0"/>
        <v>14.547821006612073</v>
      </c>
      <c r="H23" s="13"/>
      <c r="I23" s="14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2" customFormat="1" ht="12" customHeight="1">
      <c r="A24" s="48" t="s">
        <v>5</v>
      </c>
      <c r="B24" s="73">
        <v>288.98706004140786</v>
      </c>
      <c r="C24" s="73">
        <v>288.98706004140786</v>
      </c>
      <c r="D24" s="74">
        <v>82.79565217391304</v>
      </c>
      <c r="E24" s="74">
        <v>0</v>
      </c>
      <c r="F24" s="100">
        <v>0</v>
      </c>
      <c r="G24" s="109">
        <v>0</v>
      </c>
      <c r="H24" s="13"/>
      <c r="I24" s="14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2" customFormat="1" ht="12" customHeight="1">
      <c r="A25" s="48" t="s">
        <v>13</v>
      </c>
      <c r="B25" s="73">
        <v>0</v>
      </c>
      <c r="C25" s="73">
        <v>105.6</v>
      </c>
      <c r="D25" s="74">
        <v>536.8391304347826</v>
      </c>
      <c r="E25" s="74">
        <v>910.8</v>
      </c>
      <c r="F25" s="100">
        <v>0</v>
      </c>
      <c r="G25" s="109">
        <f t="shared" si="0"/>
        <v>0</v>
      </c>
      <c r="H25" s="13"/>
      <c r="I25" s="14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2" customFormat="1" ht="12" customHeight="1">
      <c r="A26" s="48" t="s">
        <v>14</v>
      </c>
      <c r="B26" s="73">
        <v>0</v>
      </c>
      <c r="C26" s="73">
        <v>70.4</v>
      </c>
      <c r="D26" s="74">
        <v>31.530434782608694</v>
      </c>
      <c r="E26" s="74">
        <v>607.2</v>
      </c>
      <c r="F26" s="100">
        <v>362.6</v>
      </c>
      <c r="G26" s="109">
        <f t="shared" si="0"/>
        <v>0.597167325428195</v>
      </c>
      <c r="H26" s="13"/>
      <c r="I26" s="14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2" customFormat="1" ht="12" customHeight="1">
      <c r="A27" s="49" t="s">
        <v>15</v>
      </c>
      <c r="B27" s="75">
        <v>0</v>
      </c>
      <c r="C27" s="75">
        <v>40.7</v>
      </c>
      <c r="D27" s="76">
        <v>0</v>
      </c>
      <c r="E27" s="76">
        <v>351.0375</v>
      </c>
      <c r="F27" s="101">
        <v>0</v>
      </c>
      <c r="G27" s="110">
        <f t="shared" si="0"/>
        <v>0</v>
      </c>
      <c r="H27" s="13"/>
      <c r="I27" s="14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5" customFormat="1" ht="12" customHeight="1">
      <c r="A28" s="68" t="s">
        <v>16</v>
      </c>
      <c r="B28" s="69">
        <v>2759.99737</v>
      </c>
      <c r="C28" s="69">
        <v>3345.19737</v>
      </c>
      <c r="D28" s="70">
        <v>0</v>
      </c>
      <c r="E28" s="70">
        <v>5047.35</v>
      </c>
      <c r="F28" s="98">
        <f>SUM(F30:F34)</f>
        <v>0</v>
      </c>
      <c r="G28" s="105">
        <f t="shared" si="0"/>
        <v>0</v>
      </c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s="2" customFormat="1" ht="12" customHeight="1" hidden="1">
      <c r="A29" s="47" t="s">
        <v>3</v>
      </c>
      <c r="B29" s="71">
        <v>3573.48194</v>
      </c>
      <c r="C29" s="71">
        <v>3573.48194</v>
      </c>
      <c r="D29" s="72">
        <v>237.91304347826087</v>
      </c>
      <c r="E29" s="72">
        <v>0</v>
      </c>
      <c r="F29" s="99">
        <v>0</v>
      </c>
      <c r="G29" s="105" t="e">
        <f t="shared" si="0"/>
        <v>#DIV/0!</v>
      </c>
      <c r="H29" s="13"/>
      <c r="I29" s="14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2" customFormat="1" ht="12" customHeight="1">
      <c r="A30" s="48" t="s">
        <v>17</v>
      </c>
      <c r="B30" s="73">
        <v>0</v>
      </c>
      <c r="C30" s="73">
        <v>524.7</v>
      </c>
      <c r="D30" s="74">
        <v>0</v>
      </c>
      <c r="E30" s="74">
        <v>4525.5375</v>
      </c>
      <c r="F30" s="100">
        <v>0</v>
      </c>
      <c r="G30" s="108">
        <f t="shared" si="0"/>
        <v>0</v>
      </c>
      <c r="H30" s="13"/>
      <c r="I30" s="14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2" customFormat="1" ht="12" customHeight="1">
      <c r="A31" s="48" t="s">
        <v>5</v>
      </c>
      <c r="B31" s="73">
        <v>1161.62972</v>
      </c>
      <c r="C31" s="73">
        <v>1161.62972</v>
      </c>
      <c r="D31" s="74">
        <v>0</v>
      </c>
      <c r="E31" s="74">
        <v>0</v>
      </c>
      <c r="F31" s="100">
        <v>0</v>
      </c>
      <c r="G31" s="109">
        <v>0</v>
      </c>
      <c r="H31" s="13"/>
      <c r="I31" s="14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5" customFormat="1" ht="12" customHeight="1">
      <c r="A32" s="48" t="s">
        <v>6</v>
      </c>
      <c r="B32" s="73">
        <v>420.7262</v>
      </c>
      <c r="C32" s="73">
        <v>420.7262</v>
      </c>
      <c r="D32" s="74">
        <v>0</v>
      </c>
      <c r="E32" s="74">
        <v>0</v>
      </c>
      <c r="F32" s="100">
        <v>0</v>
      </c>
      <c r="G32" s="109">
        <v>0</v>
      </c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s="2" customFormat="1" ht="12" customHeight="1">
      <c r="A33" s="48" t="s">
        <v>18</v>
      </c>
      <c r="B33" s="73">
        <v>1177.6414499999998</v>
      </c>
      <c r="C33" s="73">
        <v>1177.6414499999998</v>
      </c>
      <c r="D33" s="74">
        <v>0</v>
      </c>
      <c r="E33" s="74">
        <v>0</v>
      </c>
      <c r="F33" s="100">
        <v>0</v>
      </c>
      <c r="G33" s="109">
        <v>0</v>
      </c>
      <c r="H33" s="13"/>
      <c r="I33" s="14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s="2" customFormat="1" ht="12" customHeight="1">
      <c r="A34" s="49" t="s">
        <v>19</v>
      </c>
      <c r="B34" s="75">
        <v>0</v>
      </c>
      <c r="C34" s="75">
        <v>60.5</v>
      </c>
      <c r="D34" s="76">
        <v>237.91304347826087</v>
      </c>
      <c r="E34" s="76">
        <v>521.8125</v>
      </c>
      <c r="F34" s="101">
        <v>0</v>
      </c>
      <c r="G34" s="110">
        <f t="shared" si="0"/>
        <v>0</v>
      </c>
      <c r="H34" s="13"/>
      <c r="I34" s="1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s="2" customFormat="1" ht="12" customHeight="1">
      <c r="A35" s="68" t="s">
        <v>20</v>
      </c>
      <c r="B35" s="69">
        <v>2407.3538872602126</v>
      </c>
      <c r="C35" s="69">
        <v>5074.9989399999995</v>
      </c>
      <c r="D35" s="70">
        <v>0</v>
      </c>
      <c r="E35" s="70">
        <v>23008.43857988066</v>
      </c>
      <c r="F35" s="98">
        <f>SUM(F37:F39)</f>
        <v>0</v>
      </c>
      <c r="G35" s="105">
        <f t="shared" si="0"/>
        <v>0</v>
      </c>
      <c r="H35" s="13"/>
      <c r="I35" s="1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2" customFormat="1" ht="12" customHeight="1" hidden="1">
      <c r="A36" s="47" t="s">
        <v>21</v>
      </c>
      <c r="B36" s="71">
        <v>4407.64192035841</v>
      </c>
      <c r="C36" s="71">
        <v>4407.64192035841</v>
      </c>
      <c r="D36" s="72">
        <v>229.01739130434783</v>
      </c>
      <c r="E36" s="72">
        <v>0</v>
      </c>
      <c r="F36" s="99">
        <v>0</v>
      </c>
      <c r="G36" s="105" t="e">
        <f t="shared" si="0"/>
        <v>#DIV/0!</v>
      </c>
      <c r="H36" s="13"/>
      <c r="I36" s="1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s="5" customFormat="1" ht="12" customHeight="1">
      <c r="A37" s="48" t="s">
        <v>9</v>
      </c>
      <c r="B37" s="73">
        <v>1541.9549472602125</v>
      </c>
      <c r="C37" s="73">
        <v>4209.6</v>
      </c>
      <c r="D37" s="74">
        <v>0</v>
      </c>
      <c r="E37" s="74">
        <v>23008.43857988066</v>
      </c>
      <c r="F37" s="100">
        <v>0</v>
      </c>
      <c r="G37" s="108">
        <f t="shared" si="0"/>
        <v>0</v>
      </c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s="2" customFormat="1" ht="12" customHeight="1">
      <c r="A38" s="48" t="s">
        <v>5</v>
      </c>
      <c r="B38" s="73">
        <v>691.9989400000001</v>
      </c>
      <c r="C38" s="73">
        <v>691.9989400000001</v>
      </c>
      <c r="D38" s="74">
        <v>229.01739130434783</v>
      </c>
      <c r="E38" s="74">
        <v>0</v>
      </c>
      <c r="F38" s="100">
        <v>0</v>
      </c>
      <c r="G38" s="109">
        <v>0</v>
      </c>
      <c r="H38" s="13"/>
      <c r="I38" s="1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s="2" customFormat="1" ht="12" customHeight="1">
      <c r="A39" s="50" t="s">
        <v>6</v>
      </c>
      <c r="B39" s="77">
        <v>173.4</v>
      </c>
      <c r="C39" s="77">
        <v>173.4</v>
      </c>
      <c r="D39" s="78">
        <v>0</v>
      </c>
      <c r="E39" s="78">
        <v>0</v>
      </c>
      <c r="F39" s="102">
        <v>0</v>
      </c>
      <c r="G39" s="110">
        <v>0</v>
      </c>
      <c r="H39" s="13"/>
      <c r="I39" s="14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2" customFormat="1" ht="12" customHeight="1">
      <c r="A40" s="68" t="s">
        <v>22</v>
      </c>
      <c r="B40" s="69">
        <v>5208.446033753099</v>
      </c>
      <c r="C40" s="69">
        <v>5266.746033753099</v>
      </c>
      <c r="D40" s="70">
        <v>0</v>
      </c>
      <c r="E40" s="70">
        <v>500</v>
      </c>
      <c r="F40" s="98">
        <f>SUM(F42:F45)</f>
        <v>0</v>
      </c>
      <c r="G40" s="105">
        <f t="shared" si="0"/>
        <v>0</v>
      </c>
      <c r="H40" s="13"/>
      <c r="I40" s="1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2" customFormat="1" ht="12" customHeight="1" hidden="1">
      <c r="A41" s="51" t="s">
        <v>21</v>
      </c>
      <c r="B41" s="79">
        <v>4425.076950000001</v>
      </c>
      <c r="C41" s="79">
        <v>4425.076950000001</v>
      </c>
      <c r="D41" s="80">
        <v>410.8478260869565</v>
      </c>
      <c r="E41" s="80">
        <v>0</v>
      </c>
      <c r="F41" s="103">
        <v>92</v>
      </c>
      <c r="G41" s="105" t="e">
        <f t="shared" si="0"/>
        <v>#DIV/0!</v>
      </c>
      <c r="H41" s="13"/>
      <c r="I41" s="1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2" customFormat="1" ht="12" customHeight="1">
      <c r="A42" s="48" t="s">
        <v>5</v>
      </c>
      <c r="B42" s="73">
        <v>1816.64244</v>
      </c>
      <c r="C42" s="73">
        <v>1823.64244</v>
      </c>
      <c r="D42" s="74">
        <v>0</v>
      </c>
      <c r="E42" s="74">
        <v>0</v>
      </c>
      <c r="F42" s="100">
        <v>0</v>
      </c>
      <c r="G42" s="108">
        <v>0</v>
      </c>
      <c r="H42" s="13"/>
      <c r="I42" s="1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5" customFormat="1" ht="12" customHeight="1">
      <c r="A43" s="48" t="s">
        <v>6</v>
      </c>
      <c r="B43" s="73">
        <v>946.24958</v>
      </c>
      <c r="C43" s="73">
        <v>953.24958</v>
      </c>
      <c r="D43" s="74">
        <v>0</v>
      </c>
      <c r="E43" s="74">
        <v>0</v>
      </c>
      <c r="F43" s="100">
        <v>0</v>
      </c>
      <c r="G43" s="109">
        <v>0</v>
      </c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s="2" customFormat="1" ht="12" customHeight="1">
      <c r="A44" s="48" t="s">
        <v>17</v>
      </c>
      <c r="B44" s="73">
        <v>0</v>
      </c>
      <c r="C44" s="73">
        <v>36.3</v>
      </c>
      <c r="D44" s="74">
        <v>0</v>
      </c>
      <c r="E44" s="74">
        <v>500</v>
      </c>
      <c r="F44" s="100">
        <v>0</v>
      </c>
      <c r="G44" s="109">
        <f t="shared" si="0"/>
        <v>0</v>
      </c>
      <c r="H44" s="13"/>
      <c r="I44" s="1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s="2" customFormat="1" ht="12" customHeight="1">
      <c r="A45" s="49" t="s">
        <v>23</v>
      </c>
      <c r="B45" s="75">
        <v>2445.554013753099</v>
      </c>
      <c r="C45" s="75">
        <v>2453.554013753099</v>
      </c>
      <c r="D45" s="76">
        <v>0</v>
      </c>
      <c r="E45" s="76">
        <v>0</v>
      </c>
      <c r="F45" s="101">
        <v>0</v>
      </c>
      <c r="G45" s="111">
        <v>0</v>
      </c>
      <c r="H45" s="13"/>
      <c r="I45" s="14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s="2" customFormat="1" ht="12" customHeight="1">
      <c r="A46" s="68" t="s">
        <v>24</v>
      </c>
      <c r="B46" s="69">
        <v>2731.17814</v>
      </c>
      <c r="C46" s="69">
        <v>3565.01814</v>
      </c>
      <c r="D46" s="69">
        <v>410.8478260869565</v>
      </c>
      <c r="E46" s="69">
        <v>7191.87</v>
      </c>
      <c r="F46" s="98">
        <v>0</v>
      </c>
      <c r="G46" s="105">
        <f t="shared" si="0"/>
        <v>0</v>
      </c>
      <c r="H46" s="13"/>
      <c r="I46" s="14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s="32" customFormat="1" ht="12" customHeight="1" hidden="1">
      <c r="A47" s="47" t="s">
        <v>3</v>
      </c>
      <c r="B47" s="71">
        <v>5206.6127400000005</v>
      </c>
      <c r="C47" s="71">
        <v>5206.6127400000005</v>
      </c>
      <c r="D47" s="72">
        <v>101.8913043478261</v>
      </c>
      <c r="E47" s="72">
        <v>0</v>
      </c>
      <c r="F47" s="99">
        <v>0</v>
      </c>
      <c r="G47" s="105" t="e">
        <f t="shared" si="0"/>
        <v>#DIV/0!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7" ht="12" customHeight="1">
      <c r="A48" s="48" t="s">
        <v>17</v>
      </c>
      <c r="B48" s="73">
        <v>400.26</v>
      </c>
      <c r="C48" s="73">
        <v>513.6</v>
      </c>
      <c r="D48" s="74">
        <v>0</v>
      </c>
      <c r="E48" s="74">
        <v>977.5575</v>
      </c>
      <c r="F48" s="100">
        <v>0</v>
      </c>
      <c r="G48" s="108">
        <f t="shared" si="0"/>
        <v>0</v>
      </c>
    </row>
    <row r="49" spans="1:7" ht="12" customHeight="1">
      <c r="A49" s="48" t="s">
        <v>5</v>
      </c>
      <c r="B49" s="73">
        <v>490.56594</v>
      </c>
      <c r="C49" s="73">
        <v>490.56594</v>
      </c>
      <c r="D49" s="74">
        <v>0</v>
      </c>
      <c r="E49" s="74">
        <v>0</v>
      </c>
      <c r="F49" s="100">
        <v>0</v>
      </c>
      <c r="G49" s="109">
        <v>0</v>
      </c>
    </row>
    <row r="50" spans="1:7" ht="12" customHeight="1">
      <c r="A50" s="48" t="s">
        <v>6</v>
      </c>
      <c r="B50" s="73">
        <v>115.6</v>
      </c>
      <c r="C50" s="73">
        <v>115.6</v>
      </c>
      <c r="D50" s="74">
        <v>0</v>
      </c>
      <c r="E50" s="74">
        <v>0</v>
      </c>
      <c r="F50" s="100">
        <v>0</v>
      </c>
      <c r="G50" s="109">
        <v>0</v>
      </c>
    </row>
    <row r="51" spans="1:7" ht="12" customHeight="1">
      <c r="A51" s="48" t="s">
        <v>25</v>
      </c>
      <c r="B51" s="73">
        <v>1724.7522000000001</v>
      </c>
      <c r="C51" s="73">
        <v>1724.7522000000001</v>
      </c>
      <c r="D51" s="74">
        <v>0</v>
      </c>
      <c r="E51" s="74">
        <v>0</v>
      </c>
      <c r="F51" s="100">
        <v>0</v>
      </c>
      <c r="G51" s="109">
        <v>0</v>
      </c>
    </row>
    <row r="52" spans="1:7" ht="12" customHeight="1">
      <c r="A52" s="50" t="s">
        <v>26</v>
      </c>
      <c r="B52" s="77">
        <v>0</v>
      </c>
      <c r="C52" s="77">
        <v>720.5</v>
      </c>
      <c r="D52" s="78">
        <v>101.8913043478261</v>
      </c>
      <c r="E52" s="78">
        <v>6214.312500000002</v>
      </c>
      <c r="F52" s="102">
        <v>0</v>
      </c>
      <c r="G52" s="110">
        <f t="shared" si="0"/>
        <v>0</v>
      </c>
    </row>
    <row r="53" spans="1:7" ht="12" customHeight="1">
      <c r="A53" s="68" t="s">
        <v>27</v>
      </c>
      <c r="B53" s="69">
        <v>1103.02448</v>
      </c>
      <c r="C53" s="69">
        <v>1161.02448</v>
      </c>
      <c r="D53" s="69">
        <v>0</v>
      </c>
      <c r="E53" s="69">
        <v>500</v>
      </c>
      <c r="F53" s="98">
        <v>0</v>
      </c>
      <c r="G53" s="105">
        <f t="shared" si="0"/>
        <v>0</v>
      </c>
    </row>
    <row r="54" spans="1:7" ht="12" customHeight="1" hidden="1">
      <c r="A54" s="47" t="s">
        <v>3</v>
      </c>
      <c r="B54" s="71">
        <v>0</v>
      </c>
      <c r="C54" s="71">
        <v>0</v>
      </c>
      <c r="D54" s="72">
        <v>57.57826086956522</v>
      </c>
      <c r="E54" s="72">
        <v>0</v>
      </c>
      <c r="F54" s="99">
        <v>0</v>
      </c>
      <c r="G54" s="105" t="e">
        <f t="shared" si="0"/>
        <v>#DIV/0!</v>
      </c>
    </row>
    <row r="55" spans="1:7" ht="12" customHeight="1">
      <c r="A55" s="48" t="s">
        <v>5</v>
      </c>
      <c r="B55" s="73">
        <v>0</v>
      </c>
      <c r="C55" s="73">
        <v>0</v>
      </c>
      <c r="D55" s="74">
        <v>0</v>
      </c>
      <c r="E55" s="74">
        <v>0</v>
      </c>
      <c r="F55" s="100">
        <v>0</v>
      </c>
      <c r="G55" s="108">
        <v>0</v>
      </c>
    </row>
    <row r="56" spans="1:7" ht="12" customHeight="1">
      <c r="A56" s="48" t="s">
        <v>6</v>
      </c>
      <c r="B56" s="73">
        <v>0</v>
      </c>
      <c r="C56" s="73">
        <v>0</v>
      </c>
      <c r="D56" s="74">
        <v>0</v>
      </c>
      <c r="E56" s="74">
        <v>0</v>
      </c>
      <c r="F56" s="100">
        <v>0</v>
      </c>
      <c r="G56" s="112">
        <v>0</v>
      </c>
    </row>
    <row r="57" spans="1:7" ht="12" customHeight="1" thickBot="1">
      <c r="A57" s="52" t="s">
        <v>28</v>
      </c>
      <c r="B57" s="81">
        <v>1103.02448</v>
      </c>
      <c r="C57" s="81">
        <v>1161.02448</v>
      </c>
      <c r="D57" s="82">
        <v>0</v>
      </c>
      <c r="E57" s="82">
        <v>500</v>
      </c>
      <c r="F57" s="104">
        <v>0</v>
      </c>
      <c r="G57" s="113">
        <f t="shared" si="0"/>
        <v>0</v>
      </c>
    </row>
    <row r="58" spans="1:8" ht="15.75" thickBot="1">
      <c r="A58" s="63" t="s">
        <v>75</v>
      </c>
      <c r="B58" s="31">
        <f>B53+B46+B40+B35+B28+B20+B15+B10+B4</f>
        <v>31434.190770789603</v>
      </c>
      <c r="C58" s="31">
        <f>C53+C46+C40+C35+C28+C20+C15+C10+C4</f>
        <v>48990.41488379451</v>
      </c>
      <c r="D58" s="31">
        <v>57.57826086956522</v>
      </c>
      <c r="E58" s="31">
        <f>E53+E46+E40+E35+E28+E20+E15+E10+E4</f>
        <v>151418.84547466735</v>
      </c>
      <c r="F58" s="31">
        <f>F53+F46+F40+F35+F28+F20+F15+F10+F4</f>
        <v>116580.58618835811</v>
      </c>
      <c r="G58" s="107">
        <f>F58/E58</f>
        <v>0.76992124608335</v>
      </c>
      <c r="H58" s="5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scale="8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J82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5"/>
  <cols>
    <col min="1" max="1" width="33.28125" style="25" customWidth="1"/>
    <col min="2" max="2" width="10.140625" style="25" customWidth="1"/>
    <col min="3" max="4" width="13.8515625" style="30" customWidth="1"/>
    <col min="5" max="5" width="14.8515625" style="30" customWidth="1"/>
    <col min="6" max="6" width="17.421875" style="30" customWidth="1"/>
    <col min="7" max="7" width="15.7109375" style="30" customWidth="1"/>
    <col min="8" max="8" width="12.28125" style="30" customWidth="1"/>
    <col min="9" max="9" width="9.8515625" style="30" bestFit="1" customWidth="1"/>
    <col min="10" max="11" width="9.28125" style="30" bestFit="1" customWidth="1"/>
    <col min="12" max="13" width="9.140625" style="28" customWidth="1"/>
    <col min="14" max="14" width="10.00390625" style="28" bestFit="1" customWidth="1"/>
    <col min="15" max="36" width="9.140625" style="28" customWidth="1"/>
    <col min="37" max="16384" width="9.140625" style="30" customWidth="1"/>
  </cols>
  <sheetData>
    <row r="1" spans="1:8" ht="30" customHeight="1">
      <c r="A1" s="115" t="s">
        <v>80</v>
      </c>
      <c r="B1" s="115"/>
      <c r="C1" s="115"/>
      <c r="D1" s="115"/>
      <c r="E1" s="115"/>
      <c r="F1" s="115"/>
      <c r="G1" s="115"/>
      <c r="H1" s="115"/>
    </row>
    <row r="2" spans="1:36" s="27" customFormat="1" ht="39" customHeight="1">
      <c r="A2" s="15" t="s">
        <v>0</v>
      </c>
      <c r="B2" s="16" t="s">
        <v>73</v>
      </c>
      <c r="C2" s="16" t="s">
        <v>74</v>
      </c>
      <c r="D2" s="16" t="s">
        <v>77</v>
      </c>
      <c r="E2" s="16" t="s">
        <v>78</v>
      </c>
      <c r="F2" s="16" t="s">
        <v>79</v>
      </c>
      <c r="G2" s="83" t="s">
        <v>83</v>
      </c>
      <c r="H2" s="17" t="s">
        <v>86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s="27" customFormat="1" ht="15" customHeight="1">
      <c r="A3" s="15"/>
      <c r="B3" s="116" t="s">
        <v>1</v>
      </c>
      <c r="C3" s="117"/>
      <c r="D3" s="117"/>
      <c r="E3" s="117"/>
      <c r="F3" s="117"/>
      <c r="G3" s="118"/>
      <c r="H3" s="119"/>
      <c r="J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8" ht="15">
      <c r="A4" s="15" t="s">
        <v>12</v>
      </c>
      <c r="B4" s="54">
        <f>SUM(B5:B16)</f>
        <v>1927</v>
      </c>
      <c r="C4" s="54">
        <f>SUM(C5:C16)</f>
        <v>11241.8</v>
      </c>
      <c r="D4" s="20">
        <v>1118.495217391304</v>
      </c>
      <c r="E4" s="55">
        <f>SUM(E5:E16)</f>
        <v>53559.09999999999</v>
      </c>
      <c r="F4" s="55">
        <f>SUM(F5:F16)</f>
        <v>80339.15</v>
      </c>
      <c r="G4" s="84">
        <v>7817.745</v>
      </c>
      <c r="H4" s="94">
        <f>G4/E4</f>
        <v>0.14596483137319338</v>
      </c>
    </row>
    <row r="5" spans="1:36" s="34" customFormat="1" ht="12.75">
      <c r="A5" s="38" t="s">
        <v>29</v>
      </c>
      <c r="B5" s="21">
        <v>936</v>
      </c>
      <c r="C5" s="21">
        <v>994</v>
      </c>
      <c r="D5" s="21">
        <v>308.59565217391304</v>
      </c>
      <c r="E5" s="56">
        <f>'[1]Munis Op1 Min'!U7+1</f>
        <v>334</v>
      </c>
      <c r="F5" s="57">
        <f>'[1]Munis Op1 Min'!V7</f>
        <v>500</v>
      </c>
      <c r="G5" s="85">
        <v>0</v>
      </c>
      <c r="H5" s="95">
        <f aca="true" t="shared" si="0" ref="H5:H68">G5/E5</f>
        <v>0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36" s="34" customFormat="1" ht="12.75">
      <c r="A6" s="39" t="str">
        <f>'[1]Munis Op1 Min'!C25</f>
        <v>Buffalo City</v>
      </c>
      <c r="B6" s="18">
        <v>991</v>
      </c>
      <c r="C6" s="18">
        <v>1049</v>
      </c>
      <c r="D6" s="18">
        <v>130.09565217391304</v>
      </c>
      <c r="E6" s="18">
        <f>'[1]Munis Op1 Min'!U25</f>
        <v>333</v>
      </c>
      <c r="F6" s="57">
        <f>'[1]Munis Op1 Min'!V25</f>
        <v>500</v>
      </c>
      <c r="G6" s="86">
        <v>0</v>
      </c>
      <c r="H6" s="96">
        <f t="shared" si="0"/>
        <v>0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s="34" customFormat="1" ht="12.75">
      <c r="A7" s="39" t="s">
        <v>30</v>
      </c>
      <c r="B7" s="18">
        <v>0</v>
      </c>
      <c r="C7" s="18">
        <v>1443.6</v>
      </c>
      <c r="D7" s="18">
        <v>139.55652173913043</v>
      </c>
      <c r="E7" s="18">
        <f>'[1]Munis Op1 Min'!U29</f>
        <v>8300.699999999999</v>
      </c>
      <c r="F7" s="57">
        <f>'[1]Munis Op1 Min'!V29</f>
        <v>12451.05</v>
      </c>
      <c r="G7" s="86">
        <v>1604.9</v>
      </c>
      <c r="H7" s="96">
        <f t="shared" si="0"/>
        <v>0.19334513956654262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36" s="34" customFormat="1" ht="12.75">
      <c r="A8" s="39" t="s">
        <v>31</v>
      </c>
      <c r="B8" s="18">
        <v>0</v>
      </c>
      <c r="C8" s="18">
        <v>258.5</v>
      </c>
      <c r="D8" s="18">
        <v>3.1913043478260867</v>
      </c>
      <c r="E8" s="18">
        <f>'[1]Munis Op1 Min'!U33</f>
        <v>1486.375</v>
      </c>
      <c r="F8" s="57">
        <f>'[1]Munis Op1 Min'!V33</f>
        <v>2229.5625</v>
      </c>
      <c r="G8" s="86">
        <v>36.7</v>
      </c>
      <c r="H8" s="96">
        <f t="shared" si="0"/>
        <v>0.024690942729795645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s="34" customFormat="1" ht="12.75">
      <c r="A9" s="39" t="str">
        <f>'[1]Munis Op1 Min'!C35</f>
        <v>Lukhanji</v>
      </c>
      <c r="B9" s="18">
        <v>0</v>
      </c>
      <c r="C9" s="18">
        <v>58</v>
      </c>
      <c r="D9" s="18">
        <v>5.78</v>
      </c>
      <c r="E9" s="18">
        <f>'[1]Munis Op1 Min'!U35</f>
        <v>333</v>
      </c>
      <c r="F9" s="57">
        <f>'[1]Munis Op1 Min'!V35</f>
        <v>500</v>
      </c>
      <c r="G9" s="86">
        <v>66.47</v>
      </c>
      <c r="H9" s="96">
        <f t="shared" si="0"/>
        <v>0.1996096096096096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s="34" customFormat="1" ht="12.75">
      <c r="A10" s="39" t="s">
        <v>32</v>
      </c>
      <c r="B10" s="18">
        <v>0</v>
      </c>
      <c r="C10" s="18">
        <v>72</v>
      </c>
      <c r="D10" s="18">
        <v>14.008695652173913</v>
      </c>
      <c r="E10" s="18">
        <f>'[1]Munis Op1 Min'!U36</f>
        <v>414</v>
      </c>
      <c r="F10" s="57">
        <f>'[1]Munis Op1 Min'!V36</f>
        <v>621</v>
      </c>
      <c r="G10" s="86">
        <v>161.1</v>
      </c>
      <c r="H10" s="96">
        <f t="shared" si="0"/>
        <v>0.38913043478260867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36" s="34" customFormat="1" ht="12.75">
      <c r="A11" s="39" t="s">
        <v>33</v>
      </c>
      <c r="B11" s="18">
        <v>0</v>
      </c>
      <c r="C11" s="18">
        <v>128.4</v>
      </c>
      <c r="D11" s="18">
        <v>62.81304347826087</v>
      </c>
      <c r="E11" s="18">
        <f>'[1]Munis Op1 Min'!U37</f>
        <v>738.3</v>
      </c>
      <c r="F11" s="57">
        <f>'[1]Munis Op1 Min'!V37</f>
        <v>1107.4499999999998</v>
      </c>
      <c r="G11" s="86">
        <v>722.35</v>
      </c>
      <c r="H11" s="96">
        <f t="shared" si="0"/>
        <v>0.9783963158607613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36" s="34" customFormat="1" ht="12.75">
      <c r="A12" s="39" t="s">
        <v>34</v>
      </c>
      <c r="B12" s="18">
        <v>0</v>
      </c>
      <c r="C12" s="18">
        <v>115.2</v>
      </c>
      <c r="D12" s="18">
        <v>0</v>
      </c>
      <c r="E12" s="18">
        <f>'[1]Munis Op1 Min'!U39</f>
        <v>662.3999999999999</v>
      </c>
      <c r="F12" s="57">
        <f>'[1]Munis Op1 Min'!V39</f>
        <v>993.5999999999998</v>
      </c>
      <c r="G12" s="86">
        <v>0</v>
      </c>
      <c r="H12" s="96">
        <f t="shared" si="0"/>
        <v>0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s="34" customFormat="1" ht="12.75">
      <c r="A13" s="39" t="s">
        <v>35</v>
      </c>
      <c r="B13" s="18">
        <v>0</v>
      </c>
      <c r="C13" s="18">
        <v>1382.4</v>
      </c>
      <c r="D13" s="18">
        <v>239.86</v>
      </c>
      <c r="E13" s="18">
        <f>'[1]Munis Op1 Min'!U40</f>
        <v>7948.799999999999</v>
      </c>
      <c r="F13" s="57">
        <f>'[1]Munis Op1 Min'!V40</f>
        <v>11923.199999999999</v>
      </c>
      <c r="G13" s="86">
        <v>2758.39</v>
      </c>
      <c r="H13" s="96">
        <f t="shared" si="0"/>
        <v>0.3470196759259259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1:36" s="34" customFormat="1" ht="12.75">
      <c r="A14" s="39" t="s">
        <v>36</v>
      </c>
      <c r="B14" s="18">
        <v>0</v>
      </c>
      <c r="C14" s="18">
        <v>674.4</v>
      </c>
      <c r="D14" s="18">
        <v>88.60434782608695</v>
      </c>
      <c r="E14" s="18">
        <f>'[1]Munis Op1 Min'!U47</f>
        <v>3877.8</v>
      </c>
      <c r="F14" s="57">
        <f>'[1]Munis Op1 Min'!V47</f>
        <v>5816.700000000001</v>
      </c>
      <c r="G14" s="86">
        <v>1018.95</v>
      </c>
      <c r="H14" s="96">
        <f t="shared" si="0"/>
        <v>0.26276496982825315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s="34" customFormat="1" ht="12.75">
      <c r="A15" s="39" t="str">
        <f>'[1]Munis Op1 Min'!C52</f>
        <v>Qaukeni</v>
      </c>
      <c r="B15" s="18">
        <v>0</v>
      </c>
      <c r="C15" s="18">
        <v>58</v>
      </c>
      <c r="D15" s="18">
        <v>0</v>
      </c>
      <c r="E15" s="18">
        <f>'[1]Munis Op1 Min'!U52</f>
        <v>333</v>
      </c>
      <c r="F15" s="57">
        <f>'[1]Munis Op1 Min'!V52</f>
        <v>500</v>
      </c>
      <c r="G15" s="86">
        <v>0</v>
      </c>
      <c r="H15" s="96">
        <f t="shared" si="0"/>
        <v>0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</row>
    <row r="16" spans="1:36" s="34" customFormat="1" ht="12.75">
      <c r="A16" s="39" t="s">
        <v>37</v>
      </c>
      <c r="B16" s="18">
        <v>0</v>
      </c>
      <c r="C16" s="18">
        <v>5008.3</v>
      </c>
      <c r="D16" s="18">
        <v>125.99</v>
      </c>
      <c r="E16" s="18">
        <f>'[1]Munis Op1 Min'!U62</f>
        <v>28797.725</v>
      </c>
      <c r="F16" s="57">
        <f>'[1]Munis Op1 Min'!V62</f>
        <v>43196.587499999994</v>
      </c>
      <c r="G16" s="86">
        <v>1448.885</v>
      </c>
      <c r="H16" s="97">
        <f t="shared" si="0"/>
        <v>0.05031248128107342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1:8" ht="15">
      <c r="A17" s="15" t="s">
        <v>20</v>
      </c>
      <c r="B17" s="20">
        <v>870.516</v>
      </c>
      <c r="C17" s="20">
        <v>2448.4</v>
      </c>
      <c r="D17" s="20">
        <v>432.13043478260875</v>
      </c>
      <c r="E17" s="55">
        <f>SUM(E18:E21)</f>
        <v>9073.332999999999</v>
      </c>
      <c r="F17" s="55">
        <f>SUM(F18:F21)</f>
        <v>13608.9995</v>
      </c>
      <c r="G17" s="84">
        <v>1955.55</v>
      </c>
      <c r="H17" s="94">
        <f t="shared" si="0"/>
        <v>0.21552719381069782</v>
      </c>
    </row>
    <row r="18" spans="1:36" s="34" customFormat="1" ht="12.75">
      <c r="A18" s="38" t="s">
        <v>38</v>
      </c>
      <c r="B18" s="21">
        <v>870.516</v>
      </c>
      <c r="C18" s="21">
        <v>1423.2</v>
      </c>
      <c r="D18" s="21">
        <v>262.0826086956522</v>
      </c>
      <c r="E18" s="21">
        <f>'[1]Munis Op1 Min'!U78</f>
        <v>3177.933</v>
      </c>
      <c r="F18" s="58">
        <f>'[1]Munis Op1 Min'!V78</f>
        <v>4766.8994999999995</v>
      </c>
      <c r="G18" s="87">
        <v>0</v>
      </c>
      <c r="H18" s="95">
        <f t="shared" si="0"/>
        <v>0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s="34" customFormat="1" ht="12.75">
      <c r="A19" s="39" t="str">
        <f>'[1]Munis Op1 Min'!C86</f>
        <v>Matjhabeng</v>
      </c>
      <c r="B19" s="18">
        <v>0</v>
      </c>
      <c r="C19" s="18">
        <v>151.2</v>
      </c>
      <c r="D19" s="18">
        <v>11.056521739130435</v>
      </c>
      <c r="E19" s="18">
        <f>'[1]Munis Op1 Min'!U86</f>
        <v>869.3999999999999</v>
      </c>
      <c r="F19" s="57">
        <f>'[1]Munis Op1 Min'!V86</f>
        <v>1304.1</v>
      </c>
      <c r="G19" s="86">
        <v>127.15</v>
      </c>
      <c r="H19" s="96">
        <f t="shared" si="0"/>
        <v>0.1462502875546354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s="34" customFormat="1" ht="12.75">
      <c r="A20" s="39" t="s">
        <v>39</v>
      </c>
      <c r="B20" s="18">
        <v>0</v>
      </c>
      <c r="C20" s="18">
        <v>816</v>
      </c>
      <c r="D20" s="18">
        <v>120.95652173913044</v>
      </c>
      <c r="E20" s="18">
        <f>'[1]Munis Op1 Min'!U94</f>
        <v>4692</v>
      </c>
      <c r="F20" s="57">
        <f>'[1]Munis Op1 Min'!V94</f>
        <v>7038</v>
      </c>
      <c r="G20" s="86">
        <v>1391</v>
      </c>
      <c r="H20" s="96">
        <f t="shared" si="0"/>
        <v>0.296462063086104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36" s="34" customFormat="1" ht="12.75">
      <c r="A21" s="40" t="str">
        <f>'[1]Munis Op1 Min'!C96</f>
        <v>Thabo Mofutsanyana District Municipality</v>
      </c>
      <c r="B21" s="19">
        <v>0</v>
      </c>
      <c r="C21" s="19">
        <v>58</v>
      </c>
      <c r="D21" s="19">
        <v>38.03478260869565</v>
      </c>
      <c r="E21" s="18">
        <f>'[1]Munis Op1 Min'!U96+1</f>
        <v>334</v>
      </c>
      <c r="F21" s="57">
        <f>'[1]Munis Op1 Min'!V96</f>
        <v>500</v>
      </c>
      <c r="G21" s="88">
        <v>437.4</v>
      </c>
      <c r="H21" s="97">
        <f t="shared" si="0"/>
        <v>1.3095808383233531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s="26" customFormat="1" ht="12.75">
      <c r="A22" s="41" t="s">
        <v>10</v>
      </c>
      <c r="B22" s="20">
        <v>7389.557999999999</v>
      </c>
      <c r="C22" s="20">
        <f>SUM(C23:C27)</f>
        <v>16000.3</v>
      </c>
      <c r="D22" s="20">
        <v>8901.27</v>
      </c>
      <c r="E22" s="20">
        <f>SUM(E23:E27)</f>
        <v>34880.958500000015</v>
      </c>
      <c r="F22" s="55">
        <f>SUM(F23:F27)</f>
        <v>52077.43775000002</v>
      </c>
      <c r="G22" s="84">
        <v>59874.646499999995</v>
      </c>
      <c r="H22" s="94">
        <f t="shared" si="0"/>
        <v>1.7165424654256554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s="34" customFormat="1" ht="12.75">
      <c r="A23" s="42" t="str">
        <f>'[1]Munis Op1 Min'!C112</f>
        <v>Ekurhuleni</v>
      </c>
      <c r="B23" s="23">
        <v>2569.518</v>
      </c>
      <c r="C23" s="23">
        <v>2026</v>
      </c>
      <c r="D23" s="23">
        <v>2413.97</v>
      </c>
      <c r="E23" s="18">
        <f>'[1]Munis Op1 Min'!U112</f>
        <v>333</v>
      </c>
      <c r="F23" s="57">
        <f>'[1]Munis Op1 Min'!V112</f>
        <v>500</v>
      </c>
      <c r="G23" s="85">
        <v>12985.926499999998</v>
      </c>
      <c r="H23" s="95">
        <f t="shared" si="0"/>
        <v>38.99677627627627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36" s="34" customFormat="1" ht="12.75">
      <c r="A24" s="39" t="s">
        <v>40</v>
      </c>
      <c r="B24" s="18">
        <v>2851.542</v>
      </c>
      <c r="C24" s="18">
        <v>12945.9</v>
      </c>
      <c r="D24" s="18">
        <v>5343.873913043478</v>
      </c>
      <c r="E24" s="18">
        <f>'[1]Munis Op1 Min'!U113-25180</f>
        <v>32862.558500000014</v>
      </c>
      <c r="F24" s="57">
        <f>'[1]Summary Op3'!$I$82</f>
        <v>49048.83775000002</v>
      </c>
      <c r="G24" s="86">
        <v>45058.1835</v>
      </c>
      <c r="H24" s="96">
        <f t="shared" si="0"/>
        <v>1.3711100278452142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1:36" s="34" customFormat="1" ht="12.75">
      <c r="A25" s="39" t="str">
        <f>'[1]Munis Op1 Min'!C114</f>
        <v>City of Tshwane</v>
      </c>
      <c r="B25" s="18">
        <v>1968.498</v>
      </c>
      <c r="C25" s="18">
        <v>793.2</v>
      </c>
      <c r="D25" s="18">
        <v>1051.908695652174</v>
      </c>
      <c r="E25" s="18">
        <f>'[1]Munis Op1 Min'!U114</f>
        <v>333</v>
      </c>
      <c r="F25" s="57">
        <f>'[1]Munis Op1 Min'!V114</f>
        <v>500</v>
      </c>
      <c r="G25" s="86">
        <v>778.0865000000001</v>
      </c>
      <c r="H25" s="96">
        <f t="shared" si="0"/>
        <v>2.3365960960960965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1:36" s="34" customFormat="1" ht="12.75">
      <c r="A26" s="39" t="str">
        <f>'[1]Munis Op1 Min'!C121</f>
        <v>Emfuleni</v>
      </c>
      <c r="B26" s="18">
        <v>0</v>
      </c>
      <c r="C26" s="18">
        <v>148.8</v>
      </c>
      <c r="D26" s="18">
        <v>86.06086956521739</v>
      </c>
      <c r="E26" s="18">
        <f>'[1]Munis Op1 Min'!U121</f>
        <v>855.5999999999999</v>
      </c>
      <c r="F26" s="57">
        <f>'[1]Munis Op1 Min'!V121</f>
        <v>1283.3999999999999</v>
      </c>
      <c r="G26" s="86">
        <v>989.7</v>
      </c>
      <c r="H26" s="96">
        <f t="shared" si="0"/>
        <v>1.156732117812062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</row>
    <row r="27" spans="1:36" s="34" customFormat="1" ht="12.75">
      <c r="A27" s="43" t="s">
        <v>41</v>
      </c>
      <c r="B27" s="22">
        <v>0</v>
      </c>
      <c r="C27" s="22">
        <v>86.4</v>
      </c>
      <c r="D27" s="22">
        <v>5.456521739130435</v>
      </c>
      <c r="E27" s="22">
        <f>'[1]Munis Op1 Min'!U129</f>
        <v>496.79999999999995</v>
      </c>
      <c r="F27" s="59">
        <f>'[1]Munis Op1 Min'!V129</f>
        <v>745.1999999999999</v>
      </c>
      <c r="G27" s="89">
        <v>62.75</v>
      </c>
      <c r="H27" s="97">
        <f t="shared" si="0"/>
        <v>0.1263083735909823</v>
      </c>
      <c r="I27" s="36"/>
      <c r="J27" s="36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</row>
    <row r="28" spans="1:36" s="26" customFormat="1" ht="15">
      <c r="A28" s="41" t="s">
        <v>2</v>
      </c>
      <c r="B28" s="20">
        <f>SUM(B29:B37)</f>
        <v>3593.7</v>
      </c>
      <c r="C28" s="20">
        <f>SUM(C29:C37)</f>
        <v>10545.700000000003</v>
      </c>
      <c r="D28" s="20">
        <v>3796.617826086957</v>
      </c>
      <c r="E28" s="20">
        <f>SUM(E29:E37)</f>
        <v>39973.49999999999</v>
      </c>
      <c r="F28" s="55">
        <f>SUM(F29:F37)+1</f>
        <v>59961.74999999999</v>
      </c>
      <c r="G28" s="84">
        <v>26102.33</v>
      </c>
      <c r="H28" s="94">
        <f t="shared" si="0"/>
        <v>0.6529908564423933</v>
      </c>
      <c r="I28" s="30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s="37" customFormat="1" ht="12.75">
      <c r="A29" s="38" t="s">
        <v>42</v>
      </c>
      <c r="B29" s="21">
        <v>3053.7</v>
      </c>
      <c r="C29" s="21">
        <v>5968.6</v>
      </c>
      <c r="D29" s="21">
        <v>3188.095652173913</v>
      </c>
      <c r="E29" s="21">
        <f>'[1]Munis Op1 Min'!U139</f>
        <v>16760.674999999996</v>
      </c>
      <c r="F29" s="58">
        <f>'[1]Munis Op1 Min'!V139</f>
        <v>25141.012499999993</v>
      </c>
      <c r="G29" s="87">
        <v>19104.325</v>
      </c>
      <c r="H29" s="95">
        <f t="shared" si="0"/>
        <v>1.139830287264684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s="37" customFormat="1" ht="12.75">
      <c r="A30" s="39" t="s">
        <v>43</v>
      </c>
      <c r="B30" s="18">
        <v>540</v>
      </c>
      <c r="C30" s="18">
        <v>598</v>
      </c>
      <c r="D30" s="18">
        <v>0</v>
      </c>
      <c r="E30" s="57">
        <f>'[1]Munis Op1 Min'!U154</f>
        <v>333</v>
      </c>
      <c r="F30" s="57">
        <f>'[1]Munis Op1 Min'!V154</f>
        <v>500</v>
      </c>
      <c r="G30" s="86">
        <v>0</v>
      </c>
      <c r="H30" s="96">
        <f t="shared" si="0"/>
        <v>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s="37" customFormat="1" ht="12.75">
      <c r="A31" s="39" t="s">
        <v>44</v>
      </c>
      <c r="B31" s="18">
        <v>0</v>
      </c>
      <c r="C31" s="18">
        <v>331.2</v>
      </c>
      <c r="D31" s="18">
        <v>193.77</v>
      </c>
      <c r="E31" s="57">
        <f>'[1]Munis Op1 Min'!U165</f>
        <v>1904.4</v>
      </c>
      <c r="F31" s="57">
        <f>'[1]Munis Op1 Min'!V165</f>
        <v>2856.6000000000004</v>
      </c>
      <c r="G31" s="86">
        <v>2228.355</v>
      </c>
      <c r="H31" s="96">
        <f t="shared" si="0"/>
        <v>1.1701086956521738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37" customFormat="1" ht="12.75">
      <c r="A32" s="39" t="s">
        <v>45</v>
      </c>
      <c r="B32" s="18">
        <v>0</v>
      </c>
      <c r="C32" s="18">
        <v>386.4</v>
      </c>
      <c r="D32" s="18">
        <v>161.77826086956523</v>
      </c>
      <c r="E32" s="57">
        <f>'[1]Munis Op1 Min'!U172</f>
        <v>2221.8</v>
      </c>
      <c r="F32" s="57">
        <f>'[1]Munis Op1 Min'!V172</f>
        <v>3332.7000000000003</v>
      </c>
      <c r="G32" s="86">
        <v>1860.45</v>
      </c>
      <c r="H32" s="96">
        <f t="shared" si="0"/>
        <v>0.8373615987037537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s="37" customFormat="1" ht="12.75">
      <c r="A33" s="39" t="str">
        <f>'[1]Munis Op1 Min'!C186</f>
        <v>Zululand District Municipality</v>
      </c>
      <c r="B33" s="18">
        <v>0</v>
      </c>
      <c r="C33" s="18">
        <v>154.8</v>
      </c>
      <c r="D33" s="18">
        <v>0</v>
      </c>
      <c r="E33" s="57">
        <f>'[1]Munis Op1 Min'!U186</f>
        <v>890.0999999999999</v>
      </c>
      <c r="F33" s="57">
        <f>'[1]Munis Op1 Min'!V186</f>
        <v>1335.1499999999999</v>
      </c>
      <c r="G33" s="86">
        <v>0</v>
      </c>
      <c r="H33" s="96">
        <f t="shared" si="0"/>
        <v>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s="37" customFormat="1" ht="12.75">
      <c r="A34" s="39" t="s">
        <v>46</v>
      </c>
      <c r="B34" s="18">
        <v>0</v>
      </c>
      <c r="C34" s="18">
        <v>1273.2</v>
      </c>
      <c r="D34" s="18">
        <v>30.969565217391306</v>
      </c>
      <c r="E34" s="57">
        <f>'[1]Munis Op1 Min'!U194</f>
        <v>7320.9</v>
      </c>
      <c r="F34" s="57">
        <f>'[1]Munis Op1 Min'!V194</f>
        <v>10981.349999999999</v>
      </c>
      <c r="G34" s="86">
        <v>356.15</v>
      </c>
      <c r="H34" s="96">
        <f t="shared" si="0"/>
        <v>0.04864839022524553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s="37" customFormat="1" ht="12.75">
      <c r="A35" s="39" t="s">
        <v>47</v>
      </c>
      <c r="B35" s="18">
        <v>0</v>
      </c>
      <c r="C35" s="18">
        <v>471.6</v>
      </c>
      <c r="D35" s="18">
        <v>53.64782608695652</v>
      </c>
      <c r="E35" s="57">
        <f>'[1]Munis Op1 Min'!U203</f>
        <v>2711.7</v>
      </c>
      <c r="F35" s="57">
        <f>'[1]Munis Op1 Min'!V203</f>
        <v>4067.5499999999997</v>
      </c>
      <c r="G35" s="86">
        <v>616.95</v>
      </c>
      <c r="H35" s="96">
        <f t="shared" si="0"/>
        <v>0.22751410554264856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s="37" customFormat="1" ht="12.75">
      <c r="A36" s="39" t="s">
        <v>48</v>
      </c>
      <c r="B36" s="18">
        <v>0</v>
      </c>
      <c r="C36" s="18">
        <v>1294.7</v>
      </c>
      <c r="D36" s="18">
        <v>94.41739130434783</v>
      </c>
      <c r="E36" s="57">
        <f>'[1]Munis Op1 Min'!U210</f>
        <v>7444.525</v>
      </c>
      <c r="F36" s="57">
        <f>'[1]Munis Op1 Min'!V210</f>
        <v>11166.787499999999</v>
      </c>
      <c r="G36" s="86">
        <v>1085.8</v>
      </c>
      <c r="H36" s="96">
        <f t="shared" si="0"/>
        <v>0.14585215309237326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s="37" customFormat="1" ht="12.75">
      <c r="A37" s="40" t="str">
        <f>'[1]Munis Op1 Min'!C218</f>
        <v>Sisonke District Municipality</v>
      </c>
      <c r="B37" s="19">
        <v>0</v>
      </c>
      <c r="C37" s="19">
        <v>67.2</v>
      </c>
      <c r="D37" s="19">
        <v>73.93913043478261</v>
      </c>
      <c r="E37" s="57">
        <f>'[1]Munis Op1 Min'!U218</f>
        <v>386.4</v>
      </c>
      <c r="F37" s="57">
        <f>'[1]Munis Op1 Min'!V218</f>
        <v>579.5999999999999</v>
      </c>
      <c r="G37" s="88">
        <v>850.3</v>
      </c>
      <c r="H37" s="97">
        <f t="shared" si="0"/>
        <v>2.2005693581780537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s="26" customFormat="1" ht="15">
      <c r="A38" s="44" t="s">
        <v>22</v>
      </c>
      <c r="B38" s="24">
        <v>0</v>
      </c>
      <c r="C38" s="24">
        <v>3188</v>
      </c>
      <c r="D38" s="24">
        <v>533.8839130434783</v>
      </c>
      <c r="E38" s="20">
        <f>SUM(E39:E48)-1</f>
        <v>18327.5</v>
      </c>
      <c r="F38" s="55">
        <f>SUM(F39:F48)</f>
        <v>27495.249999999996</v>
      </c>
      <c r="G38" s="20">
        <v>6139.7</v>
      </c>
      <c r="H38" s="94">
        <f t="shared" si="0"/>
        <v>0.334999317964807</v>
      </c>
      <c r="I38" s="30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s="37" customFormat="1" ht="12.75">
      <c r="A39" s="38" t="s">
        <v>49</v>
      </c>
      <c r="B39" s="21">
        <v>0</v>
      </c>
      <c r="C39" s="21">
        <v>1172.4</v>
      </c>
      <c r="D39" s="21">
        <v>137.27826086956523</v>
      </c>
      <c r="E39" s="56">
        <f>'[1]Munis Op1 Min'!U231</f>
        <v>6741.299999999999</v>
      </c>
      <c r="F39" s="56">
        <f>'[1]Munis Op1 Min'!V231</f>
        <v>10111.949999999999</v>
      </c>
      <c r="G39" s="91">
        <v>1578.7</v>
      </c>
      <c r="H39" s="95">
        <f t="shared" si="0"/>
        <v>0.23418331775770254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37" customFormat="1" ht="12.75">
      <c r="A40" s="39" t="str">
        <f>'[1]Munis Op1 Min'!C235</f>
        <v>Greater Letaba</v>
      </c>
      <c r="B40" s="18">
        <v>0</v>
      </c>
      <c r="C40" s="18">
        <v>58</v>
      </c>
      <c r="D40" s="18">
        <v>27.547826086956523</v>
      </c>
      <c r="E40" s="18">
        <f>'[1]Munis Op1 Min'!U235</f>
        <v>333</v>
      </c>
      <c r="F40" s="57">
        <f>'[1]Munis Op1 Min'!V235</f>
        <v>500</v>
      </c>
      <c r="G40" s="86">
        <v>316.8</v>
      </c>
      <c r="H40" s="96">
        <f t="shared" si="0"/>
        <v>0.9513513513513514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s="37" customFormat="1" ht="12.75">
      <c r="A41" s="39" t="str">
        <f>'[1]Munis Op1 Min'!C239</f>
        <v>Mopani District Municipality</v>
      </c>
      <c r="B41" s="18">
        <v>0</v>
      </c>
      <c r="C41" s="18">
        <v>75.6</v>
      </c>
      <c r="D41" s="18">
        <v>29.269565217391303</v>
      </c>
      <c r="E41" s="18">
        <f>'[1]Munis Op1 Min'!U239</f>
        <v>434.69999999999993</v>
      </c>
      <c r="F41" s="57">
        <f>'[1]Munis Op1 Min'!V239</f>
        <v>652.05</v>
      </c>
      <c r="G41" s="86">
        <v>336.6</v>
      </c>
      <c r="H41" s="96">
        <f t="shared" si="0"/>
        <v>0.7743271221532093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s="37" customFormat="1" ht="12.75">
      <c r="A42" s="39" t="str">
        <f>'[1]Munis Op1 Min'!C245</f>
        <v>Makhado</v>
      </c>
      <c r="B42" s="18">
        <v>0</v>
      </c>
      <c r="C42" s="18">
        <v>58</v>
      </c>
      <c r="D42" s="18">
        <v>0</v>
      </c>
      <c r="E42" s="18">
        <f>'[1]Munis Op1 Min'!U245</f>
        <v>333</v>
      </c>
      <c r="F42" s="57">
        <f>'[1]Munis Op1 Min'!V245</f>
        <v>500</v>
      </c>
      <c r="G42" s="86">
        <v>0</v>
      </c>
      <c r="H42" s="96">
        <f t="shared" si="0"/>
        <v>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s="37" customFormat="1" ht="12.75">
      <c r="A43" s="39" t="str">
        <f>'[1]Munis Op1 Min'!C246</f>
        <v>Vhembe District Municipality</v>
      </c>
      <c r="B43" s="18">
        <v>0</v>
      </c>
      <c r="C43" s="18">
        <v>405.6</v>
      </c>
      <c r="D43" s="18">
        <v>121.38695652173914</v>
      </c>
      <c r="E43" s="18">
        <f>'[1]Munis Op1 Min'!U246</f>
        <v>2332.2</v>
      </c>
      <c r="F43" s="57">
        <f>'[1]Munis Op1 Min'!V246</f>
        <v>3498.2999999999997</v>
      </c>
      <c r="G43" s="86">
        <v>1395.95</v>
      </c>
      <c r="H43" s="96">
        <f t="shared" si="0"/>
        <v>0.5985550124346112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s="37" customFormat="1" ht="12.75">
      <c r="A44" s="39" t="s">
        <v>50</v>
      </c>
      <c r="B44" s="18">
        <v>0</v>
      </c>
      <c r="C44" s="18">
        <v>404.4</v>
      </c>
      <c r="D44" s="18">
        <v>94.93478260869566</v>
      </c>
      <c r="E44" s="57">
        <f>'[1]Munis Op1 Min'!U252</f>
        <v>2325.3</v>
      </c>
      <c r="F44" s="57">
        <f>'[1]Munis Op1 Min'!V252</f>
        <v>3487.9500000000003</v>
      </c>
      <c r="G44" s="86">
        <v>1091.75</v>
      </c>
      <c r="H44" s="96">
        <f t="shared" si="0"/>
        <v>0.4695093106265858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s="37" customFormat="1" ht="12.75">
      <c r="A45" s="39" t="s">
        <v>51</v>
      </c>
      <c r="B45" s="18">
        <v>0</v>
      </c>
      <c r="C45" s="18">
        <v>840</v>
      </c>
      <c r="D45" s="18">
        <v>76.79130434782608</v>
      </c>
      <c r="E45" s="57">
        <f>'[1]Munis Op1 Min'!U254</f>
        <v>4830</v>
      </c>
      <c r="F45" s="57">
        <f>'[1]Munis Op1 Min'!V254</f>
        <v>7245</v>
      </c>
      <c r="G45" s="86">
        <v>883.1</v>
      </c>
      <c r="H45" s="96">
        <f t="shared" si="0"/>
        <v>0.18283643892339546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s="37" customFormat="1" ht="12.75">
      <c r="A46" s="39" t="str">
        <f>'[1]Munis Op1 Min'!C258</f>
        <v>Lephalale</v>
      </c>
      <c r="B46" s="18">
        <v>0</v>
      </c>
      <c r="C46" s="18">
        <v>58</v>
      </c>
      <c r="D46" s="18">
        <v>27.356521739130436</v>
      </c>
      <c r="E46" s="18">
        <f>'[1]Munis Op1 Min'!U258</f>
        <v>333</v>
      </c>
      <c r="F46" s="57">
        <f>'[1]Munis Op1 Min'!V258</f>
        <v>500</v>
      </c>
      <c r="G46" s="86">
        <v>314.6</v>
      </c>
      <c r="H46" s="96">
        <f t="shared" si="0"/>
        <v>0.9447447447447448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s="37" customFormat="1" ht="12.75">
      <c r="A47" s="39" t="str">
        <f>'[1]Munis Op1 Min'!C262</f>
        <v>Mogalakwena</v>
      </c>
      <c r="B47" s="18">
        <v>0</v>
      </c>
      <c r="C47" s="18">
        <v>58</v>
      </c>
      <c r="D47" s="18">
        <v>17.408695652173915</v>
      </c>
      <c r="E47" s="18">
        <f>'[1]Munis Op1 Min'!U262</f>
        <v>333</v>
      </c>
      <c r="F47" s="57">
        <f>'[1]Munis Op1 Min'!V262</f>
        <v>500</v>
      </c>
      <c r="G47" s="86">
        <v>200.2</v>
      </c>
      <c r="H47" s="96">
        <f t="shared" si="0"/>
        <v>0.6012012012012011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s="37" customFormat="1" ht="12.75">
      <c r="A48" s="40" t="s">
        <v>52</v>
      </c>
      <c r="B48" s="19">
        <v>0</v>
      </c>
      <c r="C48" s="19">
        <v>58</v>
      </c>
      <c r="D48" s="19">
        <v>1.91</v>
      </c>
      <c r="E48" s="57">
        <f>'[1]Munis Op1 Min'!U263</f>
        <v>333</v>
      </c>
      <c r="F48" s="57">
        <f>'[1]Munis Op1 Min'!V263</f>
        <v>500</v>
      </c>
      <c r="G48" s="88">
        <v>22</v>
      </c>
      <c r="H48" s="97">
        <f t="shared" si="0"/>
        <v>0.06606606606606606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s="26" customFormat="1" ht="15">
      <c r="A49" s="44" t="s">
        <v>16</v>
      </c>
      <c r="B49" s="24">
        <v>0</v>
      </c>
      <c r="C49" s="24">
        <v>2339.9</v>
      </c>
      <c r="D49" s="24">
        <v>213.30434782608694</v>
      </c>
      <c r="E49" s="20">
        <f>SUM(E50:E58)+1</f>
        <v>13453.925000000003</v>
      </c>
      <c r="F49" s="55">
        <f>SUM(F50:F58)</f>
        <v>20180.8875</v>
      </c>
      <c r="G49" s="20">
        <v>2453</v>
      </c>
      <c r="H49" s="94">
        <f t="shared" si="0"/>
        <v>0.1823259755052893</v>
      </c>
      <c r="I49" s="30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s="37" customFormat="1" ht="12.75">
      <c r="A50" s="38" t="s">
        <v>53</v>
      </c>
      <c r="B50" s="21">
        <v>0</v>
      </c>
      <c r="C50" s="21">
        <v>709.5</v>
      </c>
      <c r="D50" s="21">
        <v>7.239130434782608</v>
      </c>
      <c r="E50" s="58">
        <f>'[1]Munis Op1 Min'!U275</f>
        <v>4079.6250000000005</v>
      </c>
      <c r="F50" s="58">
        <f>'[1]Munis Op1 Min'!V275</f>
        <v>6119.437500000001</v>
      </c>
      <c r="G50" s="87">
        <v>83.25</v>
      </c>
      <c r="H50" s="95">
        <f t="shared" si="0"/>
        <v>0.02040628734258663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s="37" customFormat="1" ht="12.75">
      <c r="A51" s="39" t="str">
        <f>'[1]Munis Op1 Min'!C278</f>
        <v>Govan Mbeki</v>
      </c>
      <c r="B51" s="18">
        <v>0</v>
      </c>
      <c r="C51" s="18">
        <v>115.2</v>
      </c>
      <c r="D51" s="18">
        <v>26.769565217391303</v>
      </c>
      <c r="E51" s="57">
        <f>'[1]Munis Op1 Min'!U278</f>
        <v>662.3999999999999</v>
      </c>
      <c r="F51" s="57">
        <f>'[1]Munis Op1 Min'!V278</f>
        <v>993.5999999999998</v>
      </c>
      <c r="G51" s="86">
        <v>307.85</v>
      </c>
      <c r="H51" s="96">
        <f t="shared" si="0"/>
        <v>0.46474939613526584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s="37" customFormat="1" ht="12.75">
      <c r="A52" s="39" t="str">
        <f>'[1]Munis Op1 Min'!C279</f>
        <v>Gert Sibande District Municipality</v>
      </c>
      <c r="B52" s="18">
        <v>0</v>
      </c>
      <c r="C52" s="18">
        <v>385</v>
      </c>
      <c r="D52" s="18">
        <v>29.143478260869564</v>
      </c>
      <c r="E52" s="57">
        <f>'[1]Munis Op1 Min'!U279</f>
        <v>2213.7500000000005</v>
      </c>
      <c r="F52" s="57">
        <f>'[1]Munis Op1 Min'!V279</f>
        <v>3320.625000000001</v>
      </c>
      <c r="G52" s="86">
        <v>335.15</v>
      </c>
      <c r="H52" s="96">
        <f t="shared" si="0"/>
        <v>0.15139469226425745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s="37" customFormat="1" ht="12.75">
      <c r="A53" s="39" t="str">
        <f>'[1]Munis Op1 Min'!C283</f>
        <v>Emalahleni</v>
      </c>
      <c r="B53" s="18">
        <v>0</v>
      </c>
      <c r="C53" s="18">
        <v>58</v>
      </c>
      <c r="D53" s="18">
        <v>11.634782608695652</v>
      </c>
      <c r="E53" s="57">
        <f>'[1]Munis Op1 Min'!U283</f>
        <v>333</v>
      </c>
      <c r="F53" s="57">
        <f>'[1]Munis Op1 Min'!V283</f>
        <v>500</v>
      </c>
      <c r="G53" s="86">
        <v>133.8</v>
      </c>
      <c r="H53" s="96">
        <f t="shared" si="0"/>
        <v>0.40180180180180186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s="37" customFormat="1" ht="12.75">
      <c r="A54" s="39" t="str">
        <f>'[1]Munis Op1 Min'!C287</f>
        <v>Dr JS Moroka</v>
      </c>
      <c r="B54" s="18">
        <v>0</v>
      </c>
      <c r="C54" s="18">
        <v>58</v>
      </c>
      <c r="D54" s="18">
        <v>13.873913043478261</v>
      </c>
      <c r="E54" s="57">
        <f>'[1]Munis Op1 Min'!U287</f>
        <v>333</v>
      </c>
      <c r="F54" s="57">
        <f>'[1]Munis Op1 Min'!V287</f>
        <v>500</v>
      </c>
      <c r="G54" s="86">
        <v>159.55</v>
      </c>
      <c r="H54" s="96">
        <f t="shared" si="0"/>
        <v>0.47912912912912914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s="37" customFormat="1" ht="12.75">
      <c r="A55" s="39" t="s">
        <v>54</v>
      </c>
      <c r="B55" s="18">
        <v>0</v>
      </c>
      <c r="C55" s="18">
        <v>371.8</v>
      </c>
      <c r="D55" s="18">
        <v>24.76086956521739</v>
      </c>
      <c r="E55" s="57">
        <f>'[1]Munis Op1 Min'!U288</f>
        <v>2137.85</v>
      </c>
      <c r="F55" s="57">
        <f>'[1]Munis Op1 Min'!V288</f>
        <v>3206.7749999999996</v>
      </c>
      <c r="G55" s="86">
        <v>284.75</v>
      </c>
      <c r="H55" s="96">
        <f t="shared" si="0"/>
        <v>0.13319456463269172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s="37" customFormat="1" ht="12.75">
      <c r="A56" s="39" t="s">
        <v>55</v>
      </c>
      <c r="B56" s="18">
        <v>0</v>
      </c>
      <c r="C56" s="18">
        <v>446.4</v>
      </c>
      <c r="D56" s="18">
        <v>43.18260869565217</v>
      </c>
      <c r="E56" s="57">
        <f>'[1]Munis Op1 Min'!U292</f>
        <v>2566.8</v>
      </c>
      <c r="F56" s="57">
        <f>'[1]Munis Op1 Min'!V292</f>
        <v>3850.2000000000003</v>
      </c>
      <c r="G56" s="86">
        <v>496.6</v>
      </c>
      <c r="H56" s="96">
        <f t="shared" si="0"/>
        <v>0.193470469066542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s="37" customFormat="1" ht="12.75">
      <c r="A57" s="39" t="str">
        <f>'[1]Munis Op1 Min'!C293</f>
        <v>Umjindi</v>
      </c>
      <c r="B57" s="18">
        <v>0</v>
      </c>
      <c r="C57" s="18">
        <v>58</v>
      </c>
      <c r="D57" s="18">
        <v>9.934782608695652</v>
      </c>
      <c r="E57" s="57">
        <f>'[1]Munis Op1 Min'!U293</f>
        <v>333</v>
      </c>
      <c r="F57" s="57">
        <f>'[1]Munis Op1 Min'!V293</f>
        <v>500</v>
      </c>
      <c r="G57" s="86">
        <v>114.25</v>
      </c>
      <c r="H57" s="96">
        <f t="shared" si="0"/>
        <v>0.3430930930930931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s="37" customFormat="1" ht="12.75">
      <c r="A58" s="40" t="str">
        <f>'[1]Munis Op1 Min'!C295</f>
        <v>Bushbuckridge</v>
      </c>
      <c r="B58" s="19">
        <v>0</v>
      </c>
      <c r="C58" s="19">
        <v>138</v>
      </c>
      <c r="D58" s="19">
        <v>46.76521739130435</v>
      </c>
      <c r="E58" s="22">
        <f>'[1]Munis Op1 Min'!U295</f>
        <v>793.5</v>
      </c>
      <c r="F58" s="59">
        <f>'[1]Munis Op1 Min'!V295</f>
        <v>1190.25</v>
      </c>
      <c r="G58" s="88">
        <v>537.8</v>
      </c>
      <c r="H58" s="97">
        <f t="shared" si="0"/>
        <v>0.6777567737870195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s="26" customFormat="1" ht="15">
      <c r="A59" s="44" t="s">
        <v>27</v>
      </c>
      <c r="B59" s="24">
        <v>0</v>
      </c>
      <c r="C59" s="24">
        <v>2695</v>
      </c>
      <c r="D59" s="24">
        <v>501.6565217391304</v>
      </c>
      <c r="E59" s="55">
        <f>SUM(E60:E64)</f>
        <v>15496.250000000002</v>
      </c>
      <c r="F59" s="55">
        <f>SUM(F60:F64)</f>
        <v>23244.375</v>
      </c>
      <c r="G59" s="20">
        <v>5769.05</v>
      </c>
      <c r="H59" s="94">
        <f t="shared" si="0"/>
        <v>0.3722868435911914</v>
      </c>
      <c r="I59" s="30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1:36" s="37" customFormat="1" ht="12.75">
      <c r="A60" s="38" t="s">
        <v>56</v>
      </c>
      <c r="B60" s="21">
        <v>0</v>
      </c>
      <c r="C60" s="21">
        <v>405.9</v>
      </c>
      <c r="D60" s="21">
        <v>1.8347826086956522</v>
      </c>
      <c r="E60" s="60">
        <f>'[1]Munis Op1 Min'!U308</f>
        <v>2333.925</v>
      </c>
      <c r="F60" s="60">
        <f>'[1]Munis Op1 Min'!V308</f>
        <v>3500.8875000000003</v>
      </c>
      <c r="G60" s="85">
        <v>21.1</v>
      </c>
      <c r="H60" s="95">
        <f t="shared" si="0"/>
        <v>0.009040564713947534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s="37" customFormat="1" ht="12.75">
      <c r="A61" s="39" t="s">
        <v>57</v>
      </c>
      <c r="B61" s="18">
        <v>0</v>
      </c>
      <c r="C61" s="18">
        <v>636.9</v>
      </c>
      <c r="D61" s="18">
        <v>0.17391304347826086</v>
      </c>
      <c r="E61" s="57">
        <f>'[1]Munis Op1 Min'!U317</f>
        <v>3662.1750000000006</v>
      </c>
      <c r="F61" s="57">
        <f>'[1]Munis Op1 Min'!V317</f>
        <v>5493.262500000001</v>
      </c>
      <c r="G61" s="86">
        <v>2</v>
      </c>
      <c r="H61" s="96">
        <f t="shared" si="0"/>
        <v>0.0005461235467993746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s="37" customFormat="1" ht="12.75">
      <c r="A62" s="39" t="s">
        <v>58</v>
      </c>
      <c r="B62" s="18">
        <v>0</v>
      </c>
      <c r="C62" s="18">
        <v>585.2</v>
      </c>
      <c r="D62" s="18">
        <v>0</v>
      </c>
      <c r="E62" s="57">
        <f>'[1]Munis Op1 Min'!U337</f>
        <v>3364.9000000000005</v>
      </c>
      <c r="F62" s="57">
        <f>'[1]Munis Op1 Min'!V337</f>
        <v>5047.35</v>
      </c>
      <c r="G62" s="86">
        <v>0</v>
      </c>
      <c r="H62" s="96">
        <f t="shared" si="0"/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s="37" customFormat="1" ht="12.75">
      <c r="A63" s="39" t="s">
        <v>59</v>
      </c>
      <c r="B63" s="18">
        <v>0</v>
      </c>
      <c r="C63" s="18">
        <v>612.7</v>
      </c>
      <c r="D63" s="18">
        <v>498.09565217391304</v>
      </c>
      <c r="E63" s="57">
        <f>'[1]Munis Op1 Min'!U340</f>
        <v>3523.0250000000005</v>
      </c>
      <c r="F63" s="57">
        <f>'[1]Munis Op1 Min'!V340</f>
        <v>5284.5375</v>
      </c>
      <c r="G63" s="86">
        <v>5728.1</v>
      </c>
      <c r="H63" s="96">
        <f t="shared" si="0"/>
        <v>1.6259038752208683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s="37" customFormat="1" ht="12.75">
      <c r="A64" s="40" t="s">
        <v>60</v>
      </c>
      <c r="B64" s="19">
        <v>0</v>
      </c>
      <c r="C64" s="19">
        <v>454.3</v>
      </c>
      <c r="D64" s="19">
        <v>1.5521739130434782</v>
      </c>
      <c r="E64" s="61">
        <f>'[1]Munis Op1 Min'!U344</f>
        <v>2612.225</v>
      </c>
      <c r="F64" s="61">
        <f>'[1]Munis Op1 Min'!V344</f>
        <v>3918.3374999999996</v>
      </c>
      <c r="G64" s="92">
        <v>17.85</v>
      </c>
      <c r="H64" s="97">
        <f t="shared" si="0"/>
        <v>0.006833255175185906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s="26" customFormat="1" ht="15">
      <c r="A65" s="44" t="s">
        <v>24</v>
      </c>
      <c r="B65" s="24">
        <v>0</v>
      </c>
      <c r="C65" s="24">
        <v>1686</v>
      </c>
      <c r="D65" s="24">
        <v>242.3608695652174</v>
      </c>
      <c r="E65" s="62">
        <f>SUM(E66:E72)+1</f>
        <v>9694</v>
      </c>
      <c r="F65" s="55">
        <f>SUM(F66:F72)</f>
        <v>14541</v>
      </c>
      <c r="G65" s="90">
        <v>2787.15</v>
      </c>
      <c r="H65" s="94">
        <f t="shared" si="0"/>
        <v>0.2875128945739633</v>
      </c>
      <c r="I65" s="30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66" spans="1:36" s="37" customFormat="1" ht="12.75">
      <c r="A66" s="38" t="s">
        <v>61</v>
      </c>
      <c r="B66" s="21">
        <v>0</v>
      </c>
      <c r="C66" s="21">
        <v>786</v>
      </c>
      <c r="D66" s="21">
        <v>56.08695652173913</v>
      </c>
      <c r="E66" s="56">
        <f>'[1]Munis Op1 Min'!U355</f>
        <v>4519.5</v>
      </c>
      <c r="F66" s="56">
        <f>'[1]Munis Op1 Min'!V355</f>
        <v>6779.25</v>
      </c>
      <c r="G66" s="91">
        <v>645</v>
      </c>
      <c r="H66" s="95">
        <f t="shared" si="0"/>
        <v>0.14271490209093926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s="37" customFormat="1" ht="12.75">
      <c r="A67" s="39" t="s">
        <v>62</v>
      </c>
      <c r="B67" s="18">
        <v>0</v>
      </c>
      <c r="C67" s="18">
        <v>58</v>
      </c>
      <c r="D67" s="18">
        <v>34.52173913043478</v>
      </c>
      <c r="E67" s="18">
        <f>'[1]Munis Op1 Min'!U357</f>
        <v>333</v>
      </c>
      <c r="F67" s="57">
        <f>'[1]Munis Op1 Min'!V357</f>
        <v>500</v>
      </c>
      <c r="G67" s="86">
        <v>397</v>
      </c>
      <c r="H67" s="96">
        <f t="shared" si="0"/>
        <v>1.1921921921921923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s="37" customFormat="1" ht="12.75">
      <c r="A68" s="39" t="s">
        <v>63</v>
      </c>
      <c r="B68" s="18">
        <v>0</v>
      </c>
      <c r="C68" s="18">
        <v>58</v>
      </c>
      <c r="D68" s="18">
        <v>23.217391304347824</v>
      </c>
      <c r="E68" s="60">
        <f>'[1]Munis Op1 Min'!U358</f>
        <v>333</v>
      </c>
      <c r="F68" s="60">
        <f>'[1]Munis Op1 Min'!V358</f>
        <v>500</v>
      </c>
      <c r="G68" s="85">
        <v>267</v>
      </c>
      <c r="H68" s="96">
        <f t="shared" si="0"/>
        <v>0.8018018018018018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s="37" customFormat="1" ht="12.75">
      <c r="A69" s="39" t="str">
        <f>'[1]Munis Op1 Min'!C366</f>
        <v>Central District Municipality</v>
      </c>
      <c r="B69" s="18">
        <v>0</v>
      </c>
      <c r="C69" s="18">
        <v>58</v>
      </c>
      <c r="D69" s="18">
        <v>23.973913043478262</v>
      </c>
      <c r="E69" s="57">
        <f>'[1]Munis Op1 Min'!U366</f>
        <v>333</v>
      </c>
      <c r="F69" s="57">
        <f>'[1]Munis Op1 Min'!V366</f>
        <v>500</v>
      </c>
      <c r="G69" s="86">
        <v>275.7</v>
      </c>
      <c r="H69" s="96">
        <f aca="true" t="shared" si="1" ref="H69:H80">G69/E69</f>
        <v>0.8279279279279279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s="37" customFormat="1" ht="12.75">
      <c r="A70" s="39" t="s">
        <v>64</v>
      </c>
      <c r="B70" s="18">
        <v>0</v>
      </c>
      <c r="C70" s="18">
        <v>256.8</v>
      </c>
      <c r="D70" s="18">
        <v>29.46086956521739</v>
      </c>
      <c r="E70" s="57">
        <f>'[1]Munis Op1 Min'!U375</f>
        <v>1476.6</v>
      </c>
      <c r="F70" s="57">
        <f>'[1]Munis Op1 Min'!V375</f>
        <v>2214.8999999999996</v>
      </c>
      <c r="G70" s="86">
        <v>338.8</v>
      </c>
      <c r="H70" s="96">
        <f t="shared" si="1"/>
        <v>0.22944602465122582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s="37" customFormat="1" ht="12.75">
      <c r="A71" s="39" t="str">
        <f>'[1]Munis Op1 Min'!C380</f>
        <v>City of Matlosana</v>
      </c>
      <c r="B71" s="18">
        <v>0</v>
      </c>
      <c r="C71" s="18">
        <v>331.2</v>
      </c>
      <c r="D71" s="18">
        <v>21.8</v>
      </c>
      <c r="E71" s="57">
        <f>'[1]Munis Op1 Min'!U380</f>
        <v>1904.4</v>
      </c>
      <c r="F71" s="57">
        <f>'[1]Munis Op1 Min'!V380</f>
        <v>2856.6000000000004</v>
      </c>
      <c r="G71" s="86">
        <v>250.7</v>
      </c>
      <c r="H71" s="96">
        <f t="shared" si="1"/>
        <v>0.13164251207729466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s="37" customFormat="1" ht="12.75">
      <c r="A72" s="40" t="s">
        <v>65</v>
      </c>
      <c r="B72" s="19">
        <v>0</v>
      </c>
      <c r="C72" s="19">
        <v>138</v>
      </c>
      <c r="D72" s="19">
        <v>53.3</v>
      </c>
      <c r="E72" s="57">
        <f>'[1]Munis Op1 Min'!U382</f>
        <v>793.5</v>
      </c>
      <c r="F72" s="57">
        <f>'[1]Munis Op1 Min'!V382</f>
        <v>1190.25</v>
      </c>
      <c r="G72" s="88">
        <v>612.95</v>
      </c>
      <c r="H72" s="97">
        <f t="shared" si="1"/>
        <v>0.7724637681159421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s="26" customFormat="1" ht="15">
      <c r="A73" s="44" t="s">
        <v>8</v>
      </c>
      <c r="B73" s="24">
        <v>1966.74</v>
      </c>
      <c r="C73" s="24">
        <v>3234.5</v>
      </c>
      <c r="D73" s="24">
        <v>220.86086956521737</v>
      </c>
      <c r="E73" s="20">
        <f>SUM(E74:E80)+1</f>
        <v>7289.120000000002</v>
      </c>
      <c r="F73" s="55">
        <f>SUM(F74:F80)</f>
        <v>10933.680000000002</v>
      </c>
      <c r="G73" s="20">
        <v>1271.05</v>
      </c>
      <c r="H73" s="94">
        <f t="shared" si="1"/>
        <v>0.17437633075048836</v>
      </c>
      <c r="I73" s="30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</row>
    <row r="74" spans="1:36" s="37" customFormat="1" ht="12.75">
      <c r="A74" s="38" t="s">
        <v>66</v>
      </c>
      <c r="B74" s="21">
        <v>1966.74</v>
      </c>
      <c r="C74" s="21">
        <v>2562</v>
      </c>
      <c r="D74" s="21">
        <v>110.33478260869565</v>
      </c>
      <c r="E74" s="58">
        <f>'[1]Munis Op1 Min'!U392</f>
        <v>3422.745000000001</v>
      </c>
      <c r="F74" s="58">
        <f>'[1]Munis Op1 Min'!V392</f>
        <v>5134.117500000001</v>
      </c>
      <c r="G74" s="87">
        <v>0</v>
      </c>
      <c r="H74" s="95">
        <f t="shared" si="1"/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s="37" customFormat="1" ht="12.75">
      <c r="A75" s="39" t="s">
        <v>67</v>
      </c>
      <c r="B75" s="18">
        <v>0</v>
      </c>
      <c r="C75" s="18">
        <v>277.2</v>
      </c>
      <c r="D75" s="18">
        <v>36.89565217391304</v>
      </c>
      <c r="E75" s="57">
        <f>'[1]Munis Op1 Min'!U410</f>
        <v>1593.9000000000003</v>
      </c>
      <c r="F75" s="57">
        <f>'[1]Munis Op1 Min'!V410</f>
        <v>2390.8500000000004</v>
      </c>
      <c r="G75" s="86">
        <v>424.3</v>
      </c>
      <c r="H75" s="96">
        <f t="shared" si="1"/>
        <v>0.2662023966371792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s="37" customFormat="1" ht="12.75">
      <c r="A76" s="39" t="s">
        <v>68</v>
      </c>
      <c r="B76" s="18">
        <v>0</v>
      </c>
      <c r="C76" s="18">
        <v>58</v>
      </c>
      <c r="D76" s="18">
        <v>0</v>
      </c>
      <c r="E76" s="57">
        <f>'[1]Munis Op1 Min'!U419</f>
        <v>333</v>
      </c>
      <c r="F76" s="57">
        <f>'[1]Munis Op1 Min'!V419</f>
        <v>500</v>
      </c>
      <c r="G76" s="86">
        <v>0</v>
      </c>
      <c r="H76" s="96">
        <f t="shared" si="1"/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s="37" customFormat="1" ht="12.75">
      <c r="A77" s="39" t="s">
        <v>69</v>
      </c>
      <c r="B77" s="18">
        <v>0</v>
      </c>
      <c r="C77" s="18">
        <v>134.4</v>
      </c>
      <c r="D77" s="18">
        <v>10.134782608695652</v>
      </c>
      <c r="E77" s="57">
        <f>'[1]Munis Op1 Min'!U420</f>
        <v>772.8</v>
      </c>
      <c r="F77" s="57">
        <f>'[1]Munis Op1 Min'!V420</f>
        <v>1159.1999999999998</v>
      </c>
      <c r="G77" s="86">
        <v>116.55</v>
      </c>
      <c r="H77" s="96">
        <f t="shared" si="1"/>
        <v>0.15081521739130435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s="37" customFormat="1" ht="12.75">
      <c r="A78" s="39" t="s">
        <v>70</v>
      </c>
      <c r="B78" s="18">
        <v>0</v>
      </c>
      <c r="C78" s="18">
        <v>58</v>
      </c>
      <c r="D78" s="18">
        <v>63.495652173913044</v>
      </c>
      <c r="E78" s="57">
        <f>'[1]Munis Op1 Min'!U421</f>
        <v>333</v>
      </c>
      <c r="F78" s="57">
        <f>'[1]Munis Op1 Min'!V421</f>
        <v>500</v>
      </c>
      <c r="G78" s="86">
        <v>730.2</v>
      </c>
      <c r="H78" s="96">
        <f t="shared" si="1"/>
        <v>2.192792792792793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s="37" customFormat="1" ht="12.75">
      <c r="A79" s="39" t="str">
        <f>'[1]Munis Op1 Min'!C423</f>
        <v>Knysna</v>
      </c>
      <c r="B79" s="18">
        <v>0</v>
      </c>
      <c r="C79" s="18">
        <v>58</v>
      </c>
      <c r="D79" s="18">
        <v>0</v>
      </c>
      <c r="E79" s="57">
        <f>'[1]Munis Op1 Min'!U423</f>
        <v>333</v>
      </c>
      <c r="F79" s="57">
        <f>'[1]Munis Op1 Min'!V423</f>
        <v>500</v>
      </c>
      <c r="G79" s="86">
        <v>0</v>
      </c>
      <c r="H79" s="96">
        <f t="shared" si="1"/>
        <v>0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s="37" customFormat="1" ht="12.75">
      <c r="A80" s="40" t="s">
        <v>71</v>
      </c>
      <c r="B80" s="19">
        <v>0</v>
      </c>
      <c r="C80" s="19">
        <v>86.9</v>
      </c>
      <c r="D80" s="19">
        <v>0</v>
      </c>
      <c r="E80" s="61">
        <f>'[1]Munis Op1 Min'!U424</f>
        <v>499.67500000000007</v>
      </c>
      <c r="F80" s="61">
        <f>'[1]Munis Op1 Min'!V424</f>
        <v>749.5125</v>
      </c>
      <c r="G80" s="92">
        <v>0</v>
      </c>
      <c r="H80" s="97">
        <f t="shared" si="1"/>
        <v>0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8" ht="15.75" thickBot="1">
      <c r="A81" s="63" t="s">
        <v>72</v>
      </c>
      <c r="B81" s="31">
        <f aca="true" t="shared" si="2" ref="B81:G81">B4+B17+B22+B28+B38+B49+B59+B65+B73</f>
        <v>15747.513999999997</v>
      </c>
      <c r="C81" s="31">
        <f t="shared" si="2"/>
        <v>53379.600000000006</v>
      </c>
      <c r="D81" s="31">
        <f t="shared" si="2"/>
        <v>15960.58</v>
      </c>
      <c r="E81" s="31">
        <f t="shared" si="2"/>
        <v>201747.6865</v>
      </c>
      <c r="F81" s="33">
        <f t="shared" si="2"/>
        <v>302382.52975000005</v>
      </c>
      <c r="G81" s="33">
        <f t="shared" si="2"/>
        <v>114170.2215</v>
      </c>
      <c r="H81" s="93">
        <f>G81/E81</f>
        <v>0.5659059763245413</v>
      </c>
    </row>
    <row r="82" spans="1:8" ht="15">
      <c r="A82" s="64"/>
      <c r="B82" s="64"/>
      <c r="C82" s="32"/>
      <c r="D82" s="32"/>
      <c r="E82" s="32"/>
      <c r="F82" s="32"/>
      <c r="G82" s="32"/>
      <c r="H82" s="32"/>
    </row>
  </sheetData>
  <sheetProtection/>
  <mergeCells count="2">
    <mergeCell ref="A1:H1"/>
    <mergeCell ref="B3:H3"/>
  </mergeCells>
  <printOptions/>
  <pageMargins left="0.7" right="0.7" top="0.75" bottom="0.75" header="0.3" footer="0.3"/>
  <pageSetup horizontalDpi="600" verticalDpi="600" orientation="portrait" scale="64" r:id="rId1"/>
  <rowBreaks count="1" manualBreakCount="1">
    <brk id="81" max="6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Liesel Eksteen</dc:creator>
  <cp:keywords/>
  <dc:description/>
  <cp:lastModifiedBy>PMG</cp:lastModifiedBy>
  <cp:lastPrinted>2009-04-27T16:48:23Z</cp:lastPrinted>
  <dcterms:created xsi:type="dcterms:W3CDTF">2009-03-14T22:49:51Z</dcterms:created>
  <dcterms:modified xsi:type="dcterms:W3CDTF">2010-05-20T08:45:27Z</dcterms:modified>
  <cp:category/>
  <cp:version/>
  <cp:contentType/>
  <cp:contentStatus/>
</cp:coreProperties>
</file>