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iwe Ncetezo\Desktop\Questions\"/>
    </mc:Choice>
  </mc:AlternateContent>
  <bookViews>
    <workbookView xWindow="0" yWindow="0" windowWidth="20490" windowHeight="7650" activeTab="1"/>
  </bookViews>
  <sheets>
    <sheet name="CONSOLIDATED" sheetId="5" r:id="rId1"/>
    <sheet name=" SUMMARY COVID 19 PROCUREMENT" sheetId="2" r:id="rId2"/>
    <sheet name="GLOVES" sheetId="6" r:id="rId3"/>
    <sheet name="SANITISERS" sheetId="7" r:id="rId4"/>
    <sheet name="MASKS" sheetId="8" r:id="rId5"/>
  </sheets>
  <externalReferences>
    <externalReference r:id="rId6"/>
  </externalReferences>
  <definedNames>
    <definedName name="_xlnm._FilterDatabase" localSheetId="0" hidden="1">CONSOLIDATED!$A$4:$J$202</definedName>
    <definedName name="_xlnm._FilterDatabase" localSheetId="2" hidden="1">GLOVES!$A$2:$L$2</definedName>
    <definedName name="_xlnm._FilterDatabase" localSheetId="4" hidden="1">MASKS!$A$2:$J$2</definedName>
    <definedName name="_xlnm._FilterDatabase" localSheetId="3" hidden="1">SANITISERS!$A$2:$J$2</definedName>
    <definedName name="_xlnm.Print_Area" localSheetId="0">CONSOLIDATED!$B$1:$J$93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7" l="1"/>
  <c r="J35" i="8"/>
  <c r="I51" i="6"/>
  <c r="J51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51" i="6" s="1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3" i="6"/>
  <c r="L51" i="6"/>
  <c r="J146" i="5"/>
  <c r="J144" i="5" l="1"/>
  <c r="J143" i="5"/>
  <c r="J142" i="5"/>
  <c r="J141" i="5"/>
  <c r="B35" i="2" l="1"/>
  <c r="B33" i="2"/>
  <c r="B17" i="2"/>
  <c r="I147" i="5" l="1"/>
  <c r="I145" i="5"/>
  <c r="I137" i="5"/>
  <c r="I82" i="5" l="1"/>
  <c r="I83" i="5"/>
  <c r="I84" i="5"/>
  <c r="I85" i="5"/>
  <c r="I86" i="5"/>
  <c r="I87" i="5"/>
  <c r="I88" i="5"/>
  <c r="I89" i="5"/>
  <c r="I90" i="5"/>
  <c r="I91" i="5"/>
  <c r="I92" i="5"/>
  <c r="I81" i="5"/>
  <c r="J103" i="5" l="1"/>
  <c r="J106" i="5"/>
  <c r="J107" i="5"/>
  <c r="I104" i="5"/>
  <c r="J6" i="5"/>
  <c r="J5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148" i="5"/>
  <c r="J118" i="5" l="1"/>
  <c r="J117" i="5"/>
  <c r="J114" i="5"/>
  <c r="I113" i="5" l="1"/>
  <c r="I112" i="5"/>
  <c r="I111" i="5"/>
  <c r="I110" i="5"/>
  <c r="I109" i="5"/>
  <c r="I108" i="5"/>
  <c r="I105" i="5"/>
  <c r="I106" i="5"/>
  <c r="I77" i="5" l="1"/>
  <c r="I76" i="5"/>
  <c r="I80" i="5"/>
  <c r="I79" i="5"/>
  <c r="I7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38" i="5"/>
  <c r="I32" i="5" l="1"/>
  <c r="J26" i="5"/>
  <c r="J27" i="5"/>
  <c r="J28" i="5"/>
  <c r="J29" i="5"/>
  <c r="J30" i="5"/>
  <c r="J31" i="5"/>
  <c r="J25" i="5"/>
  <c r="J22" i="5"/>
  <c r="J23" i="5"/>
  <c r="J24" i="5"/>
  <c r="J21" i="5"/>
  <c r="I20" i="5"/>
  <c r="I19" i="5"/>
  <c r="I18" i="5"/>
  <c r="I17" i="5"/>
  <c r="I16" i="5"/>
  <c r="I8" i="5"/>
  <c r="I9" i="5"/>
  <c r="I10" i="5"/>
  <c r="I7" i="5"/>
  <c r="I107" i="5" l="1"/>
  <c r="J203" i="5"/>
  <c r="I103" i="5"/>
</calcChain>
</file>

<file path=xl/comments1.xml><?xml version="1.0" encoding="utf-8"?>
<comments xmlns="http://schemas.openxmlformats.org/spreadsheetml/2006/main">
  <authors>
    <author>TNgcobo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TNgcobo:</t>
        </r>
        <r>
          <rPr>
            <sz val="9"/>
            <color indexed="81"/>
            <rFont val="Tahoma"/>
            <family val="2"/>
          </rPr>
          <t xml:space="preserve">
1. Petty Cash
2. Nomal 3 quotation process
3. Treasury contract list or Deviation (use of CSD suppliers- use of paragraph 3.7.6 of Instruction note no. 8 OF 2019/2020 
4.Treasury Disaster Central Emergency Procurement</t>
        </r>
      </text>
    </comment>
  </commentList>
</comments>
</file>

<file path=xl/comments2.xml><?xml version="1.0" encoding="utf-8"?>
<comments xmlns="http://schemas.openxmlformats.org/spreadsheetml/2006/main">
  <authors>
    <author>TNgcobo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TNgcobo:</t>
        </r>
        <r>
          <rPr>
            <sz val="9"/>
            <color indexed="81"/>
            <rFont val="Tahoma"/>
            <family val="2"/>
          </rPr>
          <t xml:space="preserve">
1. Petty Cash
2. Nomal 3 quotation process
3. Treasury contract list or Deviation (use of CSD suppliers- use of paragraph 3.7.6 of Instruction note no. 8 OF 2019/2020 
4.Treasury Disaster Central Emergency Procurement</t>
        </r>
      </text>
    </comment>
  </commentList>
</comments>
</file>

<file path=xl/comments3.xml><?xml version="1.0" encoding="utf-8"?>
<comments xmlns="http://schemas.openxmlformats.org/spreadsheetml/2006/main">
  <authors>
    <author>TNgcobo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TNgcobo:</t>
        </r>
        <r>
          <rPr>
            <sz val="9"/>
            <color indexed="81"/>
            <rFont val="Tahoma"/>
            <family val="2"/>
          </rPr>
          <t xml:space="preserve">
1. Petty Cash
2. Nomal 3 quotation process
3. Treasury contract list or Deviation (use of CSD suppliers- use of paragraph 3.7.6 of Instruction note no. 8 OF 2019/2020 
4.Treasury Disaster Central Emergency Procurement</t>
        </r>
      </text>
    </comment>
  </commentList>
</comments>
</file>

<file path=xl/sharedStrings.xml><?xml version="1.0" encoding="utf-8"?>
<sst xmlns="http://schemas.openxmlformats.org/spreadsheetml/2006/main" count="2581" uniqueCount="352">
  <si>
    <t>AMOUNT</t>
  </si>
  <si>
    <t>EASTERN CAPE</t>
  </si>
  <si>
    <t>FREE STATE</t>
  </si>
  <si>
    <t xml:space="preserve">NORTH WEST </t>
  </si>
  <si>
    <t>NORTHERN CAPE</t>
  </si>
  <si>
    <t>KWAZULU NATAL</t>
  </si>
  <si>
    <t>MPUMALANGA</t>
  </si>
  <si>
    <t>LIMPOPO</t>
  </si>
  <si>
    <t>GAUTENG</t>
  </si>
  <si>
    <t>WESTERN CAPE</t>
  </si>
  <si>
    <t>IMMIGRATION SERVICES</t>
  </si>
  <si>
    <t>GRAND TOTAL</t>
  </si>
  <si>
    <t>GLOVES</t>
  </si>
  <si>
    <t>SANITIZERS</t>
  </si>
  <si>
    <t>CIVIC SERVICES (BVR)</t>
  </si>
  <si>
    <t>Ezolutsha Trading</t>
  </si>
  <si>
    <t>26/03/2020</t>
  </si>
  <si>
    <t>Sanitisers</t>
  </si>
  <si>
    <t>100 litre</t>
  </si>
  <si>
    <t>Ntuba Ltd Pty</t>
  </si>
  <si>
    <t xml:space="preserve">Nodoli </t>
  </si>
  <si>
    <t>The Stationers &amp; Computer shop</t>
  </si>
  <si>
    <t>Petty cash</t>
  </si>
  <si>
    <t>17/04/2020</t>
  </si>
  <si>
    <t>Gloves</t>
  </si>
  <si>
    <t>The Stationers  &amp; Computer shop</t>
  </si>
  <si>
    <t>RISENOW TRADING</t>
  </si>
  <si>
    <t>Mask - Surgical</t>
  </si>
  <si>
    <t>Acceptance letter</t>
  </si>
  <si>
    <t>Gloves - Surgical &amp; Examination - Natural Rubber Latex</t>
  </si>
  <si>
    <t xml:space="preserve">LAMBS CHEMICALS </t>
  </si>
  <si>
    <t>Hand sanitisers 25l</t>
  </si>
  <si>
    <t>N/A</t>
  </si>
  <si>
    <t>Petty Cash</t>
  </si>
  <si>
    <t>LECHOBA MEDICAL TECHNOLOGIES</t>
  </si>
  <si>
    <t>Hand sanitisers 500ml</t>
  </si>
  <si>
    <t>IHS (Department of Health)</t>
  </si>
  <si>
    <t>Masks (10 per box)</t>
  </si>
  <si>
    <t>WC-004656</t>
  </si>
  <si>
    <t>Gloves (100 per box)</t>
  </si>
  <si>
    <t>Digital thermometer</t>
  </si>
  <si>
    <t>Biohazard bags (each)</t>
  </si>
  <si>
    <t>Spray bottles (250ml)</t>
  </si>
  <si>
    <t>CONSOLIDATION OF ORDERS PLACED FOR COVID-19 PERSONAL PROTECTIVE EQUIPMENT REQUIREMENTS: DEPARTMENT OF HOME AFFAIRS</t>
  </si>
  <si>
    <t>Supplier Name</t>
  </si>
  <si>
    <t>Order No.</t>
  </si>
  <si>
    <t>Date Purchased</t>
  </si>
  <si>
    <t>Process Followed</t>
  </si>
  <si>
    <t>Qty</t>
  </si>
  <si>
    <t>Unit of Measure</t>
  </si>
  <si>
    <t>Unit Price</t>
  </si>
  <si>
    <t>Total Price</t>
  </si>
  <si>
    <t>Onele  Construction</t>
  </si>
  <si>
    <t>box of 50</t>
  </si>
  <si>
    <t>DNS SUPPLIES</t>
  </si>
  <si>
    <t>MANUAL ORDER</t>
  </si>
  <si>
    <t>ORION AGENCIES</t>
  </si>
  <si>
    <t>box of 100</t>
  </si>
  <si>
    <t>SIGMA Safety Solutions</t>
  </si>
  <si>
    <t>Universal Safety Porducts</t>
  </si>
  <si>
    <t>each</t>
  </si>
  <si>
    <t>Box of 100</t>
  </si>
  <si>
    <t>BIDVEST STEINER</t>
  </si>
  <si>
    <t>Gloves - Surgical &amp; Examination - Natural Rubber Latex (BVR)</t>
  </si>
  <si>
    <t>Edna Medical Distributors</t>
  </si>
  <si>
    <t>R90.00</t>
  </si>
  <si>
    <t xml:space="preserve">EVERGREEN LATEX </t>
  </si>
  <si>
    <t>LN  CRESSENTIA</t>
  </si>
  <si>
    <t>HALSTED AND CO</t>
  </si>
  <si>
    <t>5 litre</t>
  </si>
  <si>
    <t>500ml</t>
  </si>
  <si>
    <t>Sanitisers (BVR)</t>
  </si>
  <si>
    <t>RND Amalgamated Pest Control and Higiene Specialist</t>
  </si>
  <si>
    <t>25 litres</t>
  </si>
  <si>
    <t>R4025.00</t>
  </si>
  <si>
    <t>SA Chemical</t>
  </si>
  <si>
    <t>Various supermarkes</t>
  </si>
  <si>
    <t>Baju</t>
  </si>
  <si>
    <t>25 Litres</t>
  </si>
  <si>
    <t>PROMED TECHNOLOGIES</t>
  </si>
  <si>
    <t>5 litres</t>
  </si>
  <si>
    <t>750 ml</t>
  </si>
  <si>
    <t>500ml bottle</t>
  </si>
  <si>
    <t xml:space="preserve">Sanitisers </t>
  </si>
  <si>
    <t>box</t>
  </si>
  <si>
    <t>16/03/2020</t>
  </si>
  <si>
    <t>17/03/2020</t>
  </si>
  <si>
    <t>Sanitiser 250 ml</t>
  </si>
  <si>
    <t xml:space="preserve">Mask </t>
  </si>
  <si>
    <t xml:space="preserve">WIPES </t>
  </si>
  <si>
    <t>Sani Wipes 1000's</t>
  </si>
  <si>
    <t>BAR SOAPS</t>
  </si>
  <si>
    <t>TOTAL</t>
  </si>
  <si>
    <t>Treasury Contract List</t>
  </si>
  <si>
    <t>HAND SOAP - 1 LITRE EACH</t>
  </si>
  <si>
    <t>AKT</t>
  </si>
  <si>
    <t>19/03/2020</t>
  </si>
  <si>
    <t>WEST RAND SUPPLIES</t>
  </si>
  <si>
    <t>ZONDIPHASE</t>
  </si>
  <si>
    <t>KEVALI CHEMICALS</t>
  </si>
  <si>
    <t>18/03/2020</t>
  </si>
  <si>
    <t>LURANGA TRADING</t>
  </si>
  <si>
    <t>TARA HEALTH CARE</t>
  </si>
  <si>
    <t>02/04/2020</t>
  </si>
  <si>
    <t>PICK N PAY</t>
  </si>
  <si>
    <t>31/03/2020</t>
  </si>
  <si>
    <t>TOILET PAPER</t>
  </si>
  <si>
    <t>21/04/2020</t>
  </si>
  <si>
    <t>HAND WASH</t>
  </si>
  <si>
    <t>25/03/2020</t>
  </si>
  <si>
    <t>Sanitizers
Spray Bottles</t>
  </si>
  <si>
    <t>30/03/2020</t>
  </si>
  <si>
    <t>Masks</t>
  </si>
  <si>
    <t>M M B Trading and Projects</t>
  </si>
  <si>
    <t>Ubuntu sourcing</t>
  </si>
  <si>
    <t>BEE-INFORMED (Gloves)</t>
  </si>
  <si>
    <t>Universal pulse trading</t>
  </si>
  <si>
    <t>MASK</t>
  </si>
  <si>
    <t>BEE-INFORMED (Sanitiser)</t>
  </si>
  <si>
    <t>R290 00</t>
  </si>
  <si>
    <t>Motheo W Rona</t>
  </si>
  <si>
    <t>23/03/2020</t>
  </si>
  <si>
    <t>Manual order</t>
  </si>
  <si>
    <t>07/04/2020</t>
  </si>
  <si>
    <t>47 437 50</t>
  </si>
  <si>
    <t>R70 827 35</t>
  </si>
  <si>
    <t>MN Khanya Investments</t>
  </si>
  <si>
    <t xml:space="preserve">Malotle group </t>
  </si>
  <si>
    <t>Gloves - Surgical &amp; Examination - Natural Rubber Latex ( 4 boxes x 100 per box)</t>
  </si>
  <si>
    <t>50-750ml</t>
  </si>
  <si>
    <t xml:space="preserve">Disinfectants </t>
  </si>
  <si>
    <t>Other: Specify WIPES</t>
  </si>
  <si>
    <t>24/03/2020</t>
  </si>
  <si>
    <t>CATE-A-BAKE LIMPOPO(PTY)LTD</t>
  </si>
  <si>
    <t>JANWURMBK</t>
  </si>
  <si>
    <t>20/03/2020</t>
  </si>
  <si>
    <t>PEPPS MODIMOLLE</t>
  </si>
  <si>
    <t>22/03/2020</t>
  </si>
  <si>
    <t>CUDDLESOME</t>
  </si>
  <si>
    <t>SAFETY FIRST LTT</t>
  </si>
  <si>
    <t>MODERN PACKAGING</t>
  </si>
  <si>
    <t>RCC</t>
  </si>
  <si>
    <t>CHECKERS POLOKWANE</t>
  </si>
  <si>
    <t>27/02/2020</t>
  </si>
  <si>
    <t>REAKGONA CLEANING CHEMICALS</t>
  </si>
  <si>
    <t>BOTTLE</t>
  </si>
  <si>
    <t>Gazamed Pharmacy</t>
  </si>
  <si>
    <t>Phalaborwa Plastics</t>
  </si>
  <si>
    <t>Modern Packaging</t>
  </si>
  <si>
    <t>SPAR</t>
  </si>
  <si>
    <t>hand sanitizer</t>
  </si>
  <si>
    <t xml:space="preserve">Pep Trading Store </t>
  </si>
  <si>
    <t xml:space="preserve">Rubber Gloves </t>
  </si>
  <si>
    <t xml:space="preserve">AW Chemicals </t>
  </si>
  <si>
    <t xml:space="preserve">Checkers </t>
  </si>
  <si>
    <t>Plastic Bag</t>
  </si>
  <si>
    <t>Morden Packaging</t>
  </si>
  <si>
    <t>Usave</t>
  </si>
  <si>
    <t>Trigger Spray</t>
  </si>
  <si>
    <t>Dis-Chem</t>
  </si>
  <si>
    <t>Hand sanitazer mixer</t>
  </si>
  <si>
    <t>Modjadji Phamacy</t>
  </si>
  <si>
    <t>Modern Packging Polokwane</t>
  </si>
  <si>
    <t>Galaxy Hardware</t>
  </si>
  <si>
    <t>Dust mask</t>
  </si>
  <si>
    <t>Phinorah Safetyware</t>
  </si>
  <si>
    <t>Pienaar Bros</t>
  </si>
  <si>
    <t>Pep</t>
  </si>
  <si>
    <t>Wipes</t>
  </si>
  <si>
    <t>Cherkers</t>
  </si>
  <si>
    <t>The Cleaning Co.</t>
  </si>
  <si>
    <t>Sanitiser</t>
  </si>
  <si>
    <t>06/04/2020</t>
  </si>
  <si>
    <t>AGNES TRADING</t>
  </si>
  <si>
    <t>MOTHEO WA RONA TRADING</t>
  </si>
  <si>
    <t>HENRY SCHEIN DENTAL WAREHOUSE</t>
  </si>
  <si>
    <t>Gloves -</t>
  </si>
  <si>
    <t>Surgical Masks</t>
  </si>
  <si>
    <t>NALEDI CHEMICALS</t>
  </si>
  <si>
    <t>BLUE PETROLEUM</t>
  </si>
  <si>
    <t>NIMBA TECK</t>
  </si>
  <si>
    <t>OFFICE</t>
  </si>
  <si>
    <t>EC Region 1</t>
  </si>
  <si>
    <t>EC Region 2</t>
  </si>
  <si>
    <t>EC Region 3</t>
  </si>
  <si>
    <t>EC Region 4</t>
  </si>
  <si>
    <t>EC Provincial Office</t>
  </si>
  <si>
    <t>per litre</t>
  </si>
  <si>
    <t>Free State</t>
  </si>
  <si>
    <t>20 litres</t>
  </si>
  <si>
    <t>03/04/2020</t>
  </si>
  <si>
    <t xml:space="preserve">Gauteng </t>
  </si>
  <si>
    <t>440ml</t>
  </si>
  <si>
    <t>KwaZulu Natal</t>
  </si>
  <si>
    <t>1.75 litre</t>
  </si>
  <si>
    <t>250ml</t>
  </si>
  <si>
    <t>200ml</t>
  </si>
  <si>
    <t>Limpopo</t>
  </si>
  <si>
    <t>litre</t>
  </si>
  <si>
    <t xml:space="preserve">SURGICAL MASKS </t>
  </si>
  <si>
    <t xml:space="preserve">EXAMINATIONS GLOVES </t>
  </si>
  <si>
    <t>Mpumalanga</t>
  </si>
  <si>
    <t>Northern Cape</t>
  </si>
  <si>
    <t xml:space="preserve">SANITIZERS </t>
  </si>
  <si>
    <t xml:space="preserve">MASK </t>
  </si>
  <si>
    <t>Dandri Hatchery &amp; Chemicals</t>
  </si>
  <si>
    <t>North West</t>
  </si>
  <si>
    <t>1.5 litres</t>
  </si>
  <si>
    <t>800 Litres Sanitizers
10 Spray Bottles</t>
  </si>
  <si>
    <t>Western Cape</t>
  </si>
  <si>
    <t>25 litre</t>
  </si>
  <si>
    <t xml:space="preserve">GLOVES </t>
  </si>
  <si>
    <t xml:space="preserve">DISINFECTANT </t>
  </si>
  <si>
    <t>2 Litre</t>
  </si>
  <si>
    <t>bottle</t>
  </si>
  <si>
    <t xml:space="preserve">Hand Sanitiser </t>
  </si>
  <si>
    <t xml:space="preserve">SANITISER </t>
  </si>
  <si>
    <t>box of 10</t>
  </si>
  <si>
    <t xml:space="preserve">GLOVES LATEX X-LARGE </t>
  </si>
  <si>
    <t xml:space="preserve">Gloves </t>
  </si>
  <si>
    <t xml:space="preserve">Gloves Latex </t>
  </si>
  <si>
    <t>Hand Sanitizer</t>
  </si>
  <si>
    <t>HAND SANITISERS</t>
  </si>
  <si>
    <t>600ml</t>
  </si>
  <si>
    <t>box of 20</t>
  </si>
  <si>
    <t xml:space="preserve">EXAMINATION GLOVES </t>
  </si>
  <si>
    <t>HAND SOAP LIQUID</t>
  </si>
  <si>
    <t xml:space="preserve">HAND SANITISERS- GEL </t>
  </si>
  <si>
    <t xml:space="preserve">GLOVES SURGICAL </t>
  </si>
  <si>
    <t>EMPTY HAND SANITISERS BOTTLES</t>
  </si>
  <si>
    <t>BVR- Civic Services</t>
  </si>
  <si>
    <t>Head Office (Property &amp; Facilities)</t>
  </si>
  <si>
    <t>200 ml</t>
  </si>
  <si>
    <t>500 ml</t>
  </si>
  <si>
    <t xml:space="preserve">500 ml </t>
  </si>
  <si>
    <t xml:space="preserve">Masks </t>
  </si>
  <si>
    <t>Mask</t>
  </si>
  <si>
    <t>Matheo Wa Rona Trading (Pty) Ltd</t>
  </si>
  <si>
    <t>Matema Trading</t>
  </si>
  <si>
    <t>AI-601726</t>
  </si>
  <si>
    <t>AI-601723</t>
  </si>
  <si>
    <t>AI-601 671</t>
  </si>
  <si>
    <t>Mask - Other (Head Office)</t>
  </si>
  <si>
    <t>Gloves - Surgical &amp; Examination - Natural Rubber Latex (Head Office)</t>
  </si>
  <si>
    <t>Sanitisers (IMS)</t>
  </si>
  <si>
    <t>Sanitisers (Head Office)</t>
  </si>
  <si>
    <t>Disinfectants (Head Office)</t>
  </si>
  <si>
    <t>HEAD OFFICE</t>
  </si>
  <si>
    <t>27/03/2020</t>
  </si>
  <si>
    <t>Head Office( IMS)</t>
  </si>
  <si>
    <t>10/02/2020</t>
  </si>
  <si>
    <t>28/02/2020</t>
  </si>
  <si>
    <t>10/03/2020</t>
  </si>
  <si>
    <t>08/04/2020</t>
  </si>
  <si>
    <t>box of 400</t>
  </si>
  <si>
    <t xml:space="preserve">Sanitisers  </t>
  </si>
  <si>
    <t xml:space="preserve">Gloves - Surgical &amp; Examination  - Nitrile Rubber Latex </t>
  </si>
  <si>
    <t>Coastal Farmers</t>
  </si>
  <si>
    <t>OSMANS WHOLESALERS</t>
  </si>
  <si>
    <t>ARISE BRANDING</t>
  </si>
  <si>
    <t>LINK CHEMIST</t>
  </si>
  <si>
    <t>City Max Home</t>
  </si>
  <si>
    <t>Pongola Plaza Pharmacy</t>
  </si>
  <si>
    <t>MAKRO</t>
  </si>
  <si>
    <t>SCOTTBURGH DAY &amp; NITE PHARMACY</t>
  </si>
  <si>
    <t>PEOPLES PHARMACY</t>
  </si>
  <si>
    <t>A5 CASH 7 CARRY</t>
  </si>
  <si>
    <t xml:space="preserve">ESTCOURT SHOP </t>
  </si>
  <si>
    <t>ALLENCO MEDICAL &amp; DENTAL SUPPLIES CC</t>
  </si>
  <si>
    <t>BUILD IT  HARDWARE</t>
  </si>
  <si>
    <t xml:space="preserve">LADYSMITH PHARMACY </t>
  </si>
  <si>
    <t>MACKSONS  HYPER ZONE</t>
  </si>
  <si>
    <t>MOOSA'S DISCOUNT</t>
  </si>
  <si>
    <t xml:space="preserve">MULTI SAVE </t>
  </si>
  <si>
    <t xml:space="preserve">PICK N PAY </t>
  </si>
  <si>
    <t xml:space="preserve">TCC CHEMICALS </t>
  </si>
  <si>
    <t xml:space="preserve">SPAR </t>
  </si>
  <si>
    <t>KRIKO HOUSEHOLD DETERGENTS</t>
  </si>
  <si>
    <t>Home Hub</t>
  </si>
  <si>
    <t>EVERLASTING PRODUCTS</t>
  </si>
  <si>
    <t xml:space="preserve">Mtuba Pharmacy </t>
  </si>
  <si>
    <t>Game Store</t>
  </si>
  <si>
    <t>SAVMOR CASH&amp;CARRY</t>
  </si>
  <si>
    <t xml:space="preserve">DB Cleaning </t>
  </si>
  <si>
    <t>PETTY CASH-INGAMKHULULI PROJECTS</t>
  </si>
  <si>
    <t>SAV More</t>
  </si>
  <si>
    <t>CYBERCHEM</t>
  </si>
  <si>
    <t>PALMER AGRICULTURE &amp; TRACTOR SUPPLIERS</t>
  </si>
  <si>
    <t>Qualchem</t>
  </si>
  <si>
    <t>SARADOX FACTORY SHOP</t>
  </si>
  <si>
    <t xml:space="preserve">BARSOAP DETTOL </t>
  </si>
  <si>
    <t>EMPTY Containers  2 litres</t>
  </si>
  <si>
    <t>EMPTY Containers for Sanitiser</t>
  </si>
  <si>
    <t>EMPTY SPRAY BOTTLES</t>
  </si>
  <si>
    <t xml:space="preserve">EMPTY spray bottles and tops </t>
  </si>
  <si>
    <t>AI-601757</t>
  </si>
  <si>
    <t>AI-601753</t>
  </si>
  <si>
    <t>AI-601752</t>
  </si>
  <si>
    <t>Treasury contract list</t>
  </si>
  <si>
    <t>5 LITRE</t>
  </si>
  <si>
    <t>1 LITER</t>
  </si>
  <si>
    <t>120ML</t>
  </si>
  <si>
    <t>300ml</t>
  </si>
  <si>
    <t xml:space="preserve">5 litre </t>
  </si>
  <si>
    <t>800ML</t>
  </si>
  <si>
    <t>2 LITRE</t>
  </si>
  <si>
    <t>1 LITRE</t>
  </si>
  <si>
    <t>SUPER SPAR</t>
  </si>
  <si>
    <t xml:space="preserve"> SHOPRITE </t>
  </si>
  <si>
    <t>Royal Cash &amp; Carry -</t>
  </si>
  <si>
    <t>NORTH SAFETY PRODUCTS</t>
  </si>
  <si>
    <t>SARAHS CD</t>
  </si>
  <si>
    <t>09/04/2020</t>
  </si>
  <si>
    <t>12/04/2020</t>
  </si>
  <si>
    <t>CSD process- paragraph 3.7.6 of Instruction note 8 of 2019/2020</t>
  </si>
  <si>
    <t xml:space="preserve">Treasury disaster management central emergency procurement </t>
  </si>
  <si>
    <t>6/04/2020</t>
  </si>
  <si>
    <t>1/04/2020</t>
  </si>
  <si>
    <t>Item Description (Gloves, Masks, Sanitisers, etc)</t>
  </si>
  <si>
    <t>COVID 19 PROCUREMENT - REPORT TO MINISTER</t>
  </si>
  <si>
    <t>2019/2020</t>
  </si>
  <si>
    <t>2020/2021</t>
  </si>
  <si>
    <t>AI-601755</t>
  </si>
  <si>
    <t>OR-109469</t>
  </si>
  <si>
    <t>OR-109529</t>
  </si>
  <si>
    <t>OR-109561</t>
  </si>
  <si>
    <t>OR-109583</t>
  </si>
  <si>
    <t>AI-601758</t>
  </si>
  <si>
    <t>PERFECT PPE</t>
  </si>
  <si>
    <t>North West (Itsoseng)</t>
  </si>
  <si>
    <t>Sanitizers
Spray Bottle</t>
  </si>
  <si>
    <t>4 Litres of Sanitizers
1 x 1Litre Spray Bottles</t>
  </si>
  <si>
    <t>5 Litres
1 Litre</t>
  </si>
  <si>
    <t>350
100</t>
  </si>
  <si>
    <t>North West (Atamelang)</t>
  </si>
  <si>
    <t>North West (Zeerust)</t>
  </si>
  <si>
    <t>North West (Molopo)</t>
  </si>
  <si>
    <t>North West (Lightenburg)</t>
  </si>
  <si>
    <t>420
150</t>
  </si>
  <si>
    <t>NW-006247</t>
  </si>
  <si>
    <t>NW-006248</t>
  </si>
  <si>
    <t>AI-601720</t>
  </si>
  <si>
    <t>pack</t>
  </si>
  <si>
    <t>North West (Mmabatho)</t>
  </si>
  <si>
    <t>North West (Provincial Office)</t>
  </si>
  <si>
    <t>TCI 1 Solution</t>
  </si>
  <si>
    <t>Bleach</t>
  </si>
  <si>
    <t xml:space="preserve">Vinegar </t>
  </si>
  <si>
    <t>MASKS</t>
  </si>
  <si>
    <t xml:space="preserve">MASKS </t>
  </si>
  <si>
    <t>Each</t>
  </si>
  <si>
    <t>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</si>
</sst>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R&quot;#,##0.00;\-&quot;R&quot;#,##0.00"/>
    <numFmt numFmtId="165" formatCode="_-&quot;R&quot;* #,##0.00_-;\-&quot;R&quot;* #,##0.00_-;_-&quot;R&quot;* &quot;-&quot;??_-;_-@_-"/>
    <numFmt numFmtId="166" formatCode="_-* #,##0.00_-;\-* #,##0.00_-;_-* &quot;-&quot;??_-;_-@_-"/>
    <numFmt numFmtId="167" formatCode="_ * #,##0.00_ ;_ * \-#,##0.00_ ;_ * &quot;-&quot;??_ ;_ @_ "/>
    <numFmt numFmtId="168" formatCode="&quot;R&quot;#,##0.00"/>
    <numFmt numFmtId="169" formatCode="[$R-1C09]\ #,##0.00"/>
    <numFmt numFmtId="170" formatCode="[$-14809]d/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72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Border="1"/>
    <xf numFmtId="165" fontId="0" fillId="0" borderId="0" xfId="0" applyNumberFormat="1"/>
    <xf numFmtId="168" fontId="0" fillId="0" borderId="0" xfId="0" applyNumberFormat="1"/>
    <xf numFmtId="0" fontId="0" fillId="5" borderId="0" xfId="0" applyFill="1" applyAlignment="1">
      <alignment horizontal="center"/>
    </xf>
    <xf numFmtId="0" fontId="0" fillId="0" borderId="1" xfId="0" applyFont="1" applyBorder="1"/>
    <xf numFmtId="168" fontId="0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/>
    <xf numFmtId="168" fontId="0" fillId="0" borderId="1" xfId="2" applyNumberFormat="1" applyFont="1" applyFill="1" applyBorder="1" applyAlignment="1">
      <alignment horizontal="left"/>
    </xf>
    <xf numFmtId="168" fontId="0" fillId="0" borderId="1" xfId="1" applyNumberFormat="1" applyFont="1" applyFill="1" applyBorder="1" applyAlignment="1">
      <alignment horizontal="left"/>
    </xf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/>
    <xf numFmtId="15" fontId="0" fillId="0" borderId="1" xfId="0" applyNumberFormat="1" applyFont="1" applyFill="1" applyBorder="1"/>
    <xf numFmtId="170" fontId="0" fillId="0" borderId="1" xfId="0" applyNumberFormat="1" applyFont="1" applyFill="1" applyBorder="1"/>
    <xf numFmtId="170" fontId="0" fillId="0" borderId="1" xfId="0" applyNumberFormat="1" applyFont="1" applyFill="1" applyBorder="1" applyAlignment="1">
      <alignment horizontal="left"/>
    </xf>
    <xf numFmtId="170" fontId="4" fillId="0" borderId="1" xfId="0" applyNumberFormat="1" applyFont="1" applyFill="1" applyBorder="1"/>
    <xf numFmtId="170" fontId="4" fillId="0" borderId="1" xfId="0" applyNumberFormat="1" applyFont="1" applyFill="1" applyBorder="1" applyAlignment="1">
      <alignment horizontal="left"/>
    </xf>
    <xf numFmtId="168" fontId="0" fillId="0" borderId="1" xfId="4" applyNumberFormat="1" applyFont="1" applyFill="1" applyBorder="1" applyAlignment="1">
      <alignment horizontal="left"/>
    </xf>
    <xf numFmtId="168" fontId="1" fillId="0" borderId="0" xfId="0" applyNumberFormat="1" applyFont="1"/>
    <xf numFmtId="167" fontId="0" fillId="0" borderId="0" xfId="1" applyFont="1"/>
    <xf numFmtId="0" fontId="0" fillId="5" borderId="0" xfId="0" applyFill="1" applyAlignment="1"/>
    <xf numFmtId="0" fontId="3" fillId="3" borderId="2" xfId="0" applyFont="1" applyFill="1" applyBorder="1" applyAlignment="1">
      <alignment vertical="center"/>
    </xf>
    <xf numFmtId="0" fontId="0" fillId="4" borderId="0" xfId="0" applyFill="1"/>
    <xf numFmtId="0" fontId="1" fillId="4" borderId="0" xfId="0" applyFont="1" applyFill="1"/>
    <xf numFmtId="0" fontId="0" fillId="2" borderId="1" xfId="0" applyFont="1" applyFill="1" applyBorder="1" applyAlignment="1">
      <alignment horizontal="left"/>
    </xf>
    <xf numFmtId="168" fontId="0" fillId="2" borderId="1" xfId="0" applyNumberFormat="1" applyFill="1" applyBorder="1"/>
    <xf numFmtId="168" fontId="0" fillId="2" borderId="1" xfId="0" applyNumberFormat="1" applyFont="1" applyFill="1" applyBorder="1"/>
    <xf numFmtId="168" fontId="0" fillId="4" borderId="0" xfId="0" applyNumberFormat="1" applyFill="1"/>
    <xf numFmtId="168" fontId="1" fillId="2" borderId="1" xfId="0" applyNumberFormat="1" applyFont="1" applyFill="1" applyBorder="1"/>
    <xf numFmtId="168" fontId="0" fillId="2" borderId="0" xfId="0" applyNumberFormat="1" applyFill="1"/>
    <xf numFmtId="0" fontId="1" fillId="0" borderId="1" xfId="0" applyFont="1" applyFill="1" applyBorder="1" applyAlignment="1">
      <alignment wrapText="1"/>
    </xf>
    <xf numFmtId="15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5" fontId="0" fillId="0" borderId="1" xfId="0" applyNumberFormat="1" applyFont="1" applyBorder="1"/>
    <xf numFmtId="0" fontId="0" fillId="0" borderId="1" xfId="0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168" fontId="0" fillId="0" borderId="1" xfId="2" applyNumberFormat="1" applyFont="1" applyFill="1" applyBorder="1" applyAlignment="1">
      <alignment horizontal="right"/>
    </xf>
    <xf numFmtId="168" fontId="0" fillId="0" borderId="1" xfId="1" applyNumberFormat="1" applyFont="1" applyFill="1" applyBorder="1" applyAlignment="1">
      <alignment horizontal="right"/>
    </xf>
    <xf numFmtId="169" fontId="0" fillId="0" borderId="1" xfId="0" applyNumberFormat="1" applyFont="1" applyFill="1" applyBorder="1" applyAlignment="1">
      <alignment horizontal="right"/>
    </xf>
    <xf numFmtId="168" fontId="0" fillId="0" borderId="1" xfId="3" applyNumberFormat="1" applyFont="1" applyFill="1" applyBorder="1" applyAlignment="1">
      <alignment horizontal="right"/>
    </xf>
    <xf numFmtId="168" fontId="0" fillId="0" borderId="1" xfId="4" applyNumberFormat="1" applyFont="1" applyFill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5" borderId="0" xfId="0" applyNumberFormat="1" applyFill="1" applyAlignment="1">
      <alignment horizontal="right"/>
    </xf>
    <xf numFmtId="168" fontId="1" fillId="0" borderId="1" xfId="0" applyNumberFormat="1" applyFont="1" applyFill="1" applyBorder="1" applyAlignment="1">
      <alignment horizontal="left"/>
    </xf>
    <xf numFmtId="168" fontId="0" fillId="0" borderId="0" xfId="0" applyNumberFormat="1" applyAlignment="1">
      <alignment horizontal="right"/>
    </xf>
    <xf numFmtId="168" fontId="0" fillId="0" borderId="0" xfId="1" applyNumberFormat="1" applyFont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168" fontId="1" fillId="0" borderId="1" xfId="0" applyNumberFormat="1" applyFont="1" applyBorder="1"/>
    <xf numFmtId="168" fontId="0" fillId="0" borderId="1" xfId="0" applyNumberFormat="1" applyBorder="1"/>
    <xf numFmtId="14" fontId="0" fillId="0" borderId="1" xfId="0" applyNumberFormat="1" applyBorder="1" applyAlignment="1">
      <alignment horizontal="left"/>
    </xf>
    <xf numFmtId="164" fontId="0" fillId="0" borderId="1" xfId="1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 wrapText="1"/>
    </xf>
    <xf numFmtId="168" fontId="0" fillId="0" borderId="1" xfId="0" applyNumberFormat="1" applyFont="1" applyFill="1" applyBorder="1" applyAlignment="1">
      <alignment horizontal="right" wrapText="1"/>
    </xf>
    <xf numFmtId="168" fontId="0" fillId="0" borderId="1" xfId="0" applyNumberForma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5">
    <cellStyle name="Comma" xfId="1" builtinId="3"/>
    <cellStyle name="Comma 2" xfId="2"/>
    <cellStyle name="Currency" xfId="4" builtinId="4"/>
    <cellStyle name="Currency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risang/Documents/202021FY/SCM/Procurement/COVID%2019/IHS%20procurement/Requirements%20and%20Orders%20Template%2031%2003%202020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40">
          <cell r="J40">
            <v>445444.00000000006</v>
          </cell>
        </row>
        <row r="50">
          <cell r="J50">
            <v>280665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05"/>
  <sheetViews>
    <sheetView zoomScaleNormal="100" workbookViewId="0">
      <selection activeCell="E129" sqref="E129"/>
    </sheetView>
  </sheetViews>
  <sheetFormatPr defaultRowHeight="15" x14ac:dyDescent="0.25"/>
  <cols>
    <col min="1" max="1" width="18.42578125" bestFit="1" customWidth="1"/>
    <col min="2" max="2" width="50" bestFit="1" customWidth="1"/>
    <col min="3" max="3" width="50" customWidth="1"/>
    <col min="4" max="5" width="18.28515625" customWidth="1"/>
    <col min="6" max="6" width="20.42578125" bestFit="1" customWidth="1"/>
    <col min="7" max="7" width="29.7109375" customWidth="1"/>
    <col min="8" max="8" width="18.28515625" customWidth="1"/>
    <col min="9" max="9" width="18.28515625" style="56" customWidth="1"/>
    <col min="10" max="10" width="20.7109375" style="56" bestFit="1" customWidth="1"/>
    <col min="11" max="12" width="14" bestFit="1" customWidth="1"/>
    <col min="14" max="14" width="10.28515625" bestFit="1" customWidth="1"/>
  </cols>
  <sheetData>
    <row r="1" spans="1:12" ht="22.15" customHeight="1" x14ac:dyDescent="0.25">
      <c r="A1" s="33" t="s">
        <v>43</v>
      </c>
      <c r="B1" s="8"/>
      <c r="C1" s="32"/>
      <c r="D1" s="32"/>
      <c r="E1" s="32"/>
      <c r="F1" s="32"/>
      <c r="G1" s="32"/>
      <c r="H1" s="32"/>
      <c r="I1" s="54"/>
      <c r="J1" s="54"/>
    </row>
    <row r="2" spans="1:12" x14ac:dyDescent="0.25">
      <c r="A2" s="32"/>
      <c r="B2" s="32"/>
      <c r="C2" s="32"/>
      <c r="D2" s="32"/>
      <c r="E2" s="32"/>
      <c r="F2" s="32"/>
      <c r="G2" s="32"/>
      <c r="H2" s="32"/>
      <c r="I2" s="54"/>
      <c r="J2" s="54"/>
    </row>
    <row r="3" spans="1:12" x14ac:dyDescent="0.25">
      <c r="A3" s="32"/>
      <c r="B3" s="32"/>
      <c r="C3" s="32"/>
      <c r="D3" s="32"/>
      <c r="E3" s="32"/>
      <c r="F3" s="32"/>
      <c r="G3" s="32"/>
      <c r="H3" s="32"/>
      <c r="I3" s="54"/>
      <c r="J3" s="54"/>
    </row>
    <row r="4" spans="1:12" ht="26.45" customHeight="1" x14ac:dyDescent="0.25">
      <c r="A4" s="14" t="s">
        <v>181</v>
      </c>
      <c r="B4" s="14" t="s">
        <v>44</v>
      </c>
      <c r="C4" s="42" t="s">
        <v>318</v>
      </c>
      <c r="D4" s="14" t="s">
        <v>45</v>
      </c>
      <c r="E4" s="14" t="s">
        <v>46</v>
      </c>
      <c r="F4" s="14" t="s">
        <v>47</v>
      </c>
      <c r="G4" s="14" t="s">
        <v>48</v>
      </c>
      <c r="H4" s="14" t="s">
        <v>49</v>
      </c>
      <c r="I4" s="55" t="s">
        <v>50</v>
      </c>
      <c r="J4" s="55" t="s">
        <v>51</v>
      </c>
      <c r="K4" s="5"/>
    </row>
    <row r="5" spans="1:12" ht="26.45" customHeight="1" x14ac:dyDescent="0.25">
      <c r="A5" s="17" t="s">
        <v>230</v>
      </c>
      <c r="B5" s="17" t="s">
        <v>64</v>
      </c>
      <c r="C5" s="17" t="s">
        <v>63</v>
      </c>
      <c r="D5" s="17" t="s">
        <v>33</v>
      </c>
      <c r="E5" s="25" t="s">
        <v>100</v>
      </c>
      <c r="F5" s="17" t="s">
        <v>33</v>
      </c>
      <c r="G5" s="19">
        <v>12</v>
      </c>
      <c r="H5" s="19" t="s">
        <v>61</v>
      </c>
      <c r="I5" s="47" t="s">
        <v>65</v>
      </c>
      <c r="J5" s="47">
        <f>I5*G5</f>
        <v>1080</v>
      </c>
      <c r="K5" s="5"/>
    </row>
    <row r="6" spans="1:12" ht="15" customHeight="1" x14ac:dyDescent="0.25">
      <c r="A6" s="17" t="s">
        <v>230</v>
      </c>
      <c r="B6" s="17" t="s">
        <v>72</v>
      </c>
      <c r="C6" s="17" t="s">
        <v>71</v>
      </c>
      <c r="D6" s="17" t="s">
        <v>33</v>
      </c>
      <c r="E6" s="25" t="s">
        <v>135</v>
      </c>
      <c r="F6" s="17" t="s">
        <v>33</v>
      </c>
      <c r="G6" s="19">
        <v>1</v>
      </c>
      <c r="H6" s="19" t="s">
        <v>73</v>
      </c>
      <c r="I6" s="46" t="s">
        <v>74</v>
      </c>
      <c r="J6" s="47">
        <f>I6*1</f>
        <v>4025</v>
      </c>
      <c r="K6" s="5"/>
    </row>
    <row r="7" spans="1:12" ht="15" customHeight="1" x14ac:dyDescent="0.25">
      <c r="A7" s="17" t="s">
        <v>182</v>
      </c>
      <c r="B7" s="17" t="s">
        <v>15</v>
      </c>
      <c r="C7" s="17" t="s">
        <v>17</v>
      </c>
      <c r="D7" s="17" t="s">
        <v>28</v>
      </c>
      <c r="E7" s="25" t="s">
        <v>16</v>
      </c>
      <c r="F7" s="17" t="s">
        <v>314</v>
      </c>
      <c r="G7" s="23" t="s">
        <v>18</v>
      </c>
      <c r="H7" s="19" t="s">
        <v>187</v>
      </c>
      <c r="I7" s="47">
        <f>J7/100</f>
        <v>120</v>
      </c>
      <c r="J7" s="47">
        <v>12000</v>
      </c>
      <c r="K7" s="5"/>
    </row>
    <row r="8" spans="1:12" ht="15" customHeight="1" x14ac:dyDescent="0.25">
      <c r="A8" s="17" t="s">
        <v>183</v>
      </c>
      <c r="B8" s="17" t="s">
        <v>19</v>
      </c>
      <c r="C8" s="17" t="s">
        <v>17</v>
      </c>
      <c r="D8" s="17" t="s">
        <v>28</v>
      </c>
      <c r="E8" s="25" t="s">
        <v>16</v>
      </c>
      <c r="F8" s="17" t="s">
        <v>314</v>
      </c>
      <c r="G8" s="23" t="s">
        <v>18</v>
      </c>
      <c r="H8" s="19" t="s">
        <v>187</v>
      </c>
      <c r="I8" s="47">
        <f t="shared" ref="I8:I10" si="0">J8/100</f>
        <v>130</v>
      </c>
      <c r="J8" s="47">
        <v>13000</v>
      </c>
    </row>
    <row r="9" spans="1:12" ht="15" customHeight="1" x14ac:dyDescent="0.25">
      <c r="A9" s="17" t="s">
        <v>184</v>
      </c>
      <c r="B9" s="17" t="s">
        <v>19</v>
      </c>
      <c r="C9" s="17" t="s">
        <v>17</v>
      </c>
      <c r="D9" s="17" t="s">
        <v>28</v>
      </c>
      <c r="E9" s="25" t="s">
        <v>16</v>
      </c>
      <c r="F9" s="17" t="s">
        <v>314</v>
      </c>
      <c r="G9" s="23" t="s">
        <v>18</v>
      </c>
      <c r="H9" s="19" t="s">
        <v>187</v>
      </c>
      <c r="I9" s="47">
        <f t="shared" si="0"/>
        <v>136</v>
      </c>
      <c r="J9" s="47">
        <v>13600</v>
      </c>
    </row>
    <row r="10" spans="1:12" ht="15" customHeight="1" x14ac:dyDescent="0.25">
      <c r="A10" s="17" t="s">
        <v>185</v>
      </c>
      <c r="B10" s="17" t="s">
        <v>20</v>
      </c>
      <c r="C10" s="17" t="s">
        <v>17</v>
      </c>
      <c r="D10" s="17" t="s">
        <v>28</v>
      </c>
      <c r="E10" s="25" t="s">
        <v>16</v>
      </c>
      <c r="F10" s="17" t="s">
        <v>314</v>
      </c>
      <c r="G10" s="23" t="s">
        <v>18</v>
      </c>
      <c r="H10" s="19" t="s">
        <v>187</v>
      </c>
      <c r="I10" s="47">
        <f t="shared" si="0"/>
        <v>136</v>
      </c>
      <c r="J10" s="47">
        <v>13600</v>
      </c>
    </row>
    <row r="11" spans="1:12" ht="15" customHeight="1" x14ac:dyDescent="0.25">
      <c r="A11" s="17" t="s">
        <v>186</v>
      </c>
      <c r="B11" s="17" t="s">
        <v>21</v>
      </c>
      <c r="C11" s="17" t="s">
        <v>24</v>
      </c>
      <c r="D11" s="17" t="s">
        <v>22</v>
      </c>
      <c r="E11" s="25" t="s">
        <v>23</v>
      </c>
      <c r="F11" s="17" t="s">
        <v>33</v>
      </c>
      <c r="G11" s="19">
        <v>11</v>
      </c>
      <c r="H11" s="19" t="s">
        <v>53</v>
      </c>
      <c r="I11" s="48">
        <v>175</v>
      </c>
      <c r="J11" s="47">
        <v>1925</v>
      </c>
      <c r="L11" s="7"/>
    </row>
    <row r="12" spans="1:12" ht="15" customHeight="1" x14ac:dyDescent="0.25">
      <c r="A12" s="17" t="s">
        <v>182</v>
      </c>
      <c r="B12" s="17" t="s">
        <v>25</v>
      </c>
      <c r="C12" s="17" t="s">
        <v>24</v>
      </c>
      <c r="D12" s="17" t="s">
        <v>22</v>
      </c>
      <c r="E12" s="25" t="s">
        <v>23</v>
      </c>
      <c r="F12" s="17" t="s">
        <v>33</v>
      </c>
      <c r="G12" s="19">
        <v>11</v>
      </c>
      <c r="H12" s="19" t="s">
        <v>53</v>
      </c>
      <c r="I12" s="48">
        <v>175</v>
      </c>
      <c r="J12" s="47">
        <v>1925</v>
      </c>
      <c r="L12" s="7"/>
    </row>
    <row r="13" spans="1:12" ht="15" customHeight="1" x14ac:dyDescent="0.25">
      <c r="A13" s="17" t="s">
        <v>183</v>
      </c>
      <c r="B13" s="17" t="s">
        <v>25</v>
      </c>
      <c r="C13" s="17" t="s">
        <v>24</v>
      </c>
      <c r="D13" s="17" t="s">
        <v>22</v>
      </c>
      <c r="E13" s="25" t="s">
        <v>23</v>
      </c>
      <c r="F13" s="17" t="s">
        <v>33</v>
      </c>
      <c r="G13" s="19">
        <v>11</v>
      </c>
      <c r="H13" s="19" t="s">
        <v>53</v>
      </c>
      <c r="I13" s="48">
        <v>175</v>
      </c>
      <c r="J13" s="47">
        <v>1925</v>
      </c>
      <c r="L13" s="7"/>
    </row>
    <row r="14" spans="1:12" ht="15" customHeight="1" x14ac:dyDescent="0.25">
      <c r="A14" s="17" t="s">
        <v>184</v>
      </c>
      <c r="B14" s="17" t="s">
        <v>21</v>
      </c>
      <c r="C14" s="17" t="s">
        <v>24</v>
      </c>
      <c r="D14" s="17" t="s">
        <v>22</v>
      </c>
      <c r="E14" s="25" t="s">
        <v>23</v>
      </c>
      <c r="F14" s="17" t="s">
        <v>33</v>
      </c>
      <c r="G14" s="19">
        <v>11</v>
      </c>
      <c r="H14" s="19" t="s">
        <v>53</v>
      </c>
      <c r="I14" s="48">
        <v>175</v>
      </c>
      <c r="J14" s="47">
        <v>1925</v>
      </c>
    </row>
    <row r="15" spans="1:12" ht="15" customHeight="1" x14ac:dyDescent="0.25">
      <c r="A15" s="17" t="s">
        <v>185</v>
      </c>
      <c r="B15" s="17" t="s">
        <v>21</v>
      </c>
      <c r="C15" s="17" t="s">
        <v>24</v>
      </c>
      <c r="D15" s="17" t="s">
        <v>22</v>
      </c>
      <c r="E15" s="25" t="s">
        <v>23</v>
      </c>
      <c r="F15" s="17" t="s">
        <v>33</v>
      </c>
      <c r="G15" s="19">
        <v>11</v>
      </c>
      <c r="H15" s="19" t="s">
        <v>53</v>
      </c>
      <c r="I15" s="48">
        <v>175</v>
      </c>
      <c r="J15" s="47">
        <v>1925</v>
      </c>
      <c r="L15" s="7"/>
    </row>
    <row r="16" spans="1:12" ht="15" customHeight="1" x14ac:dyDescent="0.25">
      <c r="A16" s="17" t="s">
        <v>188</v>
      </c>
      <c r="B16" s="17" t="s">
        <v>75</v>
      </c>
      <c r="C16" s="20" t="s">
        <v>83</v>
      </c>
      <c r="D16" s="17" t="s">
        <v>22</v>
      </c>
      <c r="E16" s="25" t="s">
        <v>135</v>
      </c>
      <c r="F16" s="17" t="s">
        <v>33</v>
      </c>
      <c r="G16" s="19">
        <v>16</v>
      </c>
      <c r="H16" s="19" t="s">
        <v>69</v>
      </c>
      <c r="I16" s="48">
        <f>J16/G16</f>
        <v>370.3125</v>
      </c>
      <c r="J16" s="49">
        <v>5925</v>
      </c>
    </row>
    <row r="17" spans="1:12" ht="15" customHeight="1" x14ac:dyDescent="0.25">
      <c r="A17" s="17" t="s">
        <v>188</v>
      </c>
      <c r="B17" s="17" t="s">
        <v>76</v>
      </c>
      <c r="C17" s="20" t="s">
        <v>128</v>
      </c>
      <c r="D17" s="17" t="s">
        <v>22</v>
      </c>
      <c r="E17" s="25" t="s">
        <v>135</v>
      </c>
      <c r="F17" s="17" t="s">
        <v>33</v>
      </c>
      <c r="G17" s="19">
        <v>5</v>
      </c>
      <c r="H17" s="19" t="s">
        <v>61</v>
      </c>
      <c r="I17" s="48">
        <f>J17/5</f>
        <v>119.95</v>
      </c>
      <c r="J17" s="49">
        <v>599.75</v>
      </c>
      <c r="K17" s="7"/>
    </row>
    <row r="18" spans="1:12" ht="15" customHeight="1" x14ac:dyDescent="0.25">
      <c r="A18" s="17" t="s">
        <v>188</v>
      </c>
      <c r="B18" s="17" t="s">
        <v>76</v>
      </c>
      <c r="C18" s="20" t="s">
        <v>83</v>
      </c>
      <c r="D18" s="17" t="s">
        <v>22</v>
      </c>
      <c r="E18" s="25" t="s">
        <v>135</v>
      </c>
      <c r="F18" s="17" t="s">
        <v>33</v>
      </c>
      <c r="G18" s="19">
        <v>85</v>
      </c>
      <c r="H18" s="19" t="s">
        <v>129</v>
      </c>
      <c r="I18" s="48">
        <f>J18/G18</f>
        <v>34.567647058823532</v>
      </c>
      <c r="J18" s="49">
        <v>2938.25</v>
      </c>
    </row>
    <row r="19" spans="1:12" ht="15" customHeight="1" x14ac:dyDescent="0.25">
      <c r="A19" s="17" t="s">
        <v>188</v>
      </c>
      <c r="B19" s="17" t="s">
        <v>76</v>
      </c>
      <c r="C19" s="20" t="s">
        <v>130</v>
      </c>
      <c r="D19" s="17" t="s">
        <v>22</v>
      </c>
      <c r="E19" s="25" t="s">
        <v>135</v>
      </c>
      <c r="F19" s="17" t="s">
        <v>33</v>
      </c>
      <c r="G19" s="19">
        <v>110</v>
      </c>
      <c r="H19" s="19" t="s">
        <v>129</v>
      </c>
      <c r="I19" s="15">
        <f>J19/110</f>
        <v>17.268181818181819</v>
      </c>
      <c r="J19" s="16">
        <v>1899.5</v>
      </c>
    </row>
    <row r="20" spans="1:12" ht="15" customHeight="1" x14ac:dyDescent="0.25">
      <c r="A20" s="17" t="s">
        <v>188</v>
      </c>
      <c r="B20" s="17" t="s">
        <v>76</v>
      </c>
      <c r="C20" s="20" t="s">
        <v>131</v>
      </c>
      <c r="D20" s="17" t="s">
        <v>22</v>
      </c>
      <c r="E20" s="25" t="s">
        <v>135</v>
      </c>
      <c r="F20" s="17" t="s">
        <v>33</v>
      </c>
      <c r="G20" s="19">
        <v>280</v>
      </c>
      <c r="H20" s="19" t="s">
        <v>53</v>
      </c>
      <c r="I20" s="15">
        <f>J20/280</f>
        <v>22.025714285714287</v>
      </c>
      <c r="J20" s="16">
        <v>6167.2</v>
      </c>
    </row>
    <row r="21" spans="1:12" ht="15" customHeight="1" x14ac:dyDescent="0.25">
      <c r="A21" s="17" t="s">
        <v>188</v>
      </c>
      <c r="B21" s="20" t="s">
        <v>126</v>
      </c>
      <c r="C21" s="20" t="s">
        <v>27</v>
      </c>
      <c r="D21" s="17" t="s">
        <v>28</v>
      </c>
      <c r="E21" s="25" t="s">
        <v>190</v>
      </c>
      <c r="F21" s="17" t="s">
        <v>314</v>
      </c>
      <c r="G21" s="19">
        <v>300</v>
      </c>
      <c r="H21" s="19" t="s">
        <v>53</v>
      </c>
      <c r="I21" s="48">
        <v>1129.25</v>
      </c>
      <c r="J21" s="47">
        <f t="shared" ref="J21:J31" si="1">I21*G21</f>
        <v>338775</v>
      </c>
    </row>
    <row r="22" spans="1:12" ht="15" customHeight="1" x14ac:dyDescent="0.25">
      <c r="A22" s="17" t="s">
        <v>188</v>
      </c>
      <c r="B22" s="20" t="s">
        <v>126</v>
      </c>
      <c r="C22" s="20" t="s">
        <v>256</v>
      </c>
      <c r="D22" s="17" t="s">
        <v>28</v>
      </c>
      <c r="E22" s="25" t="s">
        <v>190</v>
      </c>
      <c r="F22" s="17" t="s">
        <v>314</v>
      </c>
      <c r="G22" s="19">
        <v>300</v>
      </c>
      <c r="H22" s="19" t="s">
        <v>57</v>
      </c>
      <c r="I22" s="47">
        <v>234.75</v>
      </c>
      <c r="J22" s="47">
        <f t="shared" si="1"/>
        <v>70425</v>
      </c>
      <c r="K22" s="7"/>
    </row>
    <row r="23" spans="1:12" ht="15" customHeight="1" x14ac:dyDescent="0.25">
      <c r="A23" s="17" t="s">
        <v>188</v>
      </c>
      <c r="B23" s="20" t="s">
        <v>127</v>
      </c>
      <c r="C23" s="20" t="s">
        <v>83</v>
      </c>
      <c r="D23" s="17" t="s">
        <v>28</v>
      </c>
      <c r="E23" s="25" t="s">
        <v>190</v>
      </c>
      <c r="F23" s="17" t="s">
        <v>314</v>
      </c>
      <c r="G23" s="19">
        <v>29</v>
      </c>
      <c r="H23" s="19" t="s">
        <v>189</v>
      </c>
      <c r="I23" s="47">
        <v>2200</v>
      </c>
      <c r="J23" s="47">
        <f t="shared" si="1"/>
        <v>63800</v>
      </c>
    </row>
    <row r="24" spans="1:12" ht="15" customHeight="1" x14ac:dyDescent="0.25">
      <c r="A24" s="17" t="s">
        <v>188</v>
      </c>
      <c r="B24" s="20" t="s">
        <v>127</v>
      </c>
      <c r="C24" s="20" t="s">
        <v>255</v>
      </c>
      <c r="D24" s="17" t="s">
        <v>28</v>
      </c>
      <c r="E24" s="25" t="s">
        <v>190</v>
      </c>
      <c r="F24" s="17" t="s">
        <v>314</v>
      </c>
      <c r="G24" s="19">
        <v>14</v>
      </c>
      <c r="H24" s="19" t="s">
        <v>80</v>
      </c>
      <c r="I24" s="47">
        <v>550</v>
      </c>
      <c r="J24" s="47">
        <f t="shared" si="1"/>
        <v>7700</v>
      </c>
    </row>
    <row r="25" spans="1:12" ht="15" customHeight="1" x14ac:dyDescent="0.25">
      <c r="A25" s="17" t="s">
        <v>191</v>
      </c>
      <c r="B25" s="17" t="s">
        <v>95</v>
      </c>
      <c r="C25" s="17" t="s">
        <v>199</v>
      </c>
      <c r="D25" s="17" t="s">
        <v>28</v>
      </c>
      <c r="E25" s="25" t="s">
        <v>96</v>
      </c>
      <c r="F25" s="17" t="s">
        <v>314</v>
      </c>
      <c r="G25" s="19">
        <v>27</v>
      </c>
      <c r="H25" s="19" t="s">
        <v>53</v>
      </c>
      <c r="I25" s="47">
        <v>1285</v>
      </c>
      <c r="J25" s="47">
        <f t="shared" si="1"/>
        <v>34695</v>
      </c>
    </row>
    <row r="26" spans="1:12" ht="15" customHeight="1" x14ac:dyDescent="0.25">
      <c r="A26" s="17" t="s">
        <v>191</v>
      </c>
      <c r="B26" s="17" t="s">
        <v>97</v>
      </c>
      <c r="C26" s="17" t="s">
        <v>199</v>
      </c>
      <c r="D26" s="17" t="s">
        <v>28</v>
      </c>
      <c r="E26" s="25" t="s">
        <v>96</v>
      </c>
      <c r="F26" s="17" t="s">
        <v>314</v>
      </c>
      <c r="G26" s="19">
        <v>27</v>
      </c>
      <c r="H26" s="19" t="s">
        <v>53</v>
      </c>
      <c r="I26" s="47">
        <v>1325</v>
      </c>
      <c r="J26" s="47">
        <f t="shared" si="1"/>
        <v>35775</v>
      </c>
    </row>
    <row r="27" spans="1:12" ht="15" customHeight="1" x14ac:dyDescent="0.25">
      <c r="A27" s="17" t="s">
        <v>191</v>
      </c>
      <c r="B27" s="17" t="s">
        <v>98</v>
      </c>
      <c r="C27" s="17" t="s">
        <v>199</v>
      </c>
      <c r="D27" s="17" t="s">
        <v>28</v>
      </c>
      <c r="E27" s="25" t="s">
        <v>96</v>
      </c>
      <c r="F27" s="17" t="s">
        <v>314</v>
      </c>
      <c r="G27" s="19">
        <v>40</v>
      </c>
      <c r="H27" s="19" t="s">
        <v>53</v>
      </c>
      <c r="I27" s="47">
        <v>2450</v>
      </c>
      <c r="J27" s="47">
        <f t="shared" si="1"/>
        <v>98000</v>
      </c>
    </row>
    <row r="28" spans="1:12" ht="15" customHeight="1" x14ac:dyDescent="0.25">
      <c r="A28" s="17" t="s">
        <v>191</v>
      </c>
      <c r="B28" s="17" t="s">
        <v>95</v>
      </c>
      <c r="C28" s="17" t="s">
        <v>228</v>
      </c>
      <c r="D28" s="17" t="s">
        <v>28</v>
      </c>
      <c r="E28" s="25" t="s">
        <v>96</v>
      </c>
      <c r="F28" s="17" t="s">
        <v>314</v>
      </c>
      <c r="G28" s="19">
        <v>100</v>
      </c>
      <c r="H28" s="19" t="s">
        <v>53</v>
      </c>
      <c r="I28" s="47">
        <v>185</v>
      </c>
      <c r="J28" s="47">
        <f t="shared" si="1"/>
        <v>18500</v>
      </c>
      <c r="L28" s="7"/>
    </row>
    <row r="29" spans="1:12" ht="15" customHeight="1" x14ac:dyDescent="0.25">
      <c r="A29" s="17" t="s">
        <v>191</v>
      </c>
      <c r="B29" s="17" t="s">
        <v>97</v>
      </c>
      <c r="C29" s="17" t="s">
        <v>228</v>
      </c>
      <c r="D29" s="17" t="s">
        <v>28</v>
      </c>
      <c r="E29" s="25" t="s">
        <v>96</v>
      </c>
      <c r="F29" s="17" t="s">
        <v>314</v>
      </c>
      <c r="G29" s="19">
        <v>100</v>
      </c>
      <c r="H29" s="19" t="s">
        <v>53</v>
      </c>
      <c r="I29" s="47">
        <v>189.9</v>
      </c>
      <c r="J29" s="47">
        <f t="shared" si="1"/>
        <v>18990</v>
      </c>
      <c r="L29" s="7"/>
    </row>
    <row r="30" spans="1:12" ht="15" customHeight="1" x14ac:dyDescent="0.25">
      <c r="A30" s="17" t="s">
        <v>191</v>
      </c>
      <c r="B30" s="17" t="s">
        <v>99</v>
      </c>
      <c r="C30" s="17" t="s">
        <v>222</v>
      </c>
      <c r="D30" s="17" t="s">
        <v>28</v>
      </c>
      <c r="E30" s="25" t="s">
        <v>96</v>
      </c>
      <c r="F30" s="17" t="s">
        <v>314</v>
      </c>
      <c r="G30" s="19">
        <v>30</v>
      </c>
      <c r="H30" s="19" t="s">
        <v>73</v>
      </c>
      <c r="I30" s="47">
        <v>1150</v>
      </c>
      <c r="J30" s="47">
        <f t="shared" si="1"/>
        <v>34500</v>
      </c>
    </row>
    <row r="31" spans="1:12" ht="15" customHeight="1" x14ac:dyDescent="0.25">
      <c r="A31" s="17" t="s">
        <v>191</v>
      </c>
      <c r="B31" s="17" t="s">
        <v>95</v>
      </c>
      <c r="C31" s="17" t="s">
        <v>222</v>
      </c>
      <c r="D31" s="17" t="s">
        <v>33</v>
      </c>
      <c r="E31" s="25" t="s">
        <v>100</v>
      </c>
      <c r="F31" s="17" t="s">
        <v>33</v>
      </c>
      <c r="G31" s="19">
        <v>42</v>
      </c>
      <c r="H31" s="19" t="s">
        <v>70</v>
      </c>
      <c r="I31" s="47">
        <v>100</v>
      </c>
      <c r="J31" s="47">
        <f t="shared" si="1"/>
        <v>4200</v>
      </c>
    </row>
    <row r="32" spans="1:12" ht="15" customHeight="1" x14ac:dyDescent="0.25">
      <c r="A32" s="17" t="s">
        <v>191</v>
      </c>
      <c r="B32" s="17" t="s">
        <v>101</v>
      </c>
      <c r="C32" s="17" t="s">
        <v>229</v>
      </c>
      <c r="D32" s="17" t="s">
        <v>28</v>
      </c>
      <c r="E32" s="25" t="s">
        <v>96</v>
      </c>
      <c r="F32" s="17" t="s">
        <v>314</v>
      </c>
      <c r="G32" s="19">
        <v>100</v>
      </c>
      <c r="H32" s="19" t="s">
        <v>192</v>
      </c>
      <c r="I32" s="47">
        <f>2300/100</f>
        <v>23</v>
      </c>
      <c r="J32" s="49">
        <v>2300</v>
      </c>
    </row>
    <row r="33" spans="1:12" ht="15" customHeight="1" x14ac:dyDescent="0.25">
      <c r="A33" s="17" t="s">
        <v>191</v>
      </c>
      <c r="B33" s="17" t="s">
        <v>102</v>
      </c>
      <c r="C33" s="17" t="s">
        <v>222</v>
      </c>
      <c r="D33" s="17" t="s">
        <v>28</v>
      </c>
      <c r="E33" s="25" t="s">
        <v>103</v>
      </c>
      <c r="F33" s="17" t="s">
        <v>93</v>
      </c>
      <c r="G33" s="19">
        <v>100</v>
      </c>
      <c r="H33" s="19" t="s">
        <v>73</v>
      </c>
      <c r="I33" s="47">
        <v>3125</v>
      </c>
      <c r="J33" s="49">
        <v>312500</v>
      </c>
    </row>
    <row r="34" spans="1:12" ht="15" customHeight="1" x14ac:dyDescent="0.25">
      <c r="A34" s="17" t="s">
        <v>191</v>
      </c>
      <c r="B34" s="17" t="s">
        <v>54</v>
      </c>
      <c r="C34" s="17" t="s">
        <v>199</v>
      </c>
      <c r="D34" s="17" t="s">
        <v>28</v>
      </c>
      <c r="E34" s="25" t="s">
        <v>103</v>
      </c>
      <c r="F34" s="17" t="s">
        <v>314</v>
      </c>
      <c r="G34" s="19">
        <v>350</v>
      </c>
      <c r="H34" s="19" t="s">
        <v>53</v>
      </c>
      <c r="I34" s="47">
        <v>1207.5</v>
      </c>
      <c r="J34" s="49">
        <v>422625</v>
      </c>
    </row>
    <row r="35" spans="1:12" ht="15" customHeight="1" x14ac:dyDescent="0.25">
      <c r="A35" s="17" t="s">
        <v>191</v>
      </c>
      <c r="B35" s="17" t="s">
        <v>54</v>
      </c>
      <c r="C35" s="17" t="s">
        <v>200</v>
      </c>
      <c r="D35" s="17" t="s">
        <v>28</v>
      </c>
      <c r="E35" s="25" t="s">
        <v>103</v>
      </c>
      <c r="F35" s="17" t="s">
        <v>314</v>
      </c>
      <c r="G35" s="19">
        <v>350</v>
      </c>
      <c r="H35" s="19" t="s">
        <v>53</v>
      </c>
      <c r="I35" s="47">
        <v>163.875</v>
      </c>
      <c r="J35" s="49">
        <v>57356.25</v>
      </c>
      <c r="K35" s="7"/>
      <c r="L35" s="7"/>
    </row>
    <row r="36" spans="1:12" ht="15" customHeight="1" x14ac:dyDescent="0.25">
      <c r="A36" s="17" t="s">
        <v>191</v>
      </c>
      <c r="B36" s="17" t="s">
        <v>104</v>
      </c>
      <c r="C36" s="17" t="s">
        <v>106</v>
      </c>
      <c r="D36" s="17" t="s">
        <v>33</v>
      </c>
      <c r="E36" s="25" t="s">
        <v>105</v>
      </c>
      <c r="F36" s="17" t="s">
        <v>33</v>
      </c>
      <c r="G36" s="19">
        <v>1</v>
      </c>
      <c r="H36" s="19" t="s">
        <v>342</v>
      </c>
      <c r="I36" s="10">
        <v>52.9</v>
      </c>
      <c r="J36" s="10">
        <v>52.9</v>
      </c>
    </row>
    <row r="37" spans="1:12" ht="15" customHeight="1" x14ac:dyDescent="0.25">
      <c r="A37" s="17" t="s">
        <v>191</v>
      </c>
      <c r="B37" s="17" t="s">
        <v>104</v>
      </c>
      <c r="C37" s="17" t="s">
        <v>108</v>
      </c>
      <c r="D37" s="17" t="s">
        <v>33</v>
      </c>
      <c r="E37" s="25" t="s">
        <v>107</v>
      </c>
      <c r="F37" s="17" t="s">
        <v>33</v>
      </c>
      <c r="G37" s="19">
        <v>1</v>
      </c>
      <c r="H37" s="19" t="s">
        <v>214</v>
      </c>
      <c r="I37" s="10">
        <v>64.900000000000006</v>
      </c>
      <c r="J37" s="16">
        <v>64.900000000000006</v>
      </c>
    </row>
    <row r="38" spans="1:12" ht="15" customHeight="1" x14ac:dyDescent="0.25">
      <c r="A38" s="17" t="s">
        <v>197</v>
      </c>
      <c r="B38" s="20" t="s">
        <v>102</v>
      </c>
      <c r="C38" s="17" t="s">
        <v>222</v>
      </c>
      <c r="D38" s="17" t="s">
        <v>322</v>
      </c>
      <c r="E38" s="25" t="s">
        <v>132</v>
      </c>
      <c r="F38" s="17" t="s">
        <v>93</v>
      </c>
      <c r="G38" s="19">
        <v>84</v>
      </c>
      <c r="H38" s="19" t="s">
        <v>210</v>
      </c>
      <c r="I38" s="47">
        <v>3125</v>
      </c>
      <c r="J38" s="47">
        <f t="shared" ref="J38:J75" si="2">I38*G38</f>
        <v>262500</v>
      </c>
    </row>
    <row r="39" spans="1:12" ht="15" customHeight="1" x14ac:dyDescent="0.25">
      <c r="A39" s="17" t="s">
        <v>197</v>
      </c>
      <c r="B39" s="20" t="s">
        <v>102</v>
      </c>
      <c r="C39" s="17" t="s">
        <v>227</v>
      </c>
      <c r="D39" s="17" t="s">
        <v>322</v>
      </c>
      <c r="E39" s="25" t="s">
        <v>132</v>
      </c>
      <c r="F39" s="17" t="s">
        <v>93</v>
      </c>
      <c r="G39" s="19">
        <v>623</v>
      </c>
      <c r="H39" s="19" t="s">
        <v>70</v>
      </c>
      <c r="I39" s="47">
        <v>98.499197431781695</v>
      </c>
      <c r="J39" s="47">
        <f t="shared" si="2"/>
        <v>61364.999999999993</v>
      </c>
    </row>
    <row r="40" spans="1:12" ht="15" customHeight="1" x14ac:dyDescent="0.25">
      <c r="A40" s="17" t="s">
        <v>197</v>
      </c>
      <c r="B40" s="20" t="s">
        <v>133</v>
      </c>
      <c r="C40" s="17" t="s">
        <v>218</v>
      </c>
      <c r="D40" s="17" t="s">
        <v>33</v>
      </c>
      <c r="E40" s="25" t="s">
        <v>96</v>
      </c>
      <c r="F40" s="17" t="s">
        <v>33</v>
      </c>
      <c r="G40" s="19">
        <v>2</v>
      </c>
      <c r="H40" s="19" t="s">
        <v>57</v>
      </c>
      <c r="I40" s="47">
        <v>119.5</v>
      </c>
      <c r="J40" s="47">
        <f t="shared" si="2"/>
        <v>239</v>
      </c>
      <c r="L40" s="7"/>
    </row>
    <row r="41" spans="1:12" ht="15" customHeight="1" x14ac:dyDescent="0.25">
      <c r="A41" s="17" t="s">
        <v>197</v>
      </c>
      <c r="B41" s="20" t="s">
        <v>134</v>
      </c>
      <c r="C41" s="17" t="s">
        <v>222</v>
      </c>
      <c r="D41" s="17" t="s">
        <v>33</v>
      </c>
      <c r="E41" s="25" t="s">
        <v>135</v>
      </c>
      <c r="F41" s="17" t="s">
        <v>33</v>
      </c>
      <c r="G41" s="19">
        <v>10</v>
      </c>
      <c r="H41" s="19" t="s">
        <v>198</v>
      </c>
      <c r="I41" s="47">
        <v>70</v>
      </c>
      <c r="J41" s="47">
        <f t="shared" si="2"/>
        <v>700</v>
      </c>
    </row>
    <row r="42" spans="1:12" ht="15" customHeight="1" x14ac:dyDescent="0.25">
      <c r="A42" s="17" t="s">
        <v>197</v>
      </c>
      <c r="B42" s="20" t="s">
        <v>136</v>
      </c>
      <c r="C42" s="17" t="s">
        <v>138</v>
      </c>
      <c r="D42" s="17" t="s">
        <v>33</v>
      </c>
      <c r="E42" s="25" t="s">
        <v>137</v>
      </c>
      <c r="F42" s="17" t="s">
        <v>33</v>
      </c>
      <c r="G42" s="19">
        <v>1</v>
      </c>
      <c r="H42" s="19" t="s">
        <v>342</v>
      </c>
      <c r="I42" s="10">
        <v>39</v>
      </c>
      <c r="J42" s="10">
        <f t="shared" si="2"/>
        <v>39</v>
      </c>
    </row>
    <row r="43" spans="1:12" ht="15" customHeight="1" x14ac:dyDescent="0.25">
      <c r="A43" s="17" t="s">
        <v>197</v>
      </c>
      <c r="B43" s="20" t="s">
        <v>139</v>
      </c>
      <c r="C43" s="17" t="s">
        <v>349</v>
      </c>
      <c r="D43" s="17" t="s">
        <v>33</v>
      </c>
      <c r="E43" s="25" t="s">
        <v>85</v>
      </c>
      <c r="F43" s="17" t="s">
        <v>33</v>
      </c>
      <c r="G43" s="19">
        <v>4</v>
      </c>
      <c r="H43" s="19" t="s">
        <v>57</v>
      </c>
      <c r="I43" s="47">
        <v>65</v>
      </c>
      <c r="J43" s="47">
        <f t="shared" si="2"/>
        <v>260</v>
      </c>
    </row>
    <row r="44" spans="1:12" ht="15" customHeight="1" x14ac:dyDescent="0.25">
      <c r="A44" s="17" t="s">
        <v>197</v>
      </c>
      <c r="B44" s="20" t="s">
        <v>139</v>
      </c>
      <c r="C44" s="17" t="s">
        <v>225</v>
      </c>
      <c r="D44" s="17" t="s">
        <v>33</v>
      </c>
      <c r="E44" s="25" t="s">
        <v>85</v>
      </c>
      <c r="F44" s="17" t="s">
        <v>33</v>
      </c>
      <c r="G44" s="19">
        <v>1</v>
      </c>
      <c r="H44" s="19" t="s">
        <v>57</v>
      </c>
      <c r="I44" s="47">
        <v>100</v>
      </c>
      <c r="J44" s="47">
        <f t="shared" si="2"/>
        <v>100</v>
      </c>
      <c r="L44" s="7"/>
    </row>
    <row r="45" spans="1:12" ht="15" customHeight="1" x14ac:dyDescent="0.25">
      <c r="A45" s="17" t="s">
        <v>197</v>
      </c>
      <c r="B45" s="20" t="s">
        <v>139</v>
      </c>
      <c r="C45" s="17" t="s">
        <v>226</v>
      </c>
      <c r="D45" s="17" t="s">
        <v>33</v>
      </c>
      <c r="E45" s="25" t="s">
        <v>135</v>
      </c>
      <c r="F45" s="17" t="s">
        <v>33</v>
      </c>
      <c r="G45" s="19">
        <v>4</v>
      </c>
      <c r="H45" s="19" t="s">
        <v>223</v>
      </c>
      <c r="I45" s="10">
        <v>80</v>
      </c>
      <c r="J45" s="10">
        <f t="shared" si="2"/>
        <v>320</v>
      </c>
    </row>
    <row r="46" spans="1:12" ht="15" customHeight="1" x14ac:dyDescent="0.25">
      <c r="A46" s="17" t="s">
        <v>197</v>
      </c>
      <c r="B46" s="20" t="s">
        <v>140</v>
      </c>
      <c r="C46" s="17" t="s">
        <v>218</v>
      </c>
      <c r="D46" s="17" t="s">
        <v>33</v>
      </c>
      <c r="E46" s="25" t="s">
        <v>16</v>
      </c>
      <c r="F46" s="17" t="s">
        <v>33</v>
      </c>
      <c r="G46" s="19">
        <v>20</v>
      </c>
      <c r="H46" s="19" t="s">
        <v>57</v>
      </c>
      <c r="I46" s="47">
        <v>120</v>
      </c>
      <c r="J46" s="47">
        <f t="shared" si="2"/>
        <v>2400</v>
      </c>
    </row>
    <row r="47" spans="1:12" ht="15" customHeight="1" x14ac:dyDescent="0.25">
      <c r="A47" s="17" t="s">
        <v>197</v>
      </c>
      <c r="B47" s="20" t="s">
        <v>141</v>
      </c>
      <c r="C47" s="17" t="s">
        <v>222</v>
      </c>
      <c r="D47" s="17" t="s">
        <v>33</v>
      </c>
      <c r="E47" s="25" t="s">
        <v>16</v>
      </c>
      <c r="F47" s="17" t="s">
        <v>33</v>
      </c>
      <c r="G47" s="19">
        <v>90</v>
      </c>
      <c r="H47" s="19" t="s">
        <v>198</v>
      </c>
      <c r="I47" s="47">
        <v>100</v>
      </c>
      <c r="J47" s="47">
        <f t="shared" si="2"/>
        <v>9000</v>
      </c>
    </row>
    <row r="48" spans="1:12" ht="15" customHeight="1" x14ac:dyDescent="0.25">
      <c r="A48" s="17" t="s">
        <v>197</v>
      </c>
      <c r="B48" s="20" t="s">
        <v>142</v>
      </c>
      <c r="C48" s="17" t="s">
        <v>222</v>
      </c>
      <c r="D48" s="17" t="s">
        <v>33</v>
      </c>
      <c r="E48" s="25" t="s">
        <v>143</v>
      </c>
      <c r="F48" s="17" t="s">
        <v>33</v>
      </c>
      <c r="G48" s="19">
        <v>2</v>
      </c>
      <c r="H48" s="19" t="s">
        <v>198</v>
      </c>
      <c r="I48" s="47">
        <v>39.99</v>
      </c>
      <c r="J48" s="47">
        <f t="shared" si="2"/>
        <v>79.98</v>
      </c>
    </row>
    <row r="49" spans="1:12" ht="15" customHeight="1" x14ac:dyDescent="0.25">
      <c r="A49" s="17" t="s">
        <v>197</v>
      </c>
      <c r="B49" s="11" t="s">
        <v>144</v>
      </c>
      <c r="C49" s="17" t="s">
        <v>216</v>
      </c>
      <c r="D49" s="17" t="s">
        <v>33</v>
      </c>
      <c r="E49" s="25" t="s">
        <v>16</v>
      </c>
      <c r="F49" s="17" t="s">
        <v>33</v>
      </c>
      <c r="G49" s="19">
        <v>12</v>
      </c>
      <c r="H49" s="19" t="s">
        <v>213</v>
      </c>
      <c r="I49" s="47">
        <v>200</v>
      </c>
      <c r="J49" s="47">
        <f t="shared" si="2"/>
        <v>2400</v>
      </c>
    </row>
    <row r="50" spans="1:12" ht="15" customHeight="1" x14ac:dyDescent="0.25">
      <c r="A50" s="17" t="s">
        <v>197</v>
      </c>
      <c r="B50" s="11" t="s">
        <v>144</v>
      </c>
      <c r="C50" s="17" t="s">
        <v>145</v>
      </c>
      <c r="D50" s="17" t="s">
        <v>33</v>
      </c>
      <c r="E50" s="25" t="s">
        <v>16</v>
      </c>
      <c r="F50" s="17" t="s">
        <v>33</v>
      </c>
      <c r="G50" s="19">
        <v>15</v>
      </c>
      <c r="H50" s="19" t="s">
        <v>214</v>
      </c>
      <c r="I50" s="10">
        <v>45</v>
      </c>
      <c r="J50" s="10">
        <f t="shared" si="2"/>
        <v>675</v>
      </c>
    </row>
    <row r="51" spans="1:12" ht="15" customHeight="1" x14ac:dyDescent="0.25">
      <c r="A51" s="17" t="s">
        <v>197</v>
      </c>
      <c r="B51" s="17" t="s">
        <v>146</v>
      </c>
      <c r="C51" s="17" t="s">
        <v>219</v>
      </c>
      <c r="D51" s="17" t="s">
        <v>33</v>
      </c>
      <c r="E51" s="25" t="s">
        <v>16</v>
      </c>
      <c r="F51" s="17" t="s">
        <v>33</v>
      </c>
      <c r="G51" s="19">
        <v>3</v>
      </c>
      <c r="H51" s="19" t="s">
        <v>57</v>
      </c>
      <c r="I51" s="47">
        <v>99.95</v>
      </c>
      <c r="J51" s="47">
        <f t="shared" si="2"/>
        <v>299.85000000000002</v>
      </c>
    </row>
    <row r="52" spans="1:12" ht="15" customHeight="1" x14ac:dyDescent="0.25">
      <c r="A52" s="17" t="s">
        <v>197</v>
      </c>
      <c r="B52" s="17" t="s">
        <v>147</v>
      </c>
      <c r="C52" s="17" t="s">
        <v>112</v>
      </c>
      <c r="D52" s="17" t="s">
        <v>33</v>
      </c>
      <c r="E52" s="25" t="s">
        <v>16</v>
      </c>
      <c r="F52" s="17" t="s">
        <v>33</v>
      </c>
      <c r="G52" s="19">
        <v>1</v>
      </c>
      <c r="H52" s="19" t="s">
        <v>224</v>
      </c>
      <c r="I52" s="47">
        <v>175</v>
      </c>
      <c r="J52" s="47">
        <f t="shared" si="2"/>
        <v>175</v>
      </c>
    </row>
    <row r="53" spans="1:12" ht="15" customHeight="1" x14ac:dyDescent="0.25">
      <c r="A53" s="17" t="s">
        <v>197</v>
      </c>
      <c r="B53" s="17" t="s">
        <v>147</v>
      </c>
      <c r="C53" s="17" t="s">
        <v>220</v>
      </c>
      <c r="D53" s="17" t="s">
        <v>33</v>
      </c>
      <c r="E53" s="25" t="s">
        <v>16</v>
      </c>
      <c r="F53" s="17" t="s">
        <v>33</v>
      </c>
      <c r="G53" s="19">
        <v>1</v>
      </c>
      <c r="H53" s="19" t="s">
        <v>217</v>
      </c>
      <c r="I53" s="47">
        <v>110</v>
      </c>
      <c r="J53" s="47">
        <f t="shared" si="2"/>
        <v>110</v>
      </c>
    </row>
    <row r="54" spans="1:12" ht="15" customHeight="1" x14ac:dyDescent="0.25">
      <c r="A54" s="17" t="s">
        <v>197</v>
      </c>
      <c r="B54" s="17" t="s">
        <v>148</v>
      </c>
      <c r="C54" s="17" t="s">
        <v>221</v>
      </c>
      <c r="D54" s="17" t="s">
        <v>33</v>
      </c>
      <c r="E54" s="25" t="s">
        <v>16</v>
      </c>
      <c r="F54" s="17" t="s">
        <v>33</v>
      </c>
      <c r="G54" s="19">
        <v>5</v>
      </c>
      <c r="H54" s="19" t="s">
        <v>69</v>
      </c>
      <c r="I54" s="47">
        <v>320</v>
      </c>
      <c r="J54" s="47">
        <f t="shared" si="2"/>
        <v>1600</v>
      </c>
    </row>
    <row r="55" spans="1:12" ht="15" customHeight="1" x14ac:dyDescent="0.25">
      <c r="A55" s="17" t="s">
        <v>197</v>
      </c>
      <c r="B55" s="17" t="s">
        <v>149</v>
      </c>
      <c r="C55" s="17" t="s">
        <v>150</v>
      </c>
      <c r="D55" s="17" t="s">
        <v>33</v>
      </c>
      <c r="E55" s="25" t="s">
        <v>16</v>
      </c>
      <c r="F55" s="17" t="s">
        <v>33</v>
      </c>
      <c r="G55" s="19">
        <v>2</v>
      </c>
      <c r="H55" s="19" t="s">
        <v>198</v>
      </c>
      <c r="I55" s="47">
        <v>29.99</v>
      </c>
      <c r="J55" s="47">
        <f t="shared" si="2"/>
        <v>59.98</v>
      </c>
    </row>
    <row r="56" spans="1:12" ht="15" customHeight="1" x14ac:dyDescent="0.25">
      <c r="A56" s="17" t="s">
        <v>197</v>
      </c>
      <c r="B56" s="17" t="s">
        <v>151</v>
      </c>
      <c r="C56" s="17" t="s">
        <v>152</v>
      </c>
      <c r="D56" s="17" t="s">
        <v>33</v>
      </c>
      <c r="E56" s="25" t="s">
        <v>16</v>
      </c>
      <c r="F56" s="17" t="s">
        <v>33</v>
      </c>
      <c r="G56" s="19">
        <v>3</v>
      </c>
      <c r="H56" s="19" t="s">
        <v>53</v>
      </c>
      <c r="I56" s="47">
        <v>12.966666666666667</v>
      </c>
      <c r="J56" s="47">
        <f t="shared" si="2"/>
        <v>38.9</v>
      </c>
    </row>
    <row r="57" spans="1:12" ht="15" customHeight="1" x14ac:dyDescent="0.25">
      <c r="A57" s="17" t="s">
        <v>197</v>
      </c>
      <c r="B57" s="17" t="s">
        <v>153</v>
      </c>
      <c r="C57" s="17" t="s">
        <v>346</v>
      </c>
      <c r="D57" s="17" t="s">
        <v>33</v>
      </c>
      <c r="E57" s="25" t="s">
        <v>16</v>
      </c>
      <c r="F57" s="17" t="s">
        <v>33</v>
      </c>
      <c r="G57" s="19">
        <v>2</v>
      </c>
      <c r="H57" s="19" t="s">
        <v>69</v>
      </c>
      <c r="I57" s="10">
        <v>40</v>
      </c>
      <c r="J57" s="10">
        <f t="shared" si="2"/>
        <v>80</v>
      </c>
    </row>
    <row r="58" spans="1:12" ht="15" customHeight="1" x14ac:dyDescent="0.25">
      <c r="A58" s="17" t="s">
        <v>197</v>
      </c>
      <c r="B58" s="17" t="s">
        <v>154</v>
      </c>
      <c r="C58" s="17" t="s">
        <v>347</v>
      </c>
      <c r="D58" s="17" t="s">
        <v>33</v>
      </c>
      <c r="E58" s="25" t="s">
        <v>16</v>
      </c>
      <c r="F58" s="17" t="s">
        <v>33</v>
      </c>
      <c r="G58" s="19">
        <v>2</v>
      </c>
      <c r="H58" s="19" t="s">
        <v>81</v>
      </c>
      <c r="I58" s="10">
        <v>19.95</v>
      </c>
      <c r="J58" s="10">
        <f t="shared" si="2"/>
        <v>39.9</v>
      </c>
    </row>
    <row r="59" spans="1:12" ht="15" customHeight="1" x14ac:dyDescent="0.25">
      <c r="A59" s="17" t="s">
        <v>197</v>
      </c>
      <c r="B59" s="17" t="s">
        <v>154</v>
      </c>
      <c r="C59" s="17" t="s">
        <v>155</v>
      </c>
      <c r="D59" s="17" t="s">
        <v>33</v>
      </c>
      <c r="E59" s="25" t="s">
        <v>16</v>
      </c>
      <c r="F59" s="17" t="s">
        <v>33</v>
      </c>
      <c r="G59" s="19">
        <v>1</v>
      </c>
      <c r="H59" s="19" t="s">
        <v>60</v>
      </c>
      <c r="I59" s="10">
        <v>0.6</v>
      </c>
      <c r="J59" s="10">
        <f t="shared" si="2"/>
        <v>0.6</v>
      </c>
    </row>
    <row r="60" spans="1:12" ht="15" customHeight="1" x14ac:dyDescent="0.25">
      <c r="A60" s="17" t="s">
        <v>197</v>
      </c>
      <c r="B60" s="18" t="s">
        <v>156</v>
      </c>
      <c r="C60" s="17" t="s">
        <v>221</v>
      </c>
      <c r="D60" s="17" t="s">
        <v>33</v>
      </c>
      <c r="E60" s="25" t="s">
        <v>16</v>
      </c>
      <c r="F60" s="17" t="s">
        <v>33</v>
      </c>
      <c r="G60" s="19">
        <v>2</v>
      </c>
      <c r="H60" s="19" t="s">
        <v>69</v>
      </c>
      <c r="I60" s="47">
        <v>320</v>
      </c>
      <c r="J60" s="47">
        <f t="shared" si="2"/>
        <v>640</v>
      </c>
    </row>
    <row r="61" spans="1:12" ht="15" customHeight="1" x14ac:dyDescent="0.25">
      <c r="A61" s="17" t="s">
        <v>197</v>
      </c>
      <c r="B61" s="18" t="s">
        <v>157</v>
      </c>
      <c r="C61" s="17" t="s">
        <v>158</v>
      </c>
      <c r="D61" s="17" t="s">
        <v>33</v>
      </c>
      <c r="E61" s="25" t="s">
        <v>16</v>
      </c>
      <c r="F61" s="17" t="s">
        <v>33</v>
      </c>
      <c r="G61" s="19">
        <v>7</v>
      </c>
      <c r="H61" s="19" t="s">
        <v>214</v>
      </c>
      <c r="I61" s="10">
        <v>9.99</v>
      </c>
      <c r="J61" s="10">
        <f t="shared" si="2"/>
        <v>69.930000000000007</v>
      </c>
    </row>
    <row r="62" spans="1:12" ht="15" customHeight="1" x14ac:dyDescent="0.25">
      <c r="A62" s="17" t="s">
        <v>197</v>
      </c>
      <c r="B62" s="18" t="s">
        <v>159</v>
      </c>
      <c r="C62" s="17" t="s">
        <v>160</v>
      </c>
      <c r="D62" s="17" t="s">
        <v>33</v>
      </c>
      <c r="E62" s="25" t="s">
        <v>16</v>
      </c>
      <c r="F62" s="17" t="s">
        <v>33</v>
      </c>
      <c r="G62" s="19">
        <v>2</v>
      </c>
      <c r="H62" s="19" t="s">
        <v>60</v>
      </c>
      <c r="I62" s="10">
        <v>120</v>
      </c>
      <c r="J62" s="10">
        <f t="shared" si="2"/>
        <v>240</v>
      </c>
    </row>
    <row r="63" spans="1:12" ht="15" customHeight="1" x14ac:dyDescent="0.25">
      <c r="A63" s="17" t="s">
        <v>197</v>
      </c>
      <c r="B63" s="18" t="s">
        <v>161</v>
      </c>
      <c r="C63" s="17" t="s">
        <v>24</v>
      </c>
      <c r="D63" s="17" t="s">
        <v>33</v>
      </c>
      <c r="E63" s="25" t="s">
        <v>16</v>
      </c>
      <c r="F63" s="17" t="s">
        <v>33</v>
      </c>
      <c r="G63" s="19">
        <v>1</v>
      </c>
      <c r="H63" s="19" t="s">
        <v>57</v>
      </c>
      <c r="I63" s="47">
        <v>120</v>
      </c>
      <c r="J63" s="47">
        <f t="shared" si="2"/>
        <v>120</v>
      </c>
      <c r="L63" s="7"/>
    </row>
    <row r="64" spans="1:12" ht="15" customHeight="1" x14ac:dyDescent="0.25">
      <c r="A64" s="17" t="s">
        <v>197</v>
      </c>
      <c r="B64" s="18" t="s">
        <v>156</v>
      </c>
      <c r="C64" s="17" t="s">
        <v>221</v>
      </c>
      <c r="D64" s="17" t="s">
        <v>33</v>
      </c>
      <c r="E64" s="25" t="s">
        <v>16</v>
      </c>
      <c r="F64" s="17" t="s">
        <v>33</v>
      </c>
      <c r="G64" s="19">
        <v>2</v>
      </c>
      <c r="H64" s="19" t="s">
        <v>69</v>
      </c>
      <c r="I64" s="47">
        <v>320</v>
      </c>
      <c r="J64" s="47">
        <f t="shared" si="2"/>
        <v>640</v>
      </c>
    </row>
    <row r="65" spans="1:10" ht="15" customHeight="1" x14ac:dyDescent="0.25">
      <c r="A65" s="17" t="s">
        <v>197</v>
      </c>
      <c r="B65" s="18" t="s">
        <v>157</v>
      </c>
      <c r="C65" s="17" t="s">
        <v>158</v>
      </c>
      <c r="D65" s="17" t="s">
        <v>33</v>
      </c>
      <c r="E65" s="25" t="s">
        <v>16</v>
      </c>
      <c r="F65" s="17" t="s">
        <v>33</v>
      </c>
      <c r="G65" s="19">
        <v>7</v>
      </c>
      <c r="H65" s="19" t="s">
        <v>214</v>
      </c>
      <c r="I65" s="10">
        <v>9.99</v>
      </c>
      <c r="J65" s="10">
        <f t="shared" si="2"/>
        <v>69.930000000000007</v>
      </c>
    </row>
    <row r="66" spans="1:10" ht="15" customHeight="1" x14ac:dyDescent="0.25">
      <c r="A66" s="17" t="s">
        <v>197</v>
      </c>
      <c r="B66" s="18" t="s">
        <v>159</v>
      </c>
      <c r="C66" s="17" t="s">
        <v>160</v>
      </c>
      <c r="D66" s="17" t="s">
        <v>33</v>
      </c>
      <c r="E66" s="25" t="s">
        <v>16</v>
      </c>
      <c r="F66" s="17" t="s">
        <v>33</v>
      </c>
      <c r="G66" s="19">
        <v>2</v>
      </c>
      <c r="H66" s="19" t="s">
        <v>60</v>
      </c>
      <c r="I66" s="10">
        <v>120</v>
      </c>
      <c r="J66" s="10">
        <f t="shared" si="2"/>
        <v>240</v>
      </c>
    </row>
    <row r="67" spans="1:10" ht="15" customHeight="1" x14ac:dyDescent="0.25">
      <c r="A67" s="17" t="s">
        <v>197</v>
      </c>
      <c r="B67" s="18" t="s">
        <v>161</v>
      </c>
      <c r="C67" s="17" t="s">
        <v>24</v>
      </c>
      <c r="D67" s="17" t="s">
        <v>33</v>
      </c>
      <c r="E67" s="25" t="s">
        <v>16</v>
      </c>
      <c r="F67" s="17" t="s">
        <v>33</v>
      </c>
      <c r="G67" s="19">
        <v>1</v>
      </c>
      <c r="H67" s="19" t="s">
        <v>57</v>
      </c>
      <c r="I67" s="47">
        <v>120</v>
      </c>
      <c r="J67" s="47">
        <f t="shared" si="2"/>
        <v>120</v>
      </c>
    </row>
    <row r="68" spans="1:10" ht="15" customHeight="1" x14ac:dyDescent="0.25">
      <c r="A68" s="17" t="s">
        <v>197</v>
      </c>
      <c r="B68" s="17" t="s">
        <v>162</v>
      </c>
      <c r="C68" s="17" t="s">
        <v>215</v>
      </c>
      <c r="D68" s="17" t="s">
        <v>33</v>
      </c>
      <c r="E68" s="25" t="s">
        <v>16</v>
      </c>
      <c r="F68" s="17" t="s">
        <v>33</v>
      </c>
      <c r="G68" s="19">
        <v>1</v>
      </c>
      <c r="H68" s="19" t="s">
        <v>69</v>
      </c>
      <c r="I68" s="47">
        <v>320</v>
      </c>
      <c r="J68" s="47">
        <f t="shared" si="2"/>
        <v>320</v>
      </c>
    </row>
    <row r="69" spans="1:10" ht="15" customHeight="1" x14ac:dyDescent="0.25">
      <c r="A69" s="17" t="s">
        <v>197</v>
      </c>
      <c r="B69" s="17" t="s">
        <v>162</v>
      </c>
      <c r="C69" s="17" t="s">
        <v>215</v>
      </c>
      <c r="D69" s="17" t="s">
        <v>33</v>
      </c>
      <c r="E69" s="25" t="s">
        <v>16</v>
      </c>
      <c r="F69" s="17" t="s">
        <v>33</v>
      </c>
      <c r="G69" s="19">
        <v>4</v>
      </c>
      <c r="H69" s="19" t="s">
        <v>69</v>
      </c>
      <c r="I69" s="47">
        <v>320</v>
      </c>
      <c r="J69" s="47">
        <f t="shared" si="2"/>
        <v>1280</v>
      </c>
    </row>
    <row r="70" spans="1:10" ht="15" customHeight="1" x14ac:dyDescent="0.25">
      <c r="A70" s="17" t="s">
        <v>197</v>
      </c>
      <c r="B70" s="17" t="s">
        <v>163</v>
      </c>
      <c r="C70" s="17" t="s">
        <v>164</v>
      </c>
      <c r="D70" s="17" t="s">
        <v>33</v>
      </c>
      <c r="E70" s="25" t="s">
        <v>16</v>
      </c>
      <c r="F70" s="17" t="s">
        <v>33</v>
      </c>
      <c r="G70" s="19">
        <v>7</v>
      </c>
      <c r="H70" s="19" t="s">
        <v>342</v>
      </c>
      <c r="I70" s="47">
        <v>17</v>
      </c>
      <c r="J70" s="47">
        <f t="shared" si="2"/>
        <v>119</v>
      </c>
    </row>
    <row r="71" spans="1:10" ht="15" customHeight="1" x14ac:dyDescent="0.25">
      <c r="A71" s="17" t="s">
        <v>197</v>
      </c>
      <c r="B71" s="17" t="s">
        <v>165</v>
      </c>
      <c r="C71" s="17" t="s">
        <v>164</v>
      </c>
      <c r="D71" s="17" t="s">
        <v>33</v>
      </c>
      <c r="E71" s="25" t="s">
        <v>16</v>
      </c>
      <c r="F71" s="17" t="s">
        <v>33</v>
      </c>
      <c r="G71" s="19">
        <v>3</v>
      </c>
      <c r="H71" s="19" t="s">
        <v>342</v>
      </c>
      <c r="I71" s="47">
        <v>300</v>
      </c>
      <c r="J71" s="47">
        <f t="shared" si="2"/>
        <v>900</v>
      </c>
    </row>
    <row r="72" spans="1:10" ht="15" customHeight="1" x14ac:dyDescent="0.25">
      <c r="A72" s="17" t="s">
        <v>197</v>
      </c>
      <c r="B72" s="17" t="s">
        <v>166</v>
      </c>
      <c r="C72" s="17" t="s">
        <v>24</v>
      </c>
      <c r="D72" s="17" t="s">
        <v>33</v>
      </c>
      <c r="E72" s="25" t="s">
        <v>16</v>
      </c>
      <c r="F72" s="17" t="s">
        <v>33</v>
      </c>
      <c r="G72" s="19">
        <v>5</v>
      </c>
      <c r="H72" s="19" t="s">
        <v>57</v>
      </c>
      <c r="I72" s="47">
        <v>70</v>
      </c>
      <c r="J72" s="47">
        <f t="shared" si="2"/>
        <v>350</v>
      </c>
    </row>
    <row r="73" spans="1:10" ht="15" customHeight="1" x14ac:dyDescent="0.25">
      <c r="A73" s="17" t="s">
        <v>197</v>
      </c>
      <c r="B73" s="17" t="s">
        <v>167</v>
      </c>
      <c r="C73" s="17" t="s">
        <v>168</v>
      </c>
      <c r="D73" s="17" t="s">
        <v>33</v>
      </c>
      <c r="E73" s="25" t="s">
        <v>16</v>
      </c>
      <c r="F73" s="17" t="s">
        <v>33</v>
      </c>
      <c r="G73" s="19">
        <v>6</v>
      </c>
      <c r="H73" s="19" t="s">
        <v>342</v>
      </c>
      <c r="I73" s="10">
        <v>50</v>
      </c>
      <c r="J73" s="10">
        <f t="shared" si="2"/>
        <v>300</v>
      </c>
    </row>
    <row r="74" spans="1:10" ht="15" customHeight="1" x14ac:dyDescent="0.25">
      <c r="A74" s="17" t="s">
        <v>197</v>
      </c>
      <c r="B74" s="17" t="s">
        <v>169</v>
      </c>
      <c r="C74" s="17" t="s">
        <v>171</v>
      </c>
      <c r="D74" s="17" t="s">
        <v>33</v>
      </c>
      <c r="E74" s="25" t="s">
        <v>16</v>
      </c>
      <c r="F74" s="17" t="s">
        <v>33</v>
      </c>
      <c r="G74" s="19">
        <v>27</v>
      </c>
      <c r="H74" s="19" t="s">
        <v>214</v>
      </c>
      <c r="I74" s="47">
        <v>10</v>
      </c>
      <c r="J74" s="47">
        <f t="shared" si="2"/>
        <v>270</v>
      </c>
    </row>
    <row r="75" spans="1:10" ht="15" customHeight="1" x14ac:dyDescent="0.25">
      <c r="A75" s="17" t="s">
        <v>197</v>
      </c>
      <c r="B75" s="21" t="s">
        <v>170</v>
      </c>
      <c r="C75" s="17" t="s">
        <v>171</v>
      </c>
      <c r="D75" s="17" t="s">
        <v>33</v>
      </c>
      <c r="E75" s="25" t="s">
        <v>16</v>
      </c>
      <c r="F75" s="17" t="s">
        <v>33</v>
      </c>
      <c r="G75" s="19">
        <v>4</v>
      </c>
      <c r="H75" s="19" t="s">
        <v>214</v>
      </c>
      <c r="I75" s="47">
        <v>173.95</v>
      </c>
      <c r="J75" s="47">
        <f t="shared" si="2"/>
        <v>695.8</v>
      </c>
    </row>
    <row r="76" spans="1:10" ht="15" customHeight="1" x14ac:dyDescent="0.25">
      <c r="A76" s="17" t="s">
        <v>197</v>
      </c>
      <c r="B76" s="20" t="s">
        <v>54</v>
      </c>
      <c r="C76" s="17" t="s">
        <v>199</v>
      </c>
      <c r="D76" s="17" t="s">
        <v>28</v>
      </c>
      <c r="E76" s="25" t="s">
        <v>172</v>
      </c>
      <c r="F76" s="17" t="s">
        <v>314</v>
      </c>
      <c r="G76" s="19">
        <v>280</v>
      </c>
      <c r="H76" s="10" t="s">
        <v>53</v>
      </c>
      <c r="I76" s="47">
        <f>J76/280</f>
        <v>1207.5</v>
      </c>
      <c r="J76" s="47">
        <v>338100</v>
      </c>
    </row>
    <row r="77" spans="1:10" ht="15" customHeight="1" x14ac:dyDescent="0.25">
      <c r="A77" s="17" t="s">
        <v>197</v>
      </c>
      <c r="B77" s="20" t="s">
        <v>54</v>
      </c>
      <c r="C77" s="17" t="s">
        <v>200</v>
      </c>
      <c r="D77" s="17" t="s">
        <v>28</v>
      </c>
      <c r="E77" s="25" t="s">
        <v>172</v>
      </c>
      <c r="F77" s="17" t="s">
        <v>314</v>
      </c>
      <c r="G77" s="19">
        <v>140</v>
      </c>
      <c r="H77" s="10" t="s">
        <v>57</v>
      </c>
      <c r="I77" s="47">
        <f>J77/G77</f>
        <v>163.875</v>
      </c>
      <c r="J77" s="47">
        <v>22942.5</v>
      </c>
    </row>
    <row r="78" spans="1:10" ht="15" customHeight="1" x14ac:dyDescent="0.25">
      <c r="A78" s="17" t="s">
        <v>201</v>
      </c>
      <c r="B78" s="17" t="s">
        <v>52</v>
      </c>
      <c r="C78" s="17" t="s">
        <v>176</v>
      </c>
      <c r="D78" s="17" t="s">
        <v>28</v>
      </c>
      <c r="E78" s="25" t="s">
        <v>16</v>
      </c>
      <c r="F78" s="17" t="s">
        <v>314</v>
      </c>
      <c r="G78" s="19">
        <v>500</v>
      </c>
      <c r="H78" s="19" t="s">
        <v>57</v>
      </c>
      <c r="I78" s="47">
        <f>J78/500</f>
        <v>400</v>
      </c>
      <c r="J78" s="47">
        <v>200000</v>
      </c>
    </row>
    <row r="79" spans="1:10" ht="15" customHeight="1" x14ac:dyDescent="0.25">
      <c r="A79" s="17" t="s">
        <v>201</v>
      </c>
      <c r="B79" s="17" t="s">
        <v>52</v>
      </c>
      <c r="C79" s="17" t="s">
        <v>177</v>
      </c>
      <c r="D79" s="17" t="s">
        <v>28</v>
      </c>
      <c r="E79" s="25" t="s">
        <v>16</v>
      </c>
      <c r="F79" s="17" t="s">
        <v>314</v>
      </c>
      <c r="G79" s="22">
        <v>200</v>
      </c>
      <c r="H79" s="19" t="s">
        <v>53</v>
      </c>
      <c r="I79" s="47">
        <f>J79/200</f>
        <v>1460</v>
      </c>
      <c r="J79" s="50">
        <v>292000</v>
      </c>
    </row>
    <row r="80" spans="1:10" ht="15" customHeight="1" x14ac:dyDescent="0.25">
      <c r="A80" s="17" t="s">
        <v>201</v>
      </c>
      <c r="B80" s="17" t="s">
        <v>67</v>
      </c>
      <c r="C80" s="17" t="s">
        <v>17</v>
      </c>
      <c r="D80" s="17" t="s">
        <v>28</v>
      </c>
      <c r="E80" s="25" t="s">
        <v>109</v>
      </c>
      <c r="F80" s="17" t="s">
        <v>314</v>
      </c>
      <c r="G80" s="19">
        <v>1700</v>
      </c>
      <c r="H80" s="19" t="s">
        <v>198</v>
      </c>
      <c r="I80" s="47">
        <f>J80/1700</f>
        <v>78</v>
      </c>
      <c r="J80" s="50">
        <v>132600</v>
      </c>
    </row>
    <row r="81" spans="1:12" ht="15" customHeight="1" x14ac:dyDescent="0.25">
      <c r="A81" s="17" t="s">
        <v>202</v>
      </c>
      <c r="B81" s="17" t="s">
        <v>54</v>
      </c>
      <c r="C81" s="20" t="s">
        <v>117</v>
      </c>
      <c r="D81" s="17" t="s">
        <v>33</v>
      </c>
      <c r="E81" s="25" t="s">
        <v>109</v>
      </c>
      <c r="F81" s="17" t="s">
        <v>33</v>
      </c>
      <c r="G81" s="22">
        <v>3</v>
      </c>
      <c r="H81" s="19" t="s">
        <v>53</v>
      </c>
      <c r="I81" s="47">
        <f t="shared" ref="I81:I92" si="3">J81/G81</f>
        <v>1050</v>
      </c>
      <c r="J81" s="49">
        <v>3150</v>
      </c>
      <c r="K81" s="7"/>
    </row>
    <row r="82" spans="1:12" ht="15" customHeight="1" x14ac:dyDescent="0.25">
      <c r="A82" s="17" t="s">
        <v>202</v>
      </c>
      <c r="B82" s="17" t="s">
        <v>54</v>
      </c>
      <c r="C82" s="20" t="s">
        <v>204</v>
      </c>
      <c r="D82" s="17" t="s">
        <v>28</v>
      </c>
      <c r="E82" s="25" t="s">
        <v>16</v>
      </c>
      <c r="F82" s="17" t="s">
        <v>314</v>
      </c>
      <c r="G82" s="22">
        <v>40</v>
      </c>
      <c r="H82" s="19" t="s">
        <v>53</v>
      </c>
      <c r="I82" s="47">
        <f t="shared" si="3"/>
        <v>1050</v>
      </c>
      <c r="J82" s="49">
        <v>42000</v>
      </c>
      <c r="K82" s="7"/>
    </row>
    <row r="83" spans="1:12" ht="15" customHeight="1" x14ac:dyDescent="0.25">
      <c r="A83" s="17" t="s">
        <v>202</v>
      </c>
      <c r="B83" s="17" t="s">
        <v>54</v>
      </c>
      <c r="C83" s="20" t="s">
        <v>204</v>
      </c>
      <c r="D83" s="17" t="s">
        <v>33</v>
      </c>
      <c r="E83" s="25" t="s">
        <v>109</v>
      </c>
      <c r="F83" s="17" t="s">
        <v>33</v>
      </c>
      <c r="G83" s="22">
        <v>3</v>
      </c>
      <c r="H83" s="19" t="s">
        <v>53</v>
      </c>
      <c r="I83" s="47">
        <f t="shared" si="3"/>
        <v>1211</v>
      </c>
      <c r="J83" s="49">
        <v>3633</v>
      </c>
      <c r="K83" s="7"/>
    </row>
    <row r="84" spans="1:12" ht="15" customHeight="1" x14ac:dyDescent="0.25">
      <c r="A84" s="17" t="s">
        <v>202</v>
      </c>
      <c r="B84" s="17" t="s">
        <v>54</v>
      </c>
      <c r="C84" s="20" t="s">
        <v>211</v>
      </c>
      <c r="D84" s="17" t="s">
        <v>33</v>
      </c>
      <c r="E84" s="25" t="s">
        <v>109</v>
      </c>
      <c r="F84" s="17" t="s">
        <v>33</v>
      </c>
      <c r="G84" s="22">
        <v>10</v>
      </c>
      <c r="H84" s="19" t="s">
        <v>57</v>
      </c>
      <c r="I84" s="47">
        <f t="shared" si="3"/>
        <v>120</v>
      </c>
      <c r="J84" s="49">
        <v>1200</v>
      </c>
      <c r="K84" s="7"/>
    </row>
    <row r="85" spans="1:12" ht="15" customHeight="1" x14ac:dyDescent="0.25">
      <c r="A85" s="17" t="s">
        <v>202</v>
      </c>
      <c r="B85" s="17" t="s">
        <v>178</v>
      </c>
      <c r="C85" s="20" t="s">
        <v>211</v>
      </c>
      <c r="D85" s="17" t="s">
        <v>33</v>
      </c>
      <c r="E85" s="25" t="s">
        <v>96</v>
      </c>
      <c r="F85" s="17" t="s">
        <v>33</v>
      </c>
      <c r="G85" s="22">
        <v>4</v>
      </c>
      <c r="H85" s="19" t="s">
        <v>57</v>
      </c>
      <c r="I85" s="47">
        <f t="shared" si="3"/>
        <v>150</v>
      </c>
      <c r="J85" s="49">
        <v>600</v>
      </c>
      <c r="K85" s="7"/>
    </row>
    <row r="86" spans="1:12" ht="15" customHeight="1" x14ac:dyDescent="0.25">
      <c r="A86" s="17" t="s">
        <v>202</v>
      </c>
      <c r="B86" s="17" t="s">
        <v>62</v>
      </c>
      <c r="C86" s="20" t="s">
        <v>211</v>
      </c>
      <c r="D86" s="17" t="s">
        <v>28</v>
      </c>
      <c r="E86" s="25" t="s">
        <v>16</v>
      </c>
      <c r="F86" s="17" t="s">
        <v>314</v>
      </c>
      <c r="G86" s="22">
        <v>30</v>
      </c>
      <c r="H86" s="19" t="s">
        <v>57</v>
      </c>
      <c r="I86" s="47">
        <f t="shared" si="3"/>
        <v>214.99266666666665</v>
      </c>
      <c r="J86" s="49">
        <v>6449.78</v>
      </c>
      <c r="K86" s="7"/>
    </row>
    <row r="87" spans="1:12" ht="15" customHeight="1" x14ac:dyDescent="0.25">
      <c r="A87" s="17" t="s">
        <v>202</v>
      </c>
      <c r="B87" s="17" t="s">
        <v>54</v>
      </c>
      <c r="C87" s="17" t="s">
        <v>203</v>
      </c>
      <c r="D87" s="17" t="s">
        <v>33</v>
      </c>
      <c r="E87" s="25" t="s">
        <v>16</v>
      </c>
      <c r="F87" s="17" t="s">
        <v>314</v>
      </c>
      <c r="G87" s="22">
        <v>40</v>
      </c>
      <c r="H87" s="19" t="s">
        <v>69</v>
      </c>
      <c r="I87" s="47">
        <f t="shared" si="3"/>
        <v>862.5</v>
      </c>
      <c r="J87" s="49">
        <v>34500</v>
      </c>
      <c r="K87" s="7"/>
    </row>
    <row r="88" spans="1:12" ht="15" customHeight="1" x14ac:dyDescent="0.25">
      <c r="A88" s="17" t="s">
        <v>202</v>
      </c>
      <c r="B88" s="17" t="s">
        <v>68</v>
      </c>
      <c r="C88" s="17" t="s">
        <v>203</v>
      </c>
      <c r="D88" s="17" t="s">
        <v>33</v>
      </c>
      <c r="E88" s="25" t="s">
        <v>109</v>
      </c>
      <c r="F88" s="17" t="s">
        <v>33</v>
      </c>
      <c r="G88" s="22">
        <v>10</v>
      </c>
      <c r="H88" s="19" t="s">
        <v>69</v>
      </c>
      <c r="I88" s="47">
        <f t="shared" si="3"/>
        <v>402.5</v>
      </c>
      <c r="J88" s="49">
        <v>4025</v>
      </c>
      <c r="K88" s="7"/>
    </row>
    <row r="89" spans="1:12" ht="15" customHeight="1" x14ac:dyDescent="0.25">
      <c r="A89" s="17" t="s">
        <v>202</v>
      </c>
      <c r="B89" s="17" t="s">
        <v>179</v>
      </c>
      <c r="C89" s="17" t="s">
        <v>203</v>
      </c>
      <c r="D89" s="17" t="s">
        <v>33</v>
      </c>
      <c r="E89" s="25" t="s">
        <v>96</v>
      </c>
      <c r="F89" s="17" t="s">
        <v>33</v>
      </c>
      <c r="G89" s="22">
        <v>2</v>
      </c>
      <c r="H89" s="19" t="s">
        <v>198</v>
      </c>
      <c r="I89" s="47">
        <f t="shared" si="3"/>
        <v>180</v>
      </c>
      <c r="J89" s="49">
        <v>360</v>
      </c>
      <c r="K89" s="7"/>
    </row>
    <row r="90" spans="1:12" ht="15" customHeight="1" x14ac:dyDescent="0.25">
      <c r="A90" s="17" t="s">
        <v>202</v>
      </c>
      <c r="B90" s="17" t="s">
        <v>180</v>
      </c>
      <c r="C90" s="17" t="s">
        <v>203</v>
      </c>
      <c r="D90" s="17" t="s">
        <v>33</v>
      </c>
      <c r="E90" s="25" t="s">
        <v>100</v>
      </c>
      <c r="F90" s="17" t="s">
        <v>33</v>
      </c>
      <c r="G90" s="22">
        <v>2</v>
      </c>
      <c r="H90" s="19" t="s">
        <v>69</v>
      </c>
      <c r="I90" s="47">
        <f t="shared" si="3"/>
        <v>517.5</v>
      </c>
      <c r="J90" s="49">
        <v>1035</v>
      </c>
      <c r="K90" s="7"/>
    </row>
    <row r="91" spans="1:12" ht="15" customHeight="1" x14ac:dyDescent="0.25">
      <c r="A91" s="17" t="s">
        <v>202</v>
      </c>
      <c r="B91" s="17" t="s">
        <v>178</v>
      </c>
      <c r="C91" s="17" t="s">
        <v>203</v>
      </c>
      <c r="D91" s="17" t="s">
        <v>33</v>
      </c>
      <c r="E91" s="25" t="s">
        <v>135</v>
      </c>
      <c r="F91" s="17" t="s">
        <v>33</v>
      </c>
      <c r="G91" s="22">
        <v>3</v>
      </c>
      <c r="H91" s="19" t="s">
        <v>69</v>
      </c>
      <c r="I91" s="47">
        <f t="shared" si="3"/>
        <v>300</v>
      </c>
      <c r="J91" s="49">
        <v>900</v>
      </c>
      <c r="K91" s="7"/>
    </row>
    <row r="92" spans="1:12" ht="15" customHeight="1" x14ac:dyDescent="0.25">
      <c r="A92" s="17" t="s">
        <v>202</v>
      </c>
      <c r="B92" s="17" t="s">
        <v>68</v>
      </c>
      <c r="C92" s="17" t="s">
        <v>212</v>
      </c>
      <c r="D92" s="17" t="s">
        <v>33</v>
      </c>
      <c r="E92" s="25" t="s">
        <v>135</v>
      </c>
      <c r="F92" s="17" t="s">
        <v>33</v>
      </c>
      <c r="G92" s="22">
        <v>1</v>
      </c>
      <c r="H92" s="19" t="s">
        <v>69</v>
      </c>
      <c r="I92" s="10">
        <f t="shared" si="3"/>
        <v>316</v>
      </c>
      <c r="J92" s="16">
        <v>316</v>
      </c>
      <c r="K92" s="7"/>
    </row>
    <row r="93" spans="1:12" ht="15" customHeight="1" x14ac:dyDescent="0.25">
      <c r="A93" s="17" t="s">
        <v>206</v>
      </c>
      <c r="B93" s="17" t="s">
        <v>66</v>
      </c>
      <c r="C93" s="17" t="s">
        <v>24</v>
      </c>
      <c r="D93" s="17" t="s">
        <v>341</v>
      </c>
      <c r="E93" s="25" t="s">
        <v>16</v>
      </c>
      <c r="F93" s="17" t="s">
        <v>93</v>
      </c>
      <c r="G93" s="19">
        <v>140</v>
      </c>
      <c r="H93" s="19" t="s">
        <v>53</v>
      </c>
      <c r="I93" s="47">
        <v>170.2</v>
      </c>
      <c r="J93" s="47">
        <v>23828</v>
      </c>
      <c r="L93" s="7"/>
    </row>
    <row r="94" spans="1:12" x14ac:dyDescent="0.25">
      <c r="A94" s="17" t="s">
        <v>343</v>
      </c>
      <c r="B94" s="17" t="s">
        <v>205</v>
      </c>
      <c r="C94" s="17" t="s">
        <v>24</v>
      </c>
      <c r="D94" s="17" t="s">
        <v>33</v>
      </c>
      <c r="E94" s="25" t="s">
        <v>109</v>
      </c>
      <c r="F94" s="17" t="s">
        <v>33</v>
      </c>
      <c r="G94" s="19">
        <v>20</v>
      </c>
      <c r="H94" s="19" t="s">
        <v>61</v>
      </c>
      <c r="I94" s="47">
        <v>70</v>
      </c>
      <c r="J94" s="47">
        <v>1400</v>
      </c>
      <c r="K94" s="7"/>
    </row>
    <row r="95" spans="1:12" ht="30" x14ac:dyDescent="0.25">
      <c r="A95" s="17" t="s">
        <v>329</v>
      </c>
      <c r="B95" s="17" t="s">
        <v>205</v>
      </c>
      <c r="C95" s="17" t="s">
        <v>330</v>
      </c>
      <c r="D95" s="17" t="s">
        <v>33</v>
      </c>
      <c r="E95" s="25" t="s">
        <v>16</v>
      </c>
      <c r="F95" s="17" t="s">
        <v>33</v>
      </c>
      <c r="G95" s="20" t="s">
        <v>331</v>
      </c>
      <c r="H95" s="22" t="s">
        <v>332</v>
      </c>
      <c r="I95" s="65" t="s">
        <v>333</v>
      </c>
      <c r="J95" s="47">
        <v>1500</v>
      </c>
    </row>
    <row r="96" spans="1:12" ht="30" x14ac:dyDescent="0.25">
      <c r="A96" s="17" t="s">
        <v>334</v>
      </c>
      <c r="B96" s="17" t="s">
        <v>205</v>
      </c>
      <c r="C96" s="17" t="s">
        <v>330</v>
      </c>
      <c r="D96" s="17" t="s">
        <v>33</v>
      </c>
      <c r="E96" s="25" t="s">
        <v>16</v>
      </c>
      <c r="F96" s="17" t="s">
        <v>33</v>
      </c>
      <c r="G96" s="20" t="s">
        <v>331</v>
      </c>
      <c r="H96" s="22" t="s">
        <v>332</v>
      </c>
      <c r="I96" s="65" t="s">
        <v>333</v>
      </c>
      <c r="J96" s="47">
        <v>1500</v>
      </c>
    </row>
    <row r="97" spans="1:11" ht="30" x14ac:dyDescent="0.25">
      <c r="A97" s="17" t="s">
        <v>335</v>
      </c>
      <c r="B97" s="17" t="s">
        <v>205</v>
      </c>
      <c r="C97" s="17" t="s">
        <v>330</v>
      </c>
      <c r="D97" s="17" t="s">
        <v>33</v>
      </c>
      <c r="E97" s="25" t="s">
        <v>16</v>
      </c>
      <c r="F97" s="17" t="s">
        <v>33</v>
      </c>
      <c r="G97" s="20" t="s">
        <v>331</v>
      </c>
      <c r="H97" s="22" t="s">
        <v>332</v>
      </c>
      <c r="I97" s="65" t="s">
        <v>333</v>
      </c>
      <c r="J97" s="47">
        <v>1500</v>
      </c>
    </row>
    <row r="98" spans="1:11" ht="30" x14ac:dyDescent="0.25">
      <c r="A98" s="17" t="s">
        <v>336</v>
      </c>
      <c r="B98" s="17" t="s">
        <v>205</v>
      </c>
      <c r="C98" s="17" t="s">
        <v>330</v>
      </c>
      <c r="D98" s="17" t="s">
        <v>33</v>
      </c>
      <c r="E98" s="25" t="s">
        <v>16</v>
      </c>
      <c r="F98" s="17" t="s">
        <v>33</v>
      </c>
      <c r="G98" s="20" t="s">
        <v>331</v>
      </c>
      <c r="H98" s="22" t="s">
        <v>332</v>
      </c>
      <c r="I98" s="65" t="s">
        <v>333</v>
      </c>
      <c r="J98" s="47">
        <v>1500</v>
      </c>
    </row>
    <row r="99" spans="1:11" ht="30" x14ac:dyDescent="0.25">
      <c r="A99" s="17" t="s">
        <v>337</v>
      </c>
      <c r="B99" s="17" t="s">
        <v>205</v>
      </c>
      <c r="C99" s="17" t="s">
        <v>330</v>
      </c>
      <c r="D99" s="17" t="s">
        <v>33</v>
      </c>
      <c r="E99" s="25" t="s">
        <v>16</v>
      </c>
      <c r="F99" s="17" t="s">
        <v>33</v>
      </c>
      <c r="G99" s="20" t="s">
        <v>331</v>
      </c>
      <c r="H99" s="22" t="s">
        <v>332</v>
      </c>
      <c r="I99" s="65" t="s">
        <v>333</v>
      </c>
      <c r="J99" s="47">
        <v>1500</v>
      </c>
    </row>
    <row r="100" spans="1:11" x14ac:dyDescent="0.25">
      <c r="A100" s="17" t="s">
        <v>344</v>
      </c>
      <c r="B100" s="17" t="s">
        <v>205</v>
      </c>
      <c r="C100" s="17" t="s">
        <v>110</v>
      </c>
      <c r="D100" s="17" t="s">
        <v>33</v>
      </c>
      <c r="E100" s="25" t="s">
        <v>111</v>
      </c>
      <c r="F100" s="17" t="s">
        <v>33</v>
      </c>
      <c r="G100" s="19">
        <v>2</v>
      </c>
      <c r="H100" s="19" t="s">
        <v>207</v>
      </c>
      <c r="I100" s="46"/>
      <c r="J100" s="47">
        <v>420</v>
      </c>
    </row>
    <row r="101" spans="1:11" x14ac:dyDescent="0.25">
      <c r="A101" s="17" t="s">
        <v>206</v>
      </c>
      <c r="B101" s="17" t="s">
        <v>58</v>
      </c>
      <c r="C101" s="17" t="s">
        <v>112</v>
      </c>
      <c r="D101" s="17" t="s">
        <v>339</v>
      </c>
      <c r="E101" s="26" t="s">
        <v>317</v>
      </c>
      <c r="F101" s="17" t="s">
        <v>314</v>
      </c>
      <c r="G101" s="19">
        <v>4500</v>
      </c>
      <c r="H101" s="19" t="s">
        <v>60</v>
      </c>
      <c r="I101" s="64">
        <v>22.5</v>
      </c>
      <c r="J101" s="47">
        <v>101250</v>
      </c>
    </row>
    <row r="102" spans="1:11" ht="30" x14ac:dyDescent="0.25">
      <c r="A102" s="17" t="s">
        <v>344</v>
      </c>
      <c r="B102" s="17" t="s">
        <v>113</v>
      </c>
      <c r="C102" s="17" t="s">
        <v>110</v>
      </c>
      <c r="D102" s="17" t="s">
        <v>340</v>
      </c>
      <c r="E102" s="26" t="s">
        <v>316</v>
      </c>
      <c r="F102" s="17" t="s">
        <v>314</v>
      </c>
      <c r="G102" s="20" t="s">
        <v>208</v>
      </c>
      <c r="H102" s="22" t="s">
        <v>332</v>
      </c>
      <c r="I102" s="65" t="s">
        <v>338</v>
      </c>
      <c r="J102" s="47">
        <v>68700</v>
      </c>
    </row>
    <row r="103" spans="1:11" x14ac:dyDescent="0.25">
      <c r="A103" s="17" t="s">
        <v>209</v>
      </c>
      <c r="B103" s="17" t="s">
        <v>26</v>
      </c>
      <c r="C103" s="17" t="s">
        <v>27</v>
      </c>
      <c r="D103" s="17" t="s">
        <v>28</v>
      </c>
      <c r="E103" s="25" t="s">
        <v>105</v>
      </c>
      <c r="F103" s="17" t="s">
        <v>314</v>
      </c>
      <c r="G103" s="19">
        <v>4000</v>
      </c>
      <c r="H103" s="19" t="s">
        <v>342</v>
      </c>
      <c r="I103" s="47">
        <f>J103/G103</f>
        <v>111.36100000000002</v>
      </c>
      <c r="J103" s="47">
        <f>+[1]Sheet1!$J$40</f>
        <v>445444.00000000006</v>
      </c>
      <c r="K103" s="31"/>
    </row>
    <row r="104" spans="1:11" x14ac:dyDescent="0.25">
      <c r="A104" s="17" t="s">
        <v>209</v>
      </c>
      <c r="B104" s="17" t="s">
        <v>26</v>
      </c>
      <c r="C104" s="17" t="s">
        <v>29</v>
      </c>
      <c r="D104" s="17" t="s">
        <v>28</v>
      </c>
      <c r="E104" s="25" t="s">
        <v>105</v>
      </c>
      <c r="F104" s="17" t="s">
        <v>314</v>
      </c>
      <c r="G104" s="19">
        <v>4000</v>
      </c>
      <c r="H104" s="19" t="s">
        <v>53</v>
      </c>
      <c r="I104" s="47">
        <f>J104/G104</f>
        <v>25.875</v>
      </c>
      <c r="J104" s="47">
        <v>103500</v>
      </c>
      <c r="K104" s="31"/>
    </row>
    <row r="105" spans="1:11" x14ac:dyDescent="0.25">
      <c r="A105" s="17" t="s">
        <v>209</v>
      </c>
      <c r="B105" s="17" t="s">
        <v>30</v>
      </c>
      <c r="C105" s="17" t="s">
        <v>31</v>
      </c>
      <c r="D105" s="17" t="s">
        <v>32</v>
      </c>
      <c r="E105" s="25" t="s">
        <v>16</v>
      </c>
      <c r="F105" s="17" t="s">
        <v>33</v>
      </c>
      <c r="G105" s="19">
        <v>2</v>
      </c>
      <c r="H105" s="19" t="s">
        <v>73</v>
      </c>
      <c r="I105" s="47">
        <f>J105/G105</f>
        <v>1100</v>
      </c>
      <c r="J105" s="47">
        <v>2200</v>
      </c>
      <c r="K105" s="31"/>
    </row>
    <row r="106" spans="1:11" x14ac:dyDescent="0.25">
      <c r="A106" s="17" t="s">
        <v>209</v>
      </c>
      <c r="B106" s="17" t="s">
        <v>34</v>
      </c>
      <c r="C106" s="17" t="s">
        <v>35</v>
      </c>
      <c r="D106" s="17" t="s">
        <v>28</v>
      </c>
      <c r="E106" s="25" t="s">
        <v>105</v>
      </c>
      <c r="F106" s="17" t="s">
        <v>314</v>
      </c>
      <c r="G106" s="19">
        <v>4000</v>
      </c>
      <c r="H106" s="19" t="s">
        <v>70</v>
      </c>
      <c r="I106" s="47">
        <f>J106/G106</f>
        <v>70.166250000000005</v>
      </c>
      <c r="J106" s="47">
        <f>+[1]Sheet1!$J$50</f>
        <v>280665</v>
      </c>
      <c r="K106" s="31"/>
    </row>
    <row r="107" spans="1:11" x14ac:dyDescent="0.25">
      <c r="A107" s="17" t="s">
        <v>209</v>
      </c>
      <c r="B107" s="17" t="s">
        <v>30</v>
      </c>
      <c r="C107" s="17" t="s">
        <v>31</v>
      </c>
      <c r="D107" s="17" t="s">
        <v>32</v>
      </c>
      <c r="E107" s="25" t="s">
        <v>103</v>
      </c>
      <c r="F107" s="17" t="s">
        <v>93</v>
      </c>
      <c r="G107" s="19">
        <v>11</v>
      </c>
      <c r="H107" s="19" t="s">
        <v>73</v>
      </c>
      <c r="I107" s="47">
        <f>J107/G107</f>
        <v>1131.909090909091</v>
      </c>
      <c r="J107" s="47">
        <f>14651-2200</f>
        <v>12451</v>
      </c>
      <c r="K107" s="31"/>
    </row>
    <row r="108" spans="1:11" x14ac:dyDescent="0.25">
      <c r="A108" s="17" t="s">
        <v>209</v>
      </c>
      <c r="B108" s="17" t="s">
        <v>36</v>
      </c>
      <c r="C108" s="17" t="s">
        <v>37</v>
      </c>
      <c r="D108" s="17" t="s">
        <v>38</v>
      </c>
      <c r="E108" s="25" t="s">
        <v>107</v>
      </c>
      <c r="F108" s="17" t="s">
        <v>315</v>
      </c>
      <c r="G108" s="19">
        <v>400</v>
      </c>
      <c r="H108" s="19" t="s">
        <v>57</v>
      </c>
      <c r="I108" s="47">
        <f>J108/400</f>
        <v>413.6</v>
      </c>
      <c r="J108" s="47">
        <v>165440</v>
      </c>
      <c r="K108" s="31"/>
    </row>
    <row r="109" spans="1:11" x14ac:dyDescent="0.25">
      <c r="A109" s="17" t="s">
        <v>209</v>
      </c>
      <c r="B109" s="17" t="s">
        <v>36</v>
      </c>
      <c r="C109" s="17" t="s">
        <v>39</v>
      </c>
      <c r="D109" s="17" t="s">
        <v>38</v>
      </c>
      <c r="E109" s="25" t="s">
        <v>107</v>
      </c>
      <c r="F109" s="17" t="s">
        <v>315</v>
      </c>
      <c r="G109" s="19">
        <v>400</v>
      </c>
      <c r="H109" s="19" t="s">
        <v>57</v>
      </c>
      <c r="I109" s="47">
        <f>J109/400</f>
        <v>278</v>
      </c>
      <c r="J109" s="47">
        <v>111200</v>
      </c>
      <c r="K109" s="31"/>
    </row>
    <row r="110" spans="1:11" x14ac:dyDescent="0.25">
      <c r="A110" s="17" t="s">
        <v>209</v>
      </c>
      <c r="B110" s="17" t="s">
        <v>36</v>
      </c>
      <c r="C110" s="17" t="s">
        <v>31</v>
      </c>
      <c r="D110" s="17" t="s">
        <v>38</v>
      </c>
      <c r="E110" s="25" t="s">
        <v>107</v>
      </c>
      <c r="F110" s="17" t="s">
        <v>315</v>
      </c>
      <c r="G110" s="19">
        <v>20</v>
      </c>
      <c r="H110" s="19" t="s">
        <v>210</v>
      </c>
      <c r="I110" s="47">
        <f>J110/G110</f>
        <v>1635.45</v>
      </c>
      <c r="J110" s="47">
        <v>32709</v>
      </c>
      <c r="K110" s="31"/>
    </row>
    <row r="111" spans="1:11" x14ac:dyDescent="0.25">
      <c r="A111" s="17" t="s">
        <v>209</v>
      </c>
      <c r="B111" s="17" t="s">
        <v>36</v>
      </c>
      <c r="C111" s="17" t="s">
        <v>40</v>
      </c>
      <c r="D111" s="17" t="s">
        <v>38</v>
      </c>
      <c r="E111" s="25" t="s">
        <v>107</v>
      </c>
      <c r="F111" s="17" t="s">
        <v>315</v>
      </c>
      <c r="G111" s="19">
        <v>20</v>
      </c>
      <c r="H111" s="19" t="s">
        <v>60</v>
      </c>
      <c r="I111" s="10">
        <f>J111/G111</f>
        <v>1885</v>
      </c>
      <c r="J111" s="10">
        <v>37700</v>
      </c>
      <c r="K111" s="31"/>
    </row>
    <row r="112" spans="1:11" x14ac:dyDescent="0.25">
      <c r="A112" s="17" t="s">
        <v>209</v>
      </c>
      <c r="B112" s="17" t="s">
        <v>36</v>
      </c>
      <c r="C112" s="17" t="s">
        <v>41</v>
      </c>
      <c r="D112" s="17" t="s">
        <v>38</v>
      </c>
      <c r="E112" s="25" t="s">
        <v>107</v>
      </c>
      <c r="F112" s="17" t="s">
        <v>315</v>
      </c>
      <c r="G112" s="19">
        <v>400</v>
      </c>
      <c r="H112" s="19" t="s">
        <v>60</v>
      </c>
      <c r="I112" s="10">
        <f>J112/G112</f>
        <v>1.8</v>
      </c>
      <c r="J112" s="10">
        <v>720</v>
      </c>
      <c r="K112" s="31"/>
    </row>
    <row r="113" spans="1:12" x14ac:dyDescent="0.25">
      <c r="A113" s="17" t="s">
        <v>209</v>
      </c>
      <c r="B113" s="17" t="s">
        <v>36</v>
      </c>
      <c r="C113" s="17" t="s">
        <v>42</v>
      </c>
      <c r="D113" s="17" t="s">
        <v>38</v>
      </c>
      <c r="E113" s="25" t="s">
        <v>107</v>
      </c>
      <c r="F113" s="17" t="s">
        <v>315</v>
      </c>
      <c r="G113" s="19">
        <v>500</v>
      </c>
      <c r="H113" s="19" t="s">
        <v>195</v>
      </c>
      <c r="I113" s="10">
        <f>J113/G113</f>
        <v>22.03</v>
      </c>
      <c r="J113" s="10">
        <v>11015</v>
      </c>
      <c r="K113" s="31"/>
    </row>
    <row r="114" spans="1:12" x14ac:dyDescent="0.25">
      <c r="A114" s="17" t="s">
        <v>231</v>
      </c>
      <c r="B114" s="12" t="s">
        <v>114</v>
      </c>
      <c r="C114" s="17" t="s">
        <v>219</v>
      </c>
      <c r="D114" s="12" t="s">
        <v>33</v>
      </c>
      <c r="E114" s="25" t="s">
        <v>86</v>
      </c>
      <c r="F114" s="17" t="s">
        <v>33</v>
      </c>
      <c r="G114" s="19">
        <v>5</v>
      </c>
      <c r="H114" s="19" t="s">
        <v>57</v>
      </c>
      <c r="I114" s="47">
        <v>150</v>
      </c>
      <c r="J114" s="47">
        <f>I114*5</f>
        <v>750</v>
      </c>
      <c r="L114" s="7"/>
    </row>
    <row r="115" spans="1:12" x14ac:dyDescent="0.25">
      <c r="A115" s="17" t="s">
        <v>231</v>
      </c>
      <c r="B115" s="12" t="s">
        <v>115</v>
      </c>
      <c r="C115" s="17" t="s">
        <v>219</v>
      </c>
      <c r="D115" s="12" t="s">
        <v>33</v>
      </c>
      <c r="E115" s="25" t="s">
        <v>86</v>
      </c>
      <c r="F115" s="17" t="s">
        <v>33</v>
      </c>
      <c r="G115" s="19">
        <v>2</v>
      </c>
      <c r="H115" s="19" t="s">
        <v>57</v>
      </c>
      <c r="I115" s="47">
        <v>50</v>
      </c>
      <c r="J115" s="47">
        <v>100</v>
      </c>
    </row>
    <row r="116" spans="1:12" x14ac:dyDescent="0.25">
      <c r="A116" s="17" t="s">
        <v>231</v>
      </c>
      <c r="B116" s="12" t="s">
        <v>116</v>
      </c>
      <c r="C116" s="17" t="s">
        <v>83</v>
      </c>
      <c r="D116" s="12" t="s">
        <v>33</v>
      </c>
      <c r="E116" s="25" t="s">
        <v>86</v>
      </c>
      <c r="F116" s="17" t="s">
        <v>33</v>
      </c>
      <c r="G116" s="19">
        <v>1</v>
      </c>
      <c r="H116" s="19" t="s">
        <v>69</v>
      </c>
      <c r="I116" s="47">
        <v>1100</v>
      </c>
      <c r="J116" s="47">
        <v>1100</v>
      </c>
    </row>
    <row r="117" spans="1:12" x14ac:dyDescent="0.25">
      <c r="A117" s="17" t="s">
        <v>231</v>
      </c>
      <c r="B117" s="12" t="s">
        <v>116</v>
      </c>
      <c r="C117" s="17" t="s">
        <v>235</v>
      </c>
      <c r="D117" s="12" t="s">
        <v>33</v>
      </c>
      <c r="E117" s="25" t="s">
        <v>86</v>
      </c>
      <c r="F117" s="17" t="s">
        <v>33</v>
      </c>
      <c r="G117" s="19">
        <v>40</v>
      </c>
      <c r="H117" s="19" t="s">
        <v>60</v>
      </c>
      <c r="I117" s="47">
        <v>52</v>
      </c>
      <c r="J117" s="47">
        <f>I117*G117</f>
        <v>2080</v>
      </c>
    </row>
    <row r="118" spans="1:12" x14ac:dyDescent="0.25">
      <c r="A118" s="17" t="s">
        <v>231</v>
      </c>
      <c r="B118" s="12" t="s">
        <v>116</v>
      </c>
      <c r="C118" s="17" t="s">
        <v>83</v>
      </c>
      <c r="D118" s="12" t="s">
        <v>33</v>
      </c>
      <c r="E118" s="25" t="s">
        <v>86</v>
      </c>
      <c r="F118" s="17" t="s">
        <v>33</v>
      </c>
      <c r="G118" s="19">
        <v>8</v>
      </c>
      <c r="H118" s="19" t="s">
        <v>60</v>
      </c>
      <c r="I118" s="47">
        <v>149</v>
      </c>
      <c r="J118" s="47">
        <f>I118*8</f>
        <v>1192</v>
      </c>
    </row>
    <row r="119" spans="1:12" x14ac:dyDescent="0.25">
      <c r="A119" s="17" t="s">
        <v>231</v>
      </c>
      <c r="B119" s="12" t="s">
        <v>116</v>
      </c>
      <c r="C119" s="17" t="s">
        <v>112</v>
      </c>
      <c r="D119" s="12" t="s">
        <v>33</v>
      </c>
      <c r="E119" s="25" t="s">
        <v>86</v>
      </c>
      <c r="F119" s="17" t="s">
        <v>33</v>
      </c>
      <c r="G119" s="19">
        <v>1</v>
      </c>
      <c r="H119" s="19" t="s">
        <v>61</v>
      </c>
      <c r="I119" s="47">
        <v>11</v>
      </c>
      <c r="J119" s="47">
        <v>1100</v>
      </c>
      <c r="L119" s="7"/>
    </row>
    <row r="120" spans="1:12" x14ac:dyDescent="0.25">
      <c r="A120" s="17" t="s">
        <v>231</v>
      </c>
      <c r="B120" s="12" t="s">
        <v>116</v>
      </c>
      <c r="C120" s="17" t="s">
        <v>235</v>
      </c>
      <c r="D120" s="12" t="s">
        <v>33</v>
      </c>
      <c r="E120" s="25" t="s">
        <v>86</v>
      </c>
      <c r="F120" s="17" t="s">
        <v>33</v>
      </c>
      <c r="G120" s="19">
        <v>1</v>
      </c>
      <c r="H120" s="19" t="s">
        <v>61</v>
      </c>
      <c r="I120" s="47">
        <v>11</v>
      </c>
      <c r="J120" s="47">
        <v>1100</v>
      </c>
      <c r="L120" s="7"/>
    </row>
    <row r="121" spans="1:12" x14ac:dyDescent="0.25">
      <c r="A121" s="17" t="s">
        <v>231</v>
      </c>
      <c r="B121" s="12" t="s">
        <v>116</v>
      </c>
      <c r="C121" s="17" t="s">
        <v>235</v>
      </c>
      <c r="D121" s="12" t="s">
        <v>33</v>
      </c>
      <c r="E121" s="25" t="s">
        <v>100</v>
      </c>
      <c r="F121" s="17" t="s">
        <v>33</v>
      </c>
      <c r="G121" s="19">
        <v>1</v>
      </c>
      <c r="H121" s="19" t="s">
        <v>61</v>
      </c>
      <c r="I121" s="47">
        <v>11</v>
      </c>
      <c r="J121" s="47">
        <v>1100</v>
      </c>
    </row>
    <row r="122" spans="1:12" x14ac:dyDescent="0.25">
      <c r="A122" s="17" t="s">
        <v>231</v>
      </c>
      <c r="B122" s="12" t="s">
        <v>116</v>
      </c>
      <c r="C122" s="17" t="s">
        <v>83</v>
      </c>
      <c r="D122" s="12" t="s">
        <v>33</v>
      </c>
      <c r="E122" s="25" t="s">
        <v>100</v>
      </c>
      <c r="F122" s="17" t="s">
        <v>33</v>
      </c>
      <c r="G122" s="19">
        <v>10</v>
      </c>
      <c r="H122" s="19" t="s">
        <v>232</v>
      </c>
      <c r="I122" s="47">
        <v>149</v>
      </c>
      <c r="J122" s="47">
        <v>1490</v>
      </c>
    </row>
    <row r="123" spans="1:12" x14ac:dyDescent="0.25">
      <c r="A123" s="17" t="s">
        <v>231</v>
      </c>
      <c r="B123" s="12" t="s">
        <v>116</v>
      </c>
      <c r="C123" s="17" t="s">
        <v>17</v>
      </c>
      <c r="D123" s="12" t="s">
        <v>33</v>
      </c>
      <c r="E123" s="25" t="s">
        <v>100</v>
      </c>
      <c r="F123" s="17" t="s">
        <v>33</v>
      </c>
      <c r="G123" s="19">
        <v>5</v>
      </c>
      <c r="H123" s="19" t="s">
        <v>233</v>
      </c>
      <c r="I123" s="47">
        <v>169</v>
      </c>
      <c r="J123" s="47">
        <v>845</v>
      </c>
    </row>
    <row r="124" spans="1:12" x14ac:dyDescent="0.25">
      <c r="A124" s="17" t="s">
        <v>231</v>
      </c>
      <c r="B124" s="12" t="s">
        <v>116</v>
      </c>
      <c r="C124" s="17" t="s">
        <v>83</v>
      </c>
      <c r="D124" s="12" t="s">
        <v>33</v>
      </c>
      <c r="E124" s="25" t="s">
        <v>100</v>
      </c>
      <c r="F124" s="17" t="s">
        <v>33</v>
      </c>
      <c r="G124" s="19">
        <v>1</v>
      </c>
      <c r="H124" s="19" t="s">
        <v>232</v>
      </c>
      <c r="I124" s="47">
        <v>149</v>
      </c>
      <c r="J124" s="47">
        <v>149</v>
      </c>
    </row>
    <row r="125" spans="1:12" x14ac:dyDescent="0.25">
      <c r="A125" s="17" t="s">
        <v>231</v>
      </c>
      <c r="B125" s="12" t="s">
        <v>116</v>
      </c>
      <c r="C125" s="17" t="s">
        <v>83</v>
      </c>
      <c r="D125" s="12" t="s">
        <v>33</v>
      </c>
      <c r="E125" s="25" t="s">
        <v>96</v>
      </c>
      <c r="F125" s="17" t="s">
        <v>33</v>
      </c>
      <c r="G125" s="19">
        <v>1</v>
      </c>
      <c r="H125" s="19" t="s">
        <v>69</v>
      </c>
      <c r="I125" s="47">
        <v>1100</v>
      </c>
      <c r="J125" s="47">
        <v>1100</v>
      </c>
    </row>
    <row r="126" spans="1:12" x14ac:dyDescent="0.25">
      <c r="A126" s="17" t="s">
        <v>231</v>
      </c>
      <c r="B126" s="12" t="s">
        <v>59</v>
      </c>
      <c r="C126" s="17" t="s">
        <v>112</v>
      </c>
      <c r="D126" s="12" t="s">
        <v>33</v>
      </c>
      <c r="E126" s="25" t="s">
        <v>96</v>
      </c>
      <c r="F126" s="17" t="s">
        <v>33</v>
      </c>
      <c r="G126" s="19">
        <v>1200</v>
      </c>
      <c r="H126" s="19" t="s">
        <v>61</v>
      </c>
      <c r="I126" s="47">
        <v>16.670000000000002</v>
      </c>
      <c r="J126" s="47">
        <v>20000</v>
      </c>
      <c r="L126" s="7"/>
    </row>
    <row r="127" spans="1:12" x14ac:dyDescent="0.25">
      <c r="A127" s="17" t="s">
        <v>231</v>
      </c>
      <c r="B127" s="12" t="s">
        <v>118</v>
      </c>
      <c r="C127" s="17" t="s">
        <v>83</v>
      </c>
      <c r="D127" s="12" t="s">
        <v>33</v>
      </c>
      <c r="E127" s="25" t="s">
        <v>96</v>
      </c>
      <c r="F127" s="17" t="s">
        <v>33</v>
      </c>
      <c r="G127" s="19">
        <v>20</v>
      </c>
      <c r="H127" s="19" t="s">
        <v>233</v>
      </c>
      <c r="I127" s="47" t="s">
        <v>119</v>
      </c>
      <c r="J127" s="47">
        <v>5800</v>
      </c>
    </row>
    <row r="128" spans="1:12" x14ac:dyDescent="0.25">
      <c r="A128" s="17" t="s">
        <v>231</v>
      </c>
      <c r="B128" s="12" t="s">
        <v>120</v>
      </c>
      <c r="C128" s="17" t="s">
        <v>219</v>
      </c>
      <c r="D128" s="17" t="s">
        <v>28</v>
      </c>
      <c r="E128" s="25" t="s">
        <v>16</v>
      </c>
      <c r="F128" s="17" t="s">
        <v>314</v>
      </c>
      <c r="G128" s="19">
        <v>20</v>
      </c>
      <c r="H128" s="19" t="s">
        <v>57</v>
      </c>
      <c r="I128" s="47">
        <v>450</v>
      </c>
      <c r="J128" s="47">
        <v>9000</v>
      </c>
      <c r="K128" s="7"/>
      <c r="L128" s="7"/>
    </row>
    <row r="129" spans="1:15" x14ac:dyDescent="0.25">
      <c r="A129" s="17" t="s">
        <v>231</v>
      </c>
      <c r="B129" s="12" t="s">
        <v>120</v>
      </c>
      <c r="C129" s="17" t="s">
        <v>236</v>
      </c>
      <c r="D129" s="17" t="s">
        <v>28</v>
      </c>
      <c r="E129" s="25" t="s">
        <v>16</v>
      </c>
      <c r="F129" s="17" t="s">
        <v>314</v>
      </c>
      <c r="G129" s="19">
        <v>40</v>
      </c>
      <c r="H129" s="19" t="s">
        <v>57</v>
      </c>
      <c r="I129" s="47">
        <v>55</v>
      </c>
      <c r="J129" s="47">
        <v>110000</v>
      </c>
      <c r="L129" s="7"/>
    </row>
    <row r="130" spans="1:15" x14ac:dyDescent="0.25">
      <c r="A130" s="17" t="s">
        <v>231</v>
      </c>
      <c r="B130" s="12" t="s">
        <v>77</v>
      </c>
      <c r="C130" s="17" t="s">
        <v>83</v>
      </c>
      <c r="D130" s="17" t="s">
        <v>28</v>
      </c>
      <c r="E130" s="25" t="s">
        <v>121</v>
      </c>
      <c r="F130" s="17" t="s">
        <v>314</v>
      </c>
      <c r="G130" s="19">
        <v>20</v>
      </c>
      <c r="H130" s="19" t="s">
        <v>78</v>
      </c>
      <c r="I130" s="47">
        <v>2750</v>
      </c>
      <c r="J130" s="47">
        <v>55000</v>
      </c>
    </row>
    <row r="131" spans="1:15" x14ac:dyDescent="0.25">
      <c r="A131" s="17" t="s">
        <v>231</v>
      </c>
      <c r="B131" s="12" t="s">
        <v>77</v>
      </c>
      <c r="C131" s="17" t="s">
        <v>83</v>
      </c>
      <c r="D131" s="17" t="s">
        <v>122</v>
      </c>
      <c r="E131" s="25" t="s">
        <v>123</v>
      </c>
      <c r="F131" s="17" t="s">
        <v>314</v>
      </c>
      <c r="G131" s="19">
        <v>15</v>
      </c>
      <c r="H131" s="19" t="s">
        <v>78</v>
      </c>
      <c r="I131" s="47">
        <v>2750</v>
      </c>
      <c r="J131" s="47" t="s">
        <v>124</v>
      </c>
    </row>
    <row r="132" spans="1:15" x14ac:dyDescent="0.25">
      <c r="A132" s="17" t="s">
        <v>231</v>
      </c>
      <c r="B132" s="12" t="s">
        <v>77</v>
      </c>
      <c r="C132" s="17" t="s">
        <v>130</v>
      </c>
      <c r="D132" s="17" t="s">
        <v>28</v>
      </c>
      <c r="E132" s="25" t="s">
        <v>121</v>
      </c>
      <c r="F132" s="17" t="s">
        <v>314</v>
      </c>
      <c r="G132" s="19">
        <v>3000</v>
      </c>
      <c r="H132" s="19" t="s">
        <v>234</v>
      </c>
      <c r="I132" s="10">
        <v>55.99</v>
      </c>
      <c r="J132" s="10">
        <v>167970</v>
      </c>
    </row>
    <row r="133" spans="1:15" x14ac:dyDescent="0.25">
      <c r="A133" s="17" t="s">
        <v>231</v>
      </c>
      <c r="B133" s="12" t="s">
        <v>77</v>
      </c>
      <c r="C133" s="17" t="s">
        <v>130</v>
      </c>
      <c r="D133" s="17" t="s">
        <v>55</v>
      </c>
      <c r="E133" s="25" t="s">
        <v>121</v>
      </c>
      <c r="F133" s="17" t="s">
        <v>314</v>
      </c>
      <c r="G133" s="19">
        <v>1100</v>
      </c>
      <c r="H133" s="19" t="s">
        <v>233</v>
      </c>
      <c r="I133" s="10">
        <v>55.99</v>
      </c>
      <c r="J133" s="10" t="s">
        <v>125</v>
      </c>
    </row>
    <row r="134" spans="1:15" x14ac:dyDescent="0.25">
      <c r="A134" s="17" t="s">
        <v>231</v>
      </c>
      <c r="B134" s="12" t="s">
        <v>59</v>
      </c>
      <c r="C134" s="17" t="s">
        <v>242</v>
      </c>
      <c r="D134" s="17" t="s">
        <v>239</v>
      </c>
      <c r="E134" s="25" t="s">
        <v>190</v>
      </c>
      <c r="F134" s="17" t="s">
        <v>314</v>
      </c>
      <c r="G134" s="19">
        <v>30000</v>
      </c>
      <c r="H134" s="19" t="s">
        <v>254</v>
      </c>
      <c r="I134" s="47">
        <v>20.642499999999998</v>
      </c>
      <c r="J134" s="47">
        <v>619275</v>
      </c>
      <c r="L134" s="7"/>
    </row>
    <row r="135" spans="1:15" x14ac:dyDescent="0.25">
      <c r="A135" s="17" t="s">
        <v>231</v>
      </c>
      <c r="B135" s="12" t="s">
        <v>237</v>
      </c>
      <c r="C135" s="17" t="s">
        <v>242</v>
      </c>
      <c r="D135" s="17" t="s">
        <v>28</v>
      </c>
      <c r="E135" s="25" t="s">
        <v>16</v>
      </c>
      <c r="F135" s="17" t="s">
        <v>314</v>
      </c>
      <c r="G135" s="19">
        <v>244</v>
      </c>
      <c r="H135" s="19" t="s">
        <v>57</v>
      </c>
      <c r="I135" s="47">
        <v>450</v>
      </c>
      <c r="J135" s="47">
        <v>110000</v>
      </c>
    </row>
    <row r="136" spans="1:15" ht="15" customHeight="1" x14ac:dyDescent="0.25">
      <c r="A136" s="17" t="s">
        <v>231</v>
      </c>
      <c r="B136" s="12" t="s">
        <v>237</v>
      </c>
      <c r="C136" s="17" t="s">
        <v>243</v>
      </c>
      <c r="D136" s="17" t="s">
        <v>28</v>
      </c>
      <c r="E136" s="25" t="s">
        <v>16</v>
      </c>
      <c r="F136" s="17" t="s">
        <v>314</v>
      </c>
      <c r="G136" s="19">
        <v>164</v>
      </c>
      <c r="H136" s="19" t="s">
        <v>53</v>
      </c>
      <c r="I136" s="47">
        <v>55</v>
      </c>
      <c r="J136" s="47">
        <v>9000</v>
      </c>
    </row>
    <row r="137" spans="1:15" x14ac:dyDescent="0.25">
      <c r="A137" s="17" t="s">
        <v>249</v>
      </c>
      <c r="B137" s="12" t="s">
        <v>238</v>
      </c>
      <c r="C137" s="17" t="s">
        <v>244</v>
      </c>
      <c r="D137" s="17" t="s">
        <v>240</v>
      </c>
      <c r="E137" s="25" t="s">
        <v>248</v>
      </c>
      <c r="F137" s="17" t="s">
        <v>314</v>
      </c>
      <c r="G137" s="19">
        <v>9100</v>
      </c>
      <c r="H137" s="19" t="s">
        <v>70</v>
      </c>
      <c r="I137" s="47">
        <f>J137/9100</f>
        <v>113.85</v>
      </c>
      <c r="J137" s="47">
        <v>1036035</v>
      </c>
      <c r="K137" s="7"/>
    </row>
    <row r="138" spans="1:15" x14ac:dyDescent="0.25">
      <c r="A138" s="17" t="s">
        <v>231</v>
      </c>
      <c r="B138" s="12" t="s">
        <v>77</v>
      </c>
      <c r="C138" s="17" t="s">
        <v>245</v>
      </c>
      <c r="D138" s="17" t="s">
        <v>28</v>
      </c>
      <c r="E138" s="25" t="s">
        <v>132</v>
      </c>
      <c r="F138" s="17" t="s">
        <v>314</v>
      </c>
      <c r="G138" s="19">
        <v>8000</v>
      </c>
      <c r="H138" s="19" t="s">
        <v>78</v>
      </c>
      <c r="I138" s="47">
        <v>2750</v>
      </c>
      <c r="J138" s="47">
        <v>55000</v>
      </c>
    </row>
    <row r="139" spans="1:15" x14ac:dyDescent="0.25">
      <c r="A139" s="17" t="s">
        <v>231</v>
      </c>
      <c r="B139" s="12" t="s">
        <v>77</v>
      </c>
      <c r="C139" s="17" t="s">
        <v>246</v>
      </c>
      <c r="D139" s="17" t="s">
        <v>28</v>
      </c>
      <c r="E139" s="25" t="s">
        <v>132</v>
      </c>
      <c r="F139" s="17" t="s">
        <v>314</v>
      </c>
      <c r="G139" s="19">
        <v>67000</v>
      </c>
      <c r="H139" s="19" t="s">
        <v>82</v>
      </c>
      <c r="I139" s="10">
        <v>55.99</v>
      </c>
      <c r="J139" s="10">
        <v>167970</v>
      </c>
    </row>
    <row r="140" spans="1:15" x14ac:dyDescent="0.25">
      <c r="A140" s="17" t="s">
        <v>231</v>
      </c>
      <c r="B140" s="12" t="s">
        <v>77</v>
      </c>
      <c r="C140" s="17" t="s">
        <v>245</v>
      </c>
      <c r="D140" s="17" t="s">
        <v>241</v>
      </c>
      <c r="E140" s="25" t="s">
        <v>123</v>
      </c>
      <c r="F140" s="17" t="s">
        <v>314</v>
      </c>
      <c r="G140" s="19">
        <v>3500</v>
      </c>
      <c r="H140" s="19" t="s">
        <v>78</v>
      </c>
      <c r="I140" s="47">
        <v>2750</v>
      </c>
      <c r="J140" s="47">
        <v>41250</v>
      </c>
    </row>
    <row r="141" spans="1:15" ht="60" x14ac:dyDescent="0.25">
      <c r="A141" s="17" t="s">
        <v>249</v>
      </c>
      <c r="B141" s="17" t="s">
        <v>345</v>
      </c>
      <c r="C141" s="17" t="s">
        <v>348</v>
      </c>
      <c r="D141" s="43" t="s">
        <v>323</v>
      </c>
      <c r="E141" s="25" t="s">
        <v>250</v>
      </c>
      <c r="F141" s="20" t="s">
        <v>314</v>
      </c>
      <c r="G141" s="36">
        <v>8000</v>
      </c>
      <c r="H141" s="9" t="s">
        <v>57</v>
      </c>
      <c r="I141" s="47">
        <v>2.13</v>
      </c>
      <c r="J141" s="51">
        <f>I141*G141</f>
        <v>17040</v>
      </c>
      <c r="O141" s="7"/>
    </row>
    <row r="142" spans="1:15" ht="60" x14ac:dyDescent="0.25">
      <c r="A142" s="17" t="s">
        <v>249</v>
      </c>
      <c r="B142" s="17" t="s">
        <v>345</v>
      </c>
      <c r="C142" s="17" t="s">
        <v>211</v>
      </c>
      <c r="D142" s="43" t="s">
        <v>323</v>
      </c>
      <c r="E142" s="25" t="s">
        <v>250</v>
      </c>
      <c r="F142" s="20" t="s">
        <v>314</v>
      </c>
      <c r="G142" s="36">
        <v>80</v>
      </c>
      <c r="H142" s="9" t="s">
        <v>57</v>
      </c>
      <c r="I142" s="47">
        <v>136</v>
      </c>
      <c r="J142" s="51">
        <f>I142*G142</f>
        <v>10880</v>
      </c>
      <c r="K142" s="7"/>
    </row>
    <row r="143" spans="1:15" ht="60" x14ac:dyDescent="0.25">
      <c r="A143" s="17" t="s">
        <v>249</v>
      </c>
      <c r="B143" s="17" t="s">
        <v>345</v>
      </c>
      <c r="C143" s="17" t="s">
        <v>12</v>
      </c>
      <c r="D143" s="43" t="s">
        <v>324</v>
      </c>
      <c r="E143" s="25" t="s">
        <v>251</v>
      </c>
      <c r="F143" s="20" t="s">
        <v>314</v>
      </c>
      <c r="G143" s="44">
        <v>670</v>
      </c>
      <c r="H143" s="44" t="s">
        <v>57</v>
      </c>
      <c r="I143" s="47">
        <v>130</v>
      </c>
      <c r="J143" s="51">
        <f>I143*G143</f>
        <v>87100</v>
      </c>
      <c r="K143" s="7"/>
    </row>
    <row r="144" spans="1:15" ht="60" x14ac:dyDescent="0.25">
      <c r="A144" s="17" t="s">
        <v>249</v>
      </c>
      <c r="B144" s="17" t="s">
        <v>345</v>
      </c>
      <c r="C144" s="17" t="s">
        <v>348</v>
      </c>
      <c r="D144" s="43" t="s">
        <v>324</v>
      </c>
      <c r="E144" s="25" t="s">
        <v>251</v>
      </c>
      <c r="F144" s="20" t="s">
        <v>314</v>
      </c>
      <c r="G144" s="44">
        <v>35000</v>
      </c>
      <c r="H144" s="44" t="s">
        <v>57</v>
      </c>
      <c r="I144" s="47">
        <v>5.5</v>
      </c>
      <c r="J144" s="51">
        <f>I144*G144</f>
        <v>192500</v>
      </c>
      <c r="K144" s="7"/>
      <c r="L144" s="7"/>
      <c r="N144" s="7"/>
    </row>
    <row r="145" spans="1:15" ht="60" x14ac:dyDescent="0.25">
      <c r="A145" s="17" t="s">
        <v>249</v>
      </c>
      <c r="B145" s="17" t="s">
        <v>173</v>
      </c>
      <c r="C145" s="17" t="s">
        <v>13</v>
      </c>
      <c r="D145" s="45" t="s">
        <v>325</v>
      </c>
      <c r="E145" s="25" t="s">
        <v>252</v>
      </c>
      <c r="F145" s="20" t="s">
        <v>314</v>
      </c>
      <c r="G145" s="44">
        <v>25200</v>
      </c>
      <c r="H145" s="44" t="s">
        <v>70</v>
      </c>
      <c r="I145" s="47">
        <f>J145/G145</f>
        <v>9.6527777777777786</v>
      </c>
      <c r="J145" s="51">
        <v>243250</v>
      </c>
      <c r="K145" s="7"/>
    </row>
    <row r="146" spans="1:15" ht="60" x14ac:dyDescent="0.25">
      <c r="A146" s="17" t="s">
        <v>249</v>
      </c>
      <c r="B146" s="17" t="s">
        <v>174</v>
      </c>
      <c r="C146" s="17" t="s">
        <v>12</v>
      </c>
      <c r="D146" s="45" t="s">
        <v>326</v>
      </c>
      <c r="E146" s="25" t="s">
        <v>96</v>
      </c>
      <c r="F146" s="20" t="s">
        <v>314</v>
      </c>
      <c r="G146" s="44">
        <v>91</v>
      </c>
      <c r="H146" s="44" t="s">
        <v>57</v>
      </c>
      <c r="I146" s="47">
        <v>692.31</v>
      </c>
      <c r="J146" s="51">
        <f>I146*G146</f>
        <v>63000.209999999992</v>
      </c>
      <c r="K146" s="7"/>
      <c r="L146" s="7"/>
      <c r="O146" s="7"/>
    </row>
    <row r="147" spans="1:15" x14ac:dyDescent="0.25">
      <c r="A147" s="17" t="s">
        <v>249</v>
      </c>
      <c r="B147" s="17" t="s">
        <v>175</v>
      </c>
      <c r="C147" s="17" t="s">
        <v>12</v>
      </c>
      <c r="D147" s="45" t="s">
        <v>327</v>
      </c>
      <c r="E147" s="25" t="s">
        <v>253</v>
      </c>
      <c r="F147" s="9" t="s">
        <v>298</v>
      </c>
      <c r="G147" s="44">
        <v>1000</v>
      </c>
      <c r="H147" s="44" t="s">
        <v>57</v>
      </c>
      <c r="I147" s="47">
        <f>J147/G147</f>
        <v>124.03</v>
      </c>
      <c r="J147" s="51">
        <v>124030</v>
      </c>
      <c r="K147" s="7"/>
      <c r="O147" s="7"/>
    </row>
    <row r="148" spans="1:15" x14ac:dyDescent="0.25">
      <c r="A148" s="17" t="s">
        <v>193</v>
      </c>
      <c r="B148" s="17" t="s">
        <v>328</v>
      </c>
      <c r="C148" s="23" t="s">
        <v>88</v>
      </c>
      <c r="D148" s="17" t="s">
        <v>33</v>
      </c>
      <c r="E148" s="24" t="s">
        <v>16</v>
      </c>
      <c r="F148" s="17" t="s">
        <v>33</v>
      </c>
      <c r="G148" s="19">
        <v>10</v>
      </c>
      <c r="H148" s="19" t="s">
        <v>60</v>
      </c>
      <c r="I148" s="48">
        <v>25</v>
      </c>
      <c r="J148" s="47">
        <f t="shared" ref="J148:J179" si="4">I148*G148</f>
        <v>250</v>
      </c>
      <c r="K148" s="7"/>
    </row>
    <row r="149" spans="1:15" x14ac:dyDescent="0.25">
      <c r="A149" s="17" t="s">
        <v>193</v>
      </c>
      <c r="B149" s="17" t="s">
        <v>56</v>
      </c>
      <c r="C149" s="23" t="s">
        <v>88</v>
      </c>
      <c r="D149" s="17" t="s">
        <v>295</v>
      </c>
      <c r="E149" s="25" t="s">
        <v>123</v>
      </c>
      <c r="F149" s="17" t="s">
        <v>314</v>
      </c>
      <c r="G149" s="19">
        <v>500</v>
      </c>
      <c r="H149" s="19" t="s">
        <v>53</v>
      </c>
      <c r="I149" s="48">
        <v>992</v>
      </c>
      <c r="J149" s="47">
        <f t="shared" si="4"/>
        <v>496000</v>
      </c>
      <c r="K149" s="7"/>
    </row>
    <row r="150" spans="1:15" x14ac:dyDescent="0.25">
      <c r="A150" s="17" t="s">
        <v>193</v>
      </c>
      <c r="B150" s="20" t="s">
        <v>257</v>
      </c>
      <c r="C150" s="23" t="s">
        <v>88</v>
      </c>
      <c r="D150" s="17" t="s">
        <v>33</v>
      </c>
      <c r="E150" s="25" t="s">
        <v>121</v>
      </c>
      <c r="F150" s="17" t="s">
        <v>33</v>
      </c>
      <c r="G150" s="19">
        <v>20</v>
      </c>
      <c r="H150" s="19" t="s">
        <v>84</v>
      </c>
      <c r="I150" s="52">
        <v>10</v>
      </c>
      <c r="J150" s="47">
        <f t="shared" si="4"/>
        <v>200</v>
      </c>
      <c r="K150" s="7"/>
    </row>
    <row r="151" spans="1:15" x14ac:dyDescent="0.25">
      <c r="A151" s="17" t="s">
        <v>193</v>
      </c>
      <c r="B151" s="11" t="s">
        <v>258</v>
      </c>
      <c r="C151" s="23" t="s">
        <v>88</v>
      </c>
      <c r="D151" s="17" t="s">
        <v>33</v>
      </c>
      <c r="E151" s="27" t="s">
        <v>312</v>
      </c>
      <c r="F151" s="17" t="s">
        <v>33</v>
      </c>
      <c r="G151" s="13">
        <v>50</v>
      </c>
      <c r="H151" s="19" t="s">
        <v>84</v>
      </c>
      <c r="I151" s="52">
        <v>16</v>
      </c>
      <c r="J151" s="47">
        <f t="shared" si="4"/>
        <v>800</v>
      </c>
      <c r="K151" s="7"/>
    </row>
    <row r="152" spans="1:15" x14ac:dyDescent="0.25">
      <c r="A152" s="17" t="s">
        <v>193</v>
      </c>
      <c r="B152" s="11" t="s">
        <v>259</v>
      </c>
      <c r="C152" s="23" t="s">
        <v>88</v>
      </c>
      <c r="D152" s="17" t="s">
        <v>33</v>
      </c>
      <c r="E152" s="27" t="s">
        <v>313</v>
      </c>
      <c r="F152" s="17" t="s">
        <v>33</v>
      </c>
      <c r="G152" s="13">
        <v>20</v>
      </c>
      <c r="H152" s="19" t="s">
        <v>84</v>
      </c>
      <c r="I152" s="52">
        <v>15</v>
      </c>
      <c r="J152" s="47">
        <f t="shared" si="4"/>
        <v>300</v>
      </c>
      <c r="K152" s="7"/>
    </row>
    <row r="153" spans="1:15" x14ac:dyDescent="0.25">
      <c r="A153" s="17" t="s">
        <v>193</v>
      </c>
      <c r="B153" s="17" t="s">
        <v>56</v>
      </c>
      <c r="C153" s="20" t="s">
        <v>219</v>
      </c>
      <c r="D153" s="17" t="s">
        <v>295</v>
      </c>
      <c r="E153" s="25" t="s">
        <v>123</v>
      </c>
      <c r="F153" s="17" t="s">
        <v>314</v>
      </c>
      <c r="G153" s="19">
        <v>500</v>
      </c>
      <c r="H153" s="19" t="s">
        <v>61</v>
      </c>
      <c r="I153" s="52">
        <v>320</v>
      </c>
      <c r="J153" s="47">
        <f t="shared" si="4"/>
        <v>160000</v>
      </c>
      <c r="K153" s="7"/>
      <c r="L153" s="7"/>
    </row>
    <row r="154" spans="1:15" x14ac:dyDescent="0.25">
      <c r="A154" s="17" t="s">
        <v>193</v>
      </c>
      <c r="B154" s="20" t="s">
        <v>261</v>
      </c>
      <c r="C154" s="20" t="s">
        <v>219</v>
      </c>
      <c r="D154" s="17" t="s">
        <v>33</v>
      </c>
      <c r="E154" s="26">
        <v>43917</v>
      </c>
      <c r="F154" s="17" t="s">
        <v>33</v>
      </c>
      <c r="G154" s="19">
        <v>1</v>
      </c>
      <c r="H154" s="19" t="s">
        <v>61</v>
      </c>
      <c r="I154" s="52">
        <v>180</v>
      </c>
      <c r="J154" s="47">
        <f t="shared" si="4"/>
        <v>180</v>
      </c>
      <c r="K154" s="7"/>
    </row>
    <row r="155" spans="1:15" x14ac:dyDescent="0.25">
      <c r="A155" s="17" t="s">
        <v>193</v>
      </c>
      <c r="B155" s="20" t="s">
        <v>262</v>
      </c>
      <c r="C155" s="20" t="s">
        <v>219</v>
      </c>
      <c r="D155" s="17" t="s">
        <v>33</v>
      </c>
      <c r="E155" s="26">
        <v>43916</v>
      </c>
      <c r="F155" s="17" t="s">
        <v>33</v>
      </c>
      <c r="G155" s="19">
        <v>2</v>
      </c>
      <c r="H155" s="19" t="s">
        <v>61</v>
      </c>
      <c r="I155" s="52">
        <v>115</v>
      </c>
      <c r="J155" s="47">
        <f t="shared" si="4"/>
        <v>230</v>
      </c>
      <c r="K155" s="7"/>
    </row>
    <row r="156" spans="1:15" x14ac:dyDescent="0.25">
      <c r="A156" s="17" t="s">
        <v>193</v>
      </c>
      <c r="B156" s="20" t="s">
        <v>261</v>
      </c>
      <c r="C156" s="20" t="s">
        <v>219</v>
      </c>
      <c r="D156" s="17" t="s">
        <v>33</v>
      </c>
      <c r="E156" s="26">
        <v>43913</v>
      </c>
      <c r="F156" s="17" t="s">
        <v>33</v>
      </c>
      <c r="G156" s="19">
        <v>1</v>
      </c>
      <c r="H156" s="19" t="s">
        <v>61</v>
      </c>
      <c r="I156" s="52">
        <v>80</v>
      </c>
      <c r="J156" s="47">
        <f t="shared" si="4"/>
        <v>80</v>
      </c>
      <c r="K156" s="7"/>
    </row>
    <row r="157" spans="1:15" x14ac:dyDescent="0.25">
      <c r="A157" s="17" t="s">
        <v>193</v>
      </c>
      <c r="B157" s="20" t="s">
        <v>260</v>
      </c>
      <c r="C157" s="20" t="s">
        <v>219</v>
      </c>
      <c r="D157" s="17" t="s">
        <v>33</v>
      </c>
      <c r="E157" s="26">
        <v>43907</v>
      </c>
      <c r="F157" s="17" t="s">
        <v>33</v>
      </c>
      <c r="G157" s="19">
        <v>2</v>
      </c>
      <c r="H157" s="19" t="s">
        <v>61</v>
      </c>
      <c r="I157" s="52">
        <v>165</v>
      </c>
      <c r="J157" s="47">
        <f t="shared" si="4"/>
        <v>330</v>
      </c>
      <c r="K157" s="7"/>
    </row>
    <row r="158" spans="1:15" x14ac:dyDescent="0.25">
      <c r="A158" s="17" t="s">
        <v>193</v>
      </c>
      <c r="B158" s="20" t="s">
        <v>263</v>
      </c>
      <c r="C158" s="20" t="s">
        <v>219</v>
      </c>
      <c r="D158" s="17" t="s">
        <v>33</v>
      </c>
      <c r="E158" s="26">
        <v>43907</v>
      </c>
      <c r="F158" s="17" t="s">
        <v>33</v>
      </c>
      <c r="G158" s="19">
        <v>1</v>
      </c>
      <c r="H158" s="19" t="s">
        <v>61</v>
      </c>
      <c r="I158" s="52">
        <v>400</v>
      </c>
      <c r="J158" s="47">
        <f t="shared" si="4"/>
        <v>400</v>
      </c>
      <c r="K158" s="7"/>
    </row>
    <row r="159" spans="1:15" x14ac:dyDescent="0.25">
      <c r="A159" s="17" t="s">
        <v>193</v>
      </c>
      <c r="B159" s="20" t="s">
        <v>264</v>
      </c>
      <c r="C159" s="20" t="s">
        <v>219</v>
      </c>
      <c r="D159" s="17" t="s">
        <v>33</v>
      </c>
      <c r="E159" s="26">
        <v>43909</v>
      </c>
      <c r="F159" s="17" t="s">
        <v>33</v>
      </c>
      <c r="G159" s="19">
        <v>1</v>
      </c>
      <c r="H159" s="19" t="s">
        <v>61</v>
      </c>
      <c r="I159" s="52">
        <v>140</v>
      </c>
      <c r="J159" s="47">
        <f t="shared" si="4"/>
        <v>140</v>
      </c>
      <c r="K159" s="7"/>
    </row>
    <row r="160" spans="1:15" x14ac:dyDescent="0.25">
      <c r="A160" s="17" t="s">
        <v>193</v>
      </c>
      <c r="B160" s="20" t="s">
        <v>265</v>
      </c>
      <c r="C160" s="20" t="s">
        <v>219</v>
      </c>
      <c r="D160" s="17" t="s">
        <v>33</v>
      </c>
      <c r="E160" s="26">
        <v>43907</v>
      </c>
      <c r="F160" s="17" t="s">
        <v>33</v>
      </c>
      <c r="G160" s="19">
        <v>6</v>
      </c>
      <c r="H160" s="19" t="s">
        <v>57</v>
      </c>
      <c r="I160" s="52">
        <v>65</v>
      </c>
      <c r="J160" s="47">
        <f t="shared" si="4"/>
        <v>390</v>
      </c>
      <c r="K160" s="7"/>
      <c r="L160" s="6"/>
    </row>
    <row r="161" spans="1:11" x14ac:dyDescent="0.25">
      <c r="A161" s="17" t="s">
        <v>193</v>
      </c>
      <c r="B161" s="20" t="s">
        <v>266</v>
      </c>
      <c r="C161" s="20" t="s">
        <v>24</v>
      </c>
      <c r="D161" s="17" t="s">
        <v>33</v>
      </c>
      <c r="E161" s="26">
        <v>43899</v>
      </c>
      <c r="F161" s="17" t="s">
        <v>33</v>
      </c>
      <c r="G161" s="19">
        <v>1</v>
      </c>
      <c r="H161" s="19" t="s">
        <v>53</v>
      </c>
      <c r="I161" s="52">
        <v>38</v>
      </c>
      <c r="J161" s="47">
        <f t="shared" si="4"/>
        <v>38</v>
      </c>
      <c r="K161" s="7"/>
    </row>
    <row r="162" spans="1:11" x14ac:dyDescent="0.25">
      <c r="A162" s="17" t="s">
        <v>193</v>
      </c>
      <c r="B162" s="20" t="s">
        <v>260</v>
      </c>
      <c r="C162" s="20" t="s">
        <v>219</v>
      </c>
      <c r="D162" s="17" t="s">
        <v>33</v>
      </c>
      <c r="E162" s="26">
        <v>43923</v>
      </c>
      <c r="F162" s="17" t="s">
        <v>33</v>
      </c>
      <c r="G162" s="19">
        <v>2</v>
      </c>
      <c r="H162" s="19" t="s">
        <v>61</v>
      </c>
      <c r="I162" s="52">
        <v>165</v>
      </c>
      <c r="J162" s="47">
        <f t="shared" si="4"/>
        <v>330</v>
      </c>
      <c r="K162" s="7"/>
    </row>
    <row r="163" spans="1:11" x14ac:dyDescent="0.25">
      <c r="A163" s="17" t="s">
        <v>193</v>
      </c>
      <c r="B163" s="20" t="s">
        <v>267</v>
      </c>
      <c r="C163" s="20" t="s">
        <v>219</v>
      </c>
      <c r="D163" s="17" t="s">
        <v>33</v>
      </c>
      <c r="E163" s="26">
        <v>43924</v>
      </c>
      <c r="F163" s="17" t="s">
        <v>33</v>
      </c>
      <c r="G163" s="19">
        <v>1</v>
      </c>
      <c r="H163" s="19" t="s">
        <v>61</v>
      </c>
      <c r="I163" s="52">
        <v>215</v>
      </c>
      <c r="J163" s="47">
        <f t="shared" si="4"/>
        <v>215</v>
      </c>
      <c r="K163" s="7"/>
    </row>
    <row r="164" spans="1:11" x14ac:dyDescent="0.25">
      <c r="A164" s="17" t="s">
        <v>193</v>
      </c>
      <c r="B164" s="17" t="s">
        <v>268</v>
      </c>
      <c r="C164" s="23" t="s">
        <v>83</v>
      </c>
      <c r="D164" s="17" t="s">
        <v>296</v>
      </c>
      <c r="E164" s="26">
        <v>43925</v>
      </c>
      <c r="F164" s="17" t="s">
        <v>93</v>
      </c>
      <c r="G164" s="19">
        <v>750</v>
      </c>
      <c r="H164" s="22" t="s">
        <v>70</v>
      </c>
      <c r="I164" s="66">
        <v>103.49999999999999</v>
      </c>
      <c r="J164" s="47">
        <f t="shared" si="4"/>
        <v>77624.999999999985</v>
      </c>
      <c r="K164" s="7"/>
    </row>
    <row r="165" spans="1:11" x14ac:dyDescent="0.25">
      <c r="A165" s="17" t="s">
        <v>193</v>
      </c>
      <c r="B165" s="20" t="s">
        <v>269</v>
      </c>
      <c r="C165" s="23" t="s">
        <v>83</v>
      </c>
      <c r="D165" s="17" t="s">
        <v>33</v>
      </c>
      <c r="E165" s="26">
        <v>43916</v>
      </c>
      <c r="F165" s="17" t="s">
        <v>33</v>
      </c>
      <c r="G165" s="19">
        <v>6</v>
      </c>
      <c r="H165" s="19" t="s">
        <v>214</v>
      </c>
      <c r="I165" s="52">
        <v>100</v>
      </c>
      <c r="J165" s="47">
        <f t="shared" si="4"/>
        <v>600</v>
      </c>
      <c r="K165" s="7"/>
    </row>
    <row r="166" spans="1:11" x14ac:dyDescent="0.25">
      <c r="A166" s="17" t="s">
        <v>193</v>
      </c>
      <c r="B166" s="20" t="s">
        <v>270</v>
      </c>
      <c r="C166" s="23" t="s">
        <v>83</v>
      </c>
      <c r="D166" s="17" t="s">
        <v>33</v>
      </c>
      <c r="E166" s="26">
        <v>43921</v>
      </c>
      <c r="F166" s="17" t="s">
        <v>33</v>
      </c>
      <c r="G166" s="19">
        <v>2</v>
      </c>
      <c r="H166" s="19" t="s">
        <v>214</v>
      </c>
      <c r="I166" s="52">
        <v>35</v>
      </c>
      <c r="J166" s="47">
        <f t="shared" si="4"/>
        <v>70</v>
      </c>
      <c r="K166" s="7"/>
    </row>
    <row r="167" spans="1:11" x14ac:dyDescent="0.25">
      <c r="A167" s="17" t="s">
        <v>193</v>
      </c>
      <c r="B167" s="20" t="s">
        <v>271</v>
      </c>
      <c r="C167" s="23" t="s">
        <v>83</v>
      </c>
      <c r="D167" s="17" t="s">
        <v>33</v>
      </c>
      <c r="E167" s="26">
        <v>43915</v>
      </c>
      <c r="F167" s="17" t="s">
        <v>33</v>
      </c>
      <c r="G167" s="19">
        <v>1</v>
      </c>
      <c r="H167" s="19" t="s">
        <v>214</v>
      </c>
      <c r="I167" s="52">
        <v>180</v>
      </c>
      <c r="J167" s="47">
        <f t="shared" si="4"/>
        <v>180</v>
      </c>
      <c r="K167" s="7"/>
    </row>
    <row r="168" spans="1:11" x14ac:dyDescent="0.25">
      <c r="A168" s="17" t="s">
        <v>193</v>
      </c>
      <c r="B168" s="20" t="s">
        <v>271</v>
      </c>
      <c r="C168" s="23" t="s">
        <v>83</v>
      </c>
      <c r="D168" s="17" t="s">
        <v>33</v>
      </c>
      <c r="E168" s="26">
        <v>43916</v>
      </c>
      <c r="F168" s="17" t="s">
        <v>33</v>
      </c>
      <c r="G168" s="19">
        <v>1</v>
      </c>
      <c r="H168" s="19" t="s">
        <v>214</v>
      </c>
      <c r="I168" s="52">
        <v>200</v>
      </c>
      <c r="J168" s="47">
        <f t="shared" si="4"/>
        <v>200</v>
      </c>
      <c r="K168" s="7"/>
    </row>
    <row r="169" spans="1:11" x14ac:dyDescent="0.25">
      <c r="A169" s="17" t="s">
        <v>193</v>
      </c>
      <c r="B169" s="20" t="s">
        <v>272</v>
      </c>
      <c r="C169" s="23" t="s">
        <v>83</v>
      </c>
      <c r="D169" s="17" t="s">
        <v>33</v>
      </c>
      <c r="E169" s="26">
        <v>43916</v>
      </c>
      <c r="F169" s="17" t="s">
        <v>33</v>
      </c>
      <c r="G169" s="19">
        <v>1</v>
      </c>
      <c r="H169" s="19" t="s">
        <v>214</v>
      </c>
      <c r="I169" s="52">
        <v>120</v>
      </c>
      <c r="J169" s="47">
        <f t="shared" si="4"/>
        <v>120</v>
      </c>
      <c r="K169" s="7"/>
    </row>
    <row r="170" spans="1:11" x14ac:dyDescent="0.25">
      <c r="A170" s="17" t="s">
        <v>193</v>
      </c>
      <c r="B170" s="20" t="s">
        <v>273</v>
      </c>
      <c r="C170" s="23" t="s">
        <v>83</v>
      </c>
      <c r="D170" s="17" t="s">
        <v>33</v>
      </c>
      <c r="E170" s="26">
        <v>43936</v>
      </c>
      <c r="F170" s="17" t="s">
        <v>33</v>
      </c>
      <c r="G170" s="19">
        <v>7</v>
      </c>
      <c r="H170" s="19" t="s">
        <v>214</v>
      </c>
      <c r="I170" s="52">
        <v>64.285714285714292</v>
      </c>
      <c r="J170" s="47">
        <f t="shared" si="4"/>
        <v>450.00000000000006</v>
      </c>
      <c r="K170" s="7"/>
    </row>
    <row r="171" spans="1:11" x14ac:dyDescent="0.25">
      <c r="A171" s="17" t="s">
        <v>193</v>
      </c>
      <c r="B171" s="20" t="s">
        <v>274</v>
      </c>
      <c r="C171" s="23" t="s">
        <v>83</v>
      </c>
      <c r="D171" s="17" t="s">
        <v>33</v>
      </c>
      <c r="E171" s="26">
        <v>43936</v>
      </c>
      <c r="F171" s="17" t="s">
        <v>33</v>
      </c>
      <c r="G171" s="19">
        <v>2</v>
      </c>
      <c r="H171" s="19" t="s">
        <v>214</v>
      </c>
      <c r="I171" s="52">
        <v>55</v>
      </c>
      <c r="J171" s="47">
        <f t="shared" si="4"/>
        <v>110</v>
      </c>
      <c r="K171" s="7"/>
    </row>
    <row r="172" spans="1:11" x14ac:dyDescent="0.25">
      <c r="A172" s="17" t="s">
        <v>193</v>
      </c>
      <c r="B172" s="20" t="s">
        <v>275</v>
      </c>
      <c r="C172" s="23" t="s">
        <v>83</v>
      </c>
      <c r="D172" s="17" t="s">
        <v>33</v>
      </c>
      <c r="E172" s="26">
        <v>43943</v>
      </c>
      <c r="F172" s="17" t="s">
        <v>33</v>
      </c>
      <c r="G172" s="19">
        <v>3</v>
      </c>
      <c r="H172" s="19" t="s">
        <v>214</v>
      </c>
      <c r="I172" s="52">
        <v>75</v>
      </c>
      <c r="J172" s="47">
        <f t="shared" si="4"/>
        <v>225</v>
      </c>
      <c r="K172" s="7"/>
    </row>
    <row r="173" spans="1:11" x14ac:dyDescent="0.25">
      <c r="A173" s="17" t="s">
        <v>193</v>
      </c>
      <c r="B173" s="20" t="s">
        <v>274</v>
      </c>
      <c r="C173" s="23" t="s">
        <v>83</v>
      </c>
      <c r="D173" s="17" t="s">
        <v>33</v>
      </c>
      <c r="E173" s="26">
        <v>43936</v>
      </c>
      <c r="F173" s="17" t="s">
        <v>33</v>
      </c>
      <c r="G173" s="19">
        <v>12</v>
      </c>
      <c r="H173" s="19" t="s">
        <v>214</v>
      </c>
      <c r="I173" s="52">
        <v>56.666666666666664</v>
      </c>
      <c r="J173" s="47">
        <f t="shared" si="4"/>
        <v>680</v>
      </c>
      <c r="K173" s="7"/>
    </row>
    <row r="174" spans="1:11" x14ac:dyDescent="0.25">
      <c r="A174" s="17" t="s">
        <v>193</v>
      </c>
      <c r="B174" s="20" t="s">
        <v>276</v>
      </c>
      <c r="C174" s="23" t="s">
        <v>83</v>
      </c>
      <c r="D174" s="17" t="s">
        <v>33</v>
      </c>
      <c r="E174" s="26">
        <v>43942</v>
      </c>
      <c r="F174" s="17" t="s">
        <v>33</v>
      </c>
      <c r="G174" s="19">
        <v>4</v>
      </c>
      <c r="H174" s="19" t="s">
        <v>214</v>
      </c>
      <c r="I174" s="52">
        <v>69.75</v>
      </c>
      <c r="J174" s="47">
        <f t="shared" si="4"/>
        <v>279</v>
      </c>
      <c r="K174" s="7"/>
    </row>
    <row r="175" spans="1:11" x14ac:dyDescent="0.25">
      <c r="A175" s="17" t="s">
        <v>193</v>
      </c>
      <c r="B175" s="20" t="s">
        <v>277</v>
      </c>
      <c r="C175" s="23" t="s">
        <v>83</v>
      </c>
      <c r="D175" s="17" t="s">
        <v>33</v>
      </c>
      <c r="E175" s="26">
        <v>43907</v>
      </c>
      <c r="F175" s="17" t="s">
        <v>33</v>
      </c>
      <c r="G175" s="19">
        <v>1</v>
      </c>
      <c r="H175" s="19" t="s">
        <v>300</v>
      </c>
      <c r="I175" s="52">
        <v>70</v>
      </c>
      <c r="J175" s="47">
        <f t="shared" si="4"/>
        <v>70</v>
      </c>
      <c r="K175" s="7"/>
    </row>
    <row r="176" spans="1:11" x14ac:dyDescent="0.25">
      <c r="A176" s="17" t="s">
        <v>193</v>
      </c>
      <c r="B176" s="20" t="s">
        <v>277</v>
      </c>
      <c r="C176" s="23" t="s">
        <v>83</v>
      </c>
      <c r="D176" s="17" t="s">
        <v>33</v>
      </c>
      <c r="E176" s="26">
        <v>43907</v>
      </c>
      <c r="F176" s="17" t="s">
        <v>33</v>
      </c>
      <c r="G176" s="19">
        <v>2</v>
      </c>
      <c r="H176" s="19" t="s">
        <v>300</v>
      </c>
      <c r="I176" s="52">
        <v>20</v>
      </c>
      <c r="J176" s="47">
        <f t="shared" si="4"/>
        <v>40</v>
      </c>
      <c r="K176" s="7"/>
    </row>
    <row r="177" spans="1:11" x14ac:dyDescent="0.25">
      <c r="A177" s="17" t="s">
        <v>193</v>
      </c>
      <c r="B177" s="20" t="s">
        <v>277</v>
      </c>
      <c r="C177" s="23" t="s">
        <v>83</v>
      </c>
      <c r="D177" s="17" t="s">
        <v>33</v>
      </c>
      <c r="E177" s="26">
        <v>43907</v>
      </c>
      <c r="F177" s="17" t="s">
        <v>33</v>
      </c>
      <c r="G177" s="19">
        <v>2</v>
      </c>
      <c r="H177" s="19" t="s">
        <v>300</v>
      </c>
      <c r="I177" s="52">
        <v>70</v>
      </c>
      <c r="J177" s="47">
        <f t="shared" si="4"/>
        <v>140</v>
      </c>
      <c r="K177" s="7"/>
    </row>
    <row r="178" spans="1:11" x14ac:dyDescent="0.25">
      <c r="A178" s="17" t="s">
        <v>193</v>
      </c>
      <c r="B178" s="20" t="s">
        <v>278</v>
      </c>
      <c r="C178" s="23" t="s">
        <v>83</v>
      </c>
      <c r="D178" s="17" t="s">
        <v>33</v>
      </c>
      <c r="E178" s="26">
        <v>43917</v>
      </c>
      <c r="F178" s="17" t="s">
        <v>33</v>
      </c>
      <c r="G178" s="19">
        <v>1</v>
      </c>
      <c r="H178" s="19" t="s">
        <v>194</v>
      </c>
      <c r="I178" s="52">
        <v>120</v>
      </c>
      <c r="J178" s="47">
        <f t="shared" si="4"/>
        <v>120</v>
      </c>
      <c r="K178" s="7"/>
    </row>
    <row r="179" spans="1:11" x14ac:dyDescent="0.25">
      <c r="A179" s="17" t="s">
        <v>193</v>
      </c>
      <c r="B179" s="20" t="s">
        <v>279</v>
      </c>
      <c r="C179" s="23" t="s">
        <v>83</v>
      </c>
      <c r="D179" s="17" t="s">
        <v>33</v>
      </c>
      <c r="E179" s="26">
        <v>43907</v>
      </c>
      <c r="F179" s="17" t="s">
        <v>33</v>
      </c>
      <c r="G179" s="19">
        <v>26</v>
      </c>
      <c r="H179" s="19" t="s">
        <v>301</v>
      </c>
      <c r="I179" s="52">
        <v>30</v>
      </c>
      <c r="J179" s="47">
        <f t="shared" si="4"/>
        <v>780</v>
      </c>
      <c r="K179" s="7"/>
    </row>
    <row r="180" spans="1:11" x14ac:dyDescent="0.25">
      <c r="A180" s="17" t="s">
        <v>193</v>
      </c>
      <c r="B180" s="20" t="s">
        <v>280</v>
      </c>
      <c r="C180" s="23" t="s">
        <v>83</v>
      </c>
      <c r="D180" s="17" t="s">
        <v>33</v>
      </c>
      <c r="E180" s="26">
        <v>43917</v>
      </c>
      <c r="F180" s="17" t="s">
        <v>33</v>
      </c>
      <c r="G180" s="19">
        <v>1</v>
      </c>
      <c r="H180" s="19" t="s">
        <v>196</v>
      </c>
      <c r="I180" s="52">
        <v>120</v>
      </c>
      <c r="J180" s="47">
        <f t="shared" ref="J180:J202" si="5">I180*G180</f>
        <v>120</v>
      </c>
      <c r="K180" s="7"/>
    </row>
    <row r="181" spans="1:11" x14ac:dyDescent="0.25">
      <c r="A181" s="17" t="s">
        <v>193</v>
      </c>
      <c r="B181" s="20" t="s">
        <v>262</v>
      </c>
      <c r="C181" s="23" t="s">
        <v>83</v>
      </c>
      <c r="D181" s="17" t="s">
        <v>33</v>
      </c>
      <c r="E181" s="26">
        <v>43916</v>
      </c>
      <c r="F181" s="17" t="s">
        <v>33</v>
      </c>
      <c r="G181" s="19">
        <v>2</v>
      </c>
      <c r="H181" s="19" t="s">
        <v>87</v>
      </c>
      <c r="I181" s="52">
        <v>60</v>
      </c>
      <c r="J181" s="47">
        <f t="shared" si="5"/>
        <v>120</v>
      </c>
      <c r="K181" s="7"/>
    </row>
    <row r="182" spans="1:11" x14ac:dyDescent="0.25">
      <c r="A182" s="17" t="s">
        <v>193</v>
      </c>
      <c r="B182" s="20" t="s">
        <v>281</v>
      </c>
      <c r="C182" s="23" t="s">
        <v>83</v>
      </c>
      <c r="D182" s="17" t="s">
        <v>33</v>
      </c>
      <c r="E182" s="26">
        <v>43918</v>
      </c>
      <c r="F182" s="17" t="s">
        <v>33</v>
      </c>
      <c r="G182" s="19">
        <v>56</v>
      </c>
      <c r="H182" s="19" t="s">
        <v>302</v>
      </c>
      <c r="I182" s="52">
        <v>33.928571428571431</v>
      </c>
      <c r="J182" s="47">
        <f t="shared" si="5"/>
        <v>1900</v>
      </c>
      <c r="K182" s="7"/>
    </row>
    <row r="183" spans="1:11" x14ac:dyDescent="0.25">
      <c r="A183" s="17" t="s">
        <v>193</v>
      </c>
      <c r="B183" s="20" t="s">
        <v>282</v>
      </c>
      <c r="C183" s="23" t="s">
        <v>83</v>
      </c>
      <c r="D183" s="17" t="s">
        <v>33</v>
      </c>
      <c r="E183" s="26">
        <v>43906</v>
      </c>
      <c r="F183" s="17" t="s">
        <v>33</v>
      </c>
      <c r="G183" s="19">
        <v>3</v>
      </c>
      <c r="H183" s="19" t="s">
        <v>303</v>
      </c>
      <c r="I183" s="52">
        <v>400</v>
      </c>
      <c r="J183" s="47">
        <f t="shared" si="5"/>
        <v>1200</v>
      </c>
      <c r="K183" s="7"/>
    </row>
    <row r="184" spans="1:11" x14ac:dyDescent="0.25">
      <c r="A184" s="17" t="s">
        <v>193</v>
      </c>
      <c r="B184" s="20" t="s">
        <v>283</v>
      </c>
      <c r="C184" s="23" t="s">
        <v>83</v>
      </c>
      <c r="D184" s="17" t="s">
        <v>33</v>
      </c>
      <c r="E184" s="26">
        <v>43915</v>
      </c>
      <c r="F184" s="17" t="s">
        <v>33</v>
      </c>
      <c r="G184" s="19">
        <v>1</v>
      </c>
      <c r="H184" s="19" t="s">
        <v>303</v>
      </c>
      <c r="I184" s="52">
        <v>370</v>
      </c>
      <c r="J184" s="47">
        <f t="shared" si="5"/>
        <v>370</v>
      </c>
      <c r="K184" s="7"/>
    </row>
    <row r="185" spans="1:11" x14ac:dyDescent="0.25">
      <c r="A185" s="17" t="s">
        <v>193</v>
      </c>
      <c r="B185" s="20" t="s">
        <v>284</v>
      </c>
      <c r="C185" s="23" t="s">
        <v>83</v>
      </c>
      <c r="D185" s="17" t="s">
        <v>33</v>
      </c>
      <c r="E185" s="26">
        <v>43923</v>
      </c>
      <c r="F185" s="17" t="s">
        <v>33</v>
      </c>
      <c r="G185" s="19">
        <v>4</v>
      </c>
      <c r="H185" s="19" t="s">
        <v>299</v>
      </c>
      <c r="I185" s="52">
        <v>400</v>
      </c>
      <c r="J185" s="47">
        <f t="shared" si="5"/>
        <v>1600</v>
      </c>
      <c r="K185" s="7"/>
    </row>
    <row r="186" spans="1:11" x14ac:dyDescent="0.25">
      <c r="A186" s="17" t="s">
        <v>193</v>
      </c>
      <c r="B186" s="20" t="s">
        <v>285</v>
      </c>
      <c r="C186" s="23" t="s">
        <v>83</v>
      </c>
      <c r="D186" s="17" t="s">
        <v>33</v>
      </c>
      <c r="E186" s="26">
        <v>43924</v>
      </c>
      <c r="F186" s="17" t="s">
        <v>33</v>
      </c>
      <c r="G186" s="19">
        <v>20</v>
      </c>
      <c r="H186" s="19" t="s">
        <v>233</v>
      </c>
      <c r="I186" s="52">
        <v>99</v>
      </c>
      <c r="J186" s="47">
        <f t="shared" si="5"/>
        <v>1980</v>
      </c>
      <c r="K186" s="7"/>
    </row>
    <row r="187" spans="1:11" x14ac:dyDescent="0.25">
      <c r="A187" s="17" t="s">
        <v>193</v>
      </c>
      <c r="B187" s="20" t="s">
        <v>286</v>
      </c>
      <c r="C187" s="23" t="s">
        <v>83</v>
      </c>
      <c r="D187" s="17" t="s">
        <v>33</v>
      </c>
      <c r="E187" s="26">
        <v>43907</v>
      </c>
      <c r="F187" s="17" t="s">
        <v>33</v>
      </c>
      <c r="G187" s="19">
        <v>2</v>
      </c>
      <c r="H187" s="19" t="s">
        <v>299</v>
      </c>
      <c r="I187" s="52">
        <v>400</v>
      </c>
      <c r="J187" s="47">
        <f t="shared" si="5"/>
        <v>800</v>
      </c>
      <c r="K187" s="7"/>
    </row>
    <row r="188" spans="1:11" x14ac:dyDescent="0.25">
      <c r="A188" s="17" t="s">
        <v>193</v>
      </c>
      <c r="B188" s="20" t="s">
        <v>264</v>
      </c>
      <c r="C188" s="23" t="s">
        <v>83</v>
      </c>
      <c r="D188" s="17" t="s">
        <v>33</v>
      </c>
      <c r="E188" s="26">
        <v>43909</v>
      </c>
      <c r="F188" s="17" t="s">
        <v>33</v>
      </c>
      <c r="G188" s="19">
        <v>4</v>
      </c>
      <c r="H188" s="19" t="s">
        <v>304</v>
      </c>
      <c r="I188" s="52">
        <v>120.75</v>
      </c>
      <c r="J188" s="47">
        <f t="shared" si="5"/>
        <v>483</v>
      </c>
      <c r="K188" s="7"/>
    </row>
    <row r="189" spans="1:11" x14ac:dyDescent="0.25">
      <c r="A189" s="17" t="s">
        <v>193</v>
      </c>
      <c r="B189" s="11" t="s">
        <v>287</v>
      </c>
      <c r="C189" s="23" t="s">
        <v>83</v>
      </c>
      <c r="D189" s="17" t="s">
        <v>33</v>
      </c>
      <c r="E189" s="28">
        <v>43938</v>
      </c>
      <c r="F189" s="17" t="s">
        <v>33</v>
      </c>
      <c r="G189" s="13">
        <v>4</v>
      </c>
      <c r="H189" s="19" t="s">
        <v>299</v>
      </c>
      <c r="I189" s="52">
        <v>225</v>
      </c>
      <c r="J189" s="47">
        <f t="shared" si="5"/>
        <v>900</v>
      </c>
      <c r="K189" s="7"/>
    </row>
    <row r="190" spans="1:11" x14ac:dyDescent="0.25">
      <c r="A190" s="17" t="s">
        <v>193</v>
      </c>
      <c r="B190" s="20" t="s">
        <v>288</v>
      </c>
      <c r="C190" s="23" t="s">
        <v>83</v>
      </c>
      <c r="D190" s="17" t="s">
        <v>33</v>
      </c>
      <c r="E190" s="26">
        <v>43900</v>
      </c>
      <c r="F190" s="17" t="s">
        <v>33</v>
      </c>
      <c r="G190" s="19">
        <v>1</v>
      </c>
      <c r="H190" s="19" t="s">
        <v>299</v>
      </c>
      <c r="I190" s="52">
        <v>200</v>
      </c>
      <c r="J190" s="47">
        <f t="shared" si="5"/>
        <v>200</v>
      </c>
      <c r="K190" s="7"/>
    </row>
    <row r="191" spans="1:11" x14ac:dyDescent="0.25">
      <c r="A191" s="17" t="s">
        <v>193</v>
      </c>
      <c r="B191" s="20" t="s">
        <v>288</v>
      </c>
      <c r="C191" s="23" t="s">
        <v>83</v>
      </c>
      <c r="D191" s="17" t="s">
        <v>33</v>
      </c>
      <c r="E191" s="26">
        <v>43906</v>
      </c>
      <c r="F191" s="17" t="s">
        <v>33</v>
      </c>
      <c r="G191" s="19">
        <v>5</v>
      </c>
      <c r="H191" s="19" t="s">
        <v>299</v>
      </c>
      <c r="I191" s="52">
        <v>190</v>
      </c>
      <c r="J191" s="47">
        <f t="shared" si="5"/>
        <v>950</v>
      </c>
      <c r="K191" s="7"/>
    </row>
    <row r="192" spans="1:11" x14ac:dyDescent="0.25">
      <c r="A192" s="17" t="s">
        <v>193</v>
      </c>
      <c r="B192" s="17" t="s">
        <v>79</v>
      </c>
      <c r="C192" s="23" t="s">
        <v>130</v>
      </c>
      <c r="D192" s="17" t="s">
        <v>297</v>
      </c>
      <c r="E192" s="26">
        <v>43922</v>
      </c>
      <c r="F192" s="17" t="s">
        <v>93</v>
      </c>
      <c r="G192" s="19">
        <v>384</v>
      </c>
      <c r="H192" s="19" t="s">
        <v>80</v>
      </c>
      <c r="I192" s="10">
        <v>90</v>
      </c>
      <c r="J192" s="10">
        <f t="shared" si="5"/>
        <v>34560</v>
      </c>
      <c r="K192" s="7"/>
    </row>
    <row r="193" spans="1:11" x14ac:dyDescent="0.25">
      <c r="A193" s="17" t="s">
        <v>193</v>
      </c>
      <c r="B193" s="20" t="s">
        <v>289</v>
      </c>
      <c r="C193" s="23" t="s">
        <v>130</v>
      </c>
      <c r="D193" s="17" t="s">
        <v>33</v>
      </c>
      <c r="E193" s="26">
        <v>43908</v>
      </c>
      <c r="F193" s="17" t="s">
        <v>33</v>
      </c>
      <c r="G193" s="19">
        <v>1</v>
      </c>
      <c r="H193" s="19" t="s">
        <v>299</v>
      </c>
      <c r="I193" s="29">
        <v>400</v>
      </c>
      <c r="J193" s="10">
        <f t="shared" si="5"/>
        <v>400</v>
      </c>
      <c r="K193" s="7"/>
    </row>
    <row r="194" spans="1:11" x14ac:dyDescent="0.25">
      <c r="A194" s="17" t="s">
        <v>193</v>
      </c>
      <c r="B194" s="20" t="s">
        <v>307</v>
      </c>
      <c r="C194" s="17" t="s">
        <v>91</v>
      </c>
      <c r="D194" s="17" t="s">
        <v>33</v>
      </c>
      <c r="E194" s="26">
        <v>43907</v>
      </c>
      <c r="F194" s="17" t="s">
        <v>33</v>
      </c>
      <c r="G194" s="19">
        <v>5</v>
      </c>
      <c r="H194" s="19" t="s">
        <v>60</v>
      </c>
      <c r="I194" s="29">
        <v>12.6</v>
      </c>
      <c r="J194" s="10">
        <f t="shared" si="5"/>
        <v>63</v>
      </c>
      <c r="K194" s="7"/>
    </row>
    <row r="195" spans="1:11" x14ac:dyDescent="0.25">
      <c r="A195" s="17" t="s">
        <v>193</v>
      </c>
      <c r="B195" s="20" t="s">
        <v>308</v>
      </c>
      <c r="C195" s="17" t="s">
        <v>290</v>
      </c>
      <c r="D195" s="17" t="s">
        <v>33</v>
      </c>
      <c r="E195" s="26">
        <v>43918</v>
      </c>
      <c r="F195" s="17" t="s">
        <v>33</v>
      </c>
      <c r="G195" s="19">
        <v>4</v>
      </c>
      <c r="H195" s="19" t="s">
        <v>60</v>
      </c>
      <c r="I195" s="29">
        <v>8.75</v>
      </c>
      <c r="J195" s="10">
        <f t="shared" si="5"/>
        <v>35</v>
      </c>
      <c r="K195" s="7"/>
    </row>
    <row r="196" spans="1:11" x14ac:dyDescent="0.25">
      <c r="A196" s="17" t="s">
        <v>193</v>
      </c>
      <c r="B196" s="20" t="s">
        <v>257</v>
      </c>
      <c r="C196" s="17" t="s">
        <v>291</v>
      </c>
      <c r="D196" s="17" t="s">
        <v>33</v>
      </c>
      <c r="E196" s="26">
        <v>43913</v>
      </c>
      <c r="F196" s="17" t="s">
        <v>33</v>
      </c>
      <c r="G196" s="19">
        <v>1</v>
      </c>
      <c r="H196" s="19" t="s">
        <v>305</v>
      </c>
      <c r="I196" s="29">
        <v>180</v>
      </c>
      <c r="J196" s="10">
        <f t="shared" si="5"/>
        <v>180</v>
      </c>
      <c r="K196" s="7"/>
    </row>
    <row r="197" spans="1:11" x14ac:dyDescent="0.25">
      <c r="A197" s="17" t="s">
        <v>193</v>
      </c>
      <c r="B197" s="20" t="s">
        <v>309</v>
      </c>
      <c r="C197" s="17" t="s">
        <v>292</v>
      </c>
      <c r="D197" s="17" t="s">
        <v>33</v>
      </c>
      <c r="E197" s="26">
        <v>43920</v>
      </c>
      <c r="F197" s="17" t="s">
        <v>33</v>
      </c>
      <c r="G197" s="19">
        <v>2</v>
      </c>
      <c r="H197" s="19" t="s">
        <v>214</v>
      </c>
      <c r="I197" s="52">
        <v>40</v>
      </c>
      <c r="J197" s="47">
        <f t="shared" si="5"/>
        <v>80</v>
      </c>
      <c r="K197" s="7"/>
    </row>
    <row r="198" spans="1:11" x14ac:dyDescent="0.25">
      <c r="A198" s="17" t="s">
        <v>193</v>
      </c>
      <c r="B198" s="20" t="s">
        <v>311</v>
      </c>
      <c r="C198" s="17" t="s">
        <v>293</v>
      </c>
      <c r="D198" s="17" t="s">
        <v>33</v>
      </c>
      <c r="E198" s="26">
        <v>43916</v>
      </c>
      <c r="F198" s="17" t="s">
        <v>33</v>
      </c>
      <c r="G198" s="19">
        <v>4</v>
      </c>
      <c r="H198" s="19" t="s">
        <v>214</v>
      </c>
      <c r="I198" s="29">
        <v>25</v>
      </c>
      <c r="J198" s="10">
        <f t="shared" si="5"/>
        <v>100</v>
      </c>
      <c r="K198" s="7"/>
    </row>
    <row r="199" spans="1:11" x14ac:dyDescent="0.25">
      <c r="A199" s="17" t="s">
        <v>193</v>
      </c>
      <c r="B199" s="20" t="s">
        <v>288</v>
      </c>
      <c r="C199" s="17" t="s">
        <v>294</v>
      </c>
      <c r="D199" s="17" t="s">
        <v>33</v>
      </c>
      <c r="E199" s="26">
        <v>43900</v>
      </c>
      <c r="F199" s="17" t="s">
        <v>33</v>
      </c>
      <c r="G199" s="19">
        <v>6</v>
      </c>
      <c r="H199" s="19" t="s">
        <v>214</v>
      </c>
      <c r="I199" s="29">
        <v>20</v>
      </c>
      <c r="J199" s="10">
        <f t="shared" si="5"/>
        <v>120</v>
      </c>
      <c r="K199" s="7"/>
    </row>
    <row r="200" spans="1:11" x14ac:dyDescent="0.25">
      <c r="A200" s="17" t="s">
        <v>193</v>
      </c>
      <c r="B200" s="17" t="s">
        <v>310</v>
      </c>
      <c r="C200" s="17" t="s">
        <v>94</v>
      </c>
      <c r="D200" s="17" t="s">
        <v>33</v>
      </c>
      <c r="E200" s="26">
        <v>43938</v>
      </c>
      <c r="F200" s="17" t="s">
        <v>33</v>
      </c>
      <c r="G200" s="19">
        <v>4</v>
      </c>
      <c r="H200" s="19" t="s">
        <v>306</v>
      </c>
      <c r="I200" s="29">
        <v>112</v>
      </c>
      <c r="J200" s="10">
        <f t="shared" si="5"/>
        <v>448</v>
      </c>
      <c r="K200" s="7"/>
    </row>
    <row r="201" spans="1:11" x14ac:dyDescent="0.25">
      <c r="A201" s="17" t="s">
        <v>193</v>
      </c>
      <c r="B201" s="20" t="s">
        <v>288</v>
      </c>
      <c r="C201" s="17" t="s">
        <v>90</v>
      </c>
      <c r="D201" s="17" t="s">
        <v>33</v>
      </c>
      <c r="E201" s="26">
        <v>43900</v>
      </c>
      <c r="F201" s="17" t="s">
        <v>33</v>
      </c>
      <c r="G201" s="19">
        <v>2</v>
      </c>
      <c r="H201" s="19" t="s">
        <v>342</v>
      </c>
      <c r="I201" s="29">
        <v>370</v>
      </c>
      <c r="J201" s="10">
        <f t="shared" si="5"/>
        <v>740</v>
      </c>
      <c r="K201" s="7"/>
    </row>
    <row r="202" spans="1:11" x14ac:dyDescent="0.25">
      <c r="A202" s="17" t="s">
        <v>193</v>
      </c>
      <c r="B202" s="20" t="s">
        <v>308</v>
      </c>
      <c r="C202" s="17" t="s">
        <v>89</v>
      </c>
      <c r="D202" s="17" t="s">
        <v>33</v>
      </c>
      <c r="E202" s="26">
        <v>43917</v>
      </c>
      <c r="F202" s="17" t="s">
        <v>33</v>
      </c>
      <c r="G202" s="19">
        <v>2</v>
      </c>
      <c r="H202" s="19" t="s">
        <v>342</v>
      </c>
      <c r="I202" s="29">
        <v>30</v>
      </c>
      <c r="J202" s="10">
        <f t="shared" si="5"/>
        <v>60</v>
      </c>
      <c r="K202" s="7"/>
    </row>
    <row r="203" spans="1:11" x14ac:dyDescent="0.25">
      <c r="J203" s="53">
        <f>SUBTOTAL(9,J5:J202)</f>
        <v>8388716.1099999994</v>
      </c>
      <c r="K203" s="31"/>
    </row>
    <row r="204" spans="1:11" x14ac:dyDescent="0.25">
      <c r="H204" s="7"/>
    </row>
    <row r="205" spans="1:11" x14ac:dyDescent="0.25">
      <c r="J205" s="57"/>
    </row>
  </sheetData>
  <autoFilter ref="A4:J202"/>
  <pageMargins left="0.70866141732283472" right="0.70866141732283472" top="0.74803149606299213" bottom="0.74803149606299213" header="0.31496062992125984" footer="0.31496062992125984"/>
  <pageSetup paperSize="9" scale="47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D5" sqref="D5"/>
    </sheetView>
  </sheetViews>
  <sheetFormatPr defaultColWidth="8.85546875" defaultRowHeight="15" x14ac:dyDescent="0.25"/>
  <cols>
    <col min="1" max="1" width="23.28515625" style="2" customWidth="1"/>
    <col min="2" max="2" width="49.28515625" style="2" bestFit="1" customWidth="1"/>
    <col min="3" max="4" width="12.85546875" style="2" bestFit="1" customWidth="1"/>
    <col min="5" max="16384" width="8.85546875" style="2"/>
  </cols>
  <sheetData>
    <row r="1" spans="1:2" x14ac:dyDescent="0.25">
      <c r="A1" s="1" t="s">
        <v>319</v>
      </c>
    </row>
    <row r="2" spans="1:2" x14ac:dyDescent="0.25">
      <c r="A2" s="35" t="s">
        <v>320</v>
      </c>
      <c r="B2" s="34"/>
    </row>
    <row r="3" spans="1:2" x14ac:dyDescent="0.25">
      <c r="A3" s="3" t="s">
        <v>181</v>
      </c>
      <c r="B3" s="3" t="s">
        <v>0</v>
      </c>
    </row>
    <row r="4" spans="1:2" x14ac:dyDescent="0.25">
      <c r="A4" s="4"/>
      <c r="B4" s="4"/>
    </row>
    <row r="5" spans="1:2" x14ac:dyDescent="0.25">
      <c r="A5" s="4" t="s">
        <v>247</v>
      </c>
      <c r="B5" s="37">
        <v>721846</v>
      </c>
    </row>
    <row r="6" spans="1:2" x14ac:dyDescent="0.25">
      <c r="A6" s="4" t="s">
        <v>14</v>
      </c>
      <c r="B6" s="37">
        <v>5105</v>
      </c>
    </row>
    <row r="7" spans="1:2" x14ac:dyDescent="0.25">
      <c r="A7" s="4" t="s">
        <v>1</v>
      </c>
      <c r="B7" s="37">
        <v>52200</v>
      </c>
    </row>
    <row r="8" spans="1:2" x14ac:dyDescent="0.25">
      <c r="A8" s="4" t="s">
        <v>2</v>
      </c>
      <c r="B8" s="37">
        <v>17529.7</v>
      </c>
    </row>
    <row r="9" spans="1:2" x14ac:dyDescent="0.25">
      <c r="A9" s="4" t="s">
        <v>8</v>
      </c>
      <c r="B9" s="37">
        <v>247012.9</v>
      </c>
    </row>
    <row r="10" spans="1:2" x14ac:dyDescent="0.25">
      <c r="A10" s="4" t="s">
        <v>5</v>
      </c>
      <c r="B10" s="37">
        <v>12479</v>
      </c>
    </row>
    <row r="11" spans="1:2" x14ac:dyDescent="0.25">
      <c r="A11" s="4" t="s">
        <v>7</v>
      </c>
      <c r="B11" s="38">
        <v>348856.86999999994</v>
      </c>
    </row>
    <row r="12" spans="1:2" x14ac:dyDescent="0.25">
      <c r="A12" s="4" t="s">
        <v>6</v>
      </c>
      <c r="B12" s="37">
        <v>624600</v>
      </c>
    </row>
    <row r="13" spans="1:2" x14ac:dyDescent="0.25">
      <c r="A13" s="4" t="s">
        <v>3</v>
      </c>
      <c r="B13" s="37">
        <v>33148</v>
      </c>
    </row>
    <row r="14" spans="1:2" x14ac:dyDescent="0.25">
      <c r="A14" s="4" t="s">
        <v>4</v>
      </c>
      <c r="B14" s="37">
        <v>98168.78</v>
      </c>
    </row>
    <row r="15" spans="1:2" x14ac:dyDescent="0.25">
      <c r="A15" s="4" t="s">
        <v>9</v>
      </c>
      <c r="B15" s="37">
        <v>831809</v>
      </c>
    </row>
    <row r="16" spans="1:2" x14ac:dyDescent="0.25">
      <c r="A16" s="4" t="s">
        <v>10</v>
      </c>
      <c r="B16" s="37">
        <v>1649805</v>
      </c>
    </row>
    <row r="17" spans="1:3" x14ac:dyDescent="0.25">
      <c r="A17" s="3" t="s">
        <v>92</v>
      </c>
      <c r="B17" s="37">
        <f>SUM(B5:B16)</f>
        <v>4642560.25</v>
      </c>
    </row>
    <row r="18" spans="1:3" x14ac:dyDescent="0.25">
      <c r="A18" s="34" t="s">
        <v>321</v>
      </c>
      <c r="B18" s="39"/>
      <c r="C18" s="30"/>
    </row>
    <row r="19" spans="1:3" x14ac:dyDescent="0.25">
      <c r="A19" s="3" t="s">
        <v>181</v>
      </c>
      <c r="B19" s="3" t="s">
        <v>0</v>
      </c>
    </row>
    <row r="20" spans="1:3" x14ac:dyDescent="0.25">
      <c r="A20" s="4"/>
      <c r="B20" s="4"/>
    </row>
    <row r="21" spans="1:3" x14ac:dyDescent="0.25">
      <c r="A21" s="4" t="s">
        <v>247</v>
      </c>
      <c r="B21" s="37">
        <v>660525</v>
      </c>
    </row>
    <row r="22" spans="1:3" x14ac:dyDescent="0.25">
      <c r="A22" s="4" t="s">
        <v>14</v>
      </c>
      <c r="B22" s="37">
        <v>0</v>
      </c>
    </row>
    <row r="23" spans="1:3" x14ac:dyDescent="0.25">
      <c r="A23" s="4" t="s">
        <v>1</v>
      </c>
      <c r="B23" s="37">
        <v>9625</v>
      </c>
    </row>
    <row r="24" spans="1:3" x14ac:dyDescent="0.25">
      <c r="A24" s="4" t="s">
        <v>2</v>
      </c>
      <c r="B24" s="37">
        <v>480700</v>
      </c>
    </row>
    <row r="25" spans="1:3" x14ac:dyDescent="0.25">
      <c r="A25" s="4" t="s">
        <v>8</v>
      </c>
      <c r="B25" s="37">
        <v>792546.15</v>
      </c>
    </row>
    <row r="26" spans="1:3" x14ac:dyDescent="0.25">
      <c r="A26" s="4" t="s">
        <v>5</v>
      </c>
      <c r="B26" s="37">
        <v>776502</v>
      </c>
    </row>
    <row r="27" spans="1:3" x14ac:dyDescent="0.25">
      <c r="A27" s="4" t="s">
        <v>7</v>
      </c>
      <c r="B27" s="38">
        <v>361042.5</v>
      </c>
    </row>
    <row r="28" spans="1:3" x14ac:dyDescent="0.25">
      <c r="A28" s="4" t="s">
        <v>6</v>
      </c>
      <c r="B28" s="37"/>
    </row>
    <row r="29" spans="1:3" x14ac:dyDescent="0.25">
      <c r="A29" s="4" t="s">
        <v>3</v>
      </c>
      <c r="B29" s="37">
        <v>169950</v>
      </c>
    </row>
    <row r="30" spans="1:3" x14ac:dyDescent="0.25">
      <c r="A30" s="4" t="s">
        <v>4</v>
      </c>
      <c r="B30" s="37">
        <v>0</v>
      </c>
    </row>
    <row r="31" spans="1:3" x14ac:dyDescent="0.25">
      <c r="A31" s="4" t="s">
        <v>9</v>
      </c>
      <c r="B31" s="37">
        <v>371235</v>
      </c>
    </row>
    <row r="32" spans="1:3" x14ac:dyDescent="0.25">
      <c r="A32" s="4" t="s">
        <v>10</v>
      </c>
      <c r="B32" s="37">
        <v>124030</v>
      </c>
    </row>
    <row r="33" spans="1:4" x14ac:dyDescent="0.25">
      <c r="A33" s="3" t="s">
        <v>92</v>
      </c>
      <c r="B33" s="40">
        <f>SUM(B21:B32)</f>
        <v>3746155.65</v>
      </c>
      <c r="D33" s="41"/>
    </row>
    <row r="35" spans="1:4" x14ac:dyDescent="0.25">
      <c r="A35" s="3" t="s">
        <v>11</v>
      </c>
      <c r="B35" s="40">
        <f>B33+B17</f>
        <v>8388715.9000000004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pane ySplit="2" topLeftCell="A3" activePane="bottomLeft" state="frozen"/>
      <selection pane="bottomLeft" activeCell="N38" sqref="N38"/>
    </sheetView>
  </sheetViews>
  <sheetFormatPr defaultRowHeight="15" x14ac:dyDescent="0.25"/>
  <cols>
    <col min="1" max="1" width="35.28515625" customWidth="1"/>
    <col min="2" max="2" width="34.28515625" bestFit="1" customWidth="1"/>
    <col min="3" max="3" width="72" bestFit="1" customWidth="1"/>
    <col min="4" max="4" width="16.7109375" bestFit="1" customWidth="1"/>
    <col min="5" max="5" width="14.85546875" bestFit="1" customWidth="1"/>
    <col min="6" max="6" width="59.140625" bestFit="1" customWidth="1"/>
    <col min="7" max="7" width="5" bestFit="1" customWidth="1"/>
    <col min="8" max="8" width="15.28515625" bestFit="1" customWidth="1"/>
    <col min="9" max="10" width="12.140625" style="7" bestFit="1" customWidth="1"/>
    <col min="11" max="11" width="12.28515625" style="7" customWidth="1"/>
    <col min="12" max="12" width="12.85546875" style="7" bestFit="1" customWidth="1"/>
  </cols>
  <sheetData>
    <row r="1" spans="1:12" s="60" customFormat="1" x14ac:dyDescent="0.25">
      <c r="A1" s="69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x14ac:dyDescent="0.25">
      <c r="A2" s="59" t="s">
        <v>181</v>
      </c>
      <c r="B2" s="59" t="s">
        <v>44</v>
      </c>
      <c r="C2" s="59" t="s">
        <v>318</v>
      </c>
      <c r="D2" s="59" t="s">
        <v>45</v>
      </c>
      <c r="E2" s="59" t="s">
        <v>46</v>
      </c>
      <c r="F2" s="59" t="s">
        <v>47</v>
      </c>
      <c r="G2" s="59" t="s">
        <v>48</v>
      </c>
      <c r="H2" s="59" t="s">
        <v>49</v>
      </c>
      <c r="I2" s="61" t="s">
        <v>50</v>
      </c>
      <c r="J2" s="61" t="s">
        <v>350</v>
      </c>
      <c r="K2" s="61" t="s">
        <v>351</v>
      </c>
      <c r="L2" s="61" t="s">
        <v>51</v>
      </c>
    </row>
    <row r="3" spans="1:12" x14ac:dyDescent="0.25">
      <c r="A3" s="58" t="s">
        <v>230</v>
      </c>
      <c r="B3" s="58" t="s">
        <v>64</v>
      </c>
      <c r="C3" s="58" t="s">
        <v>63</v>
      </c>
      <c r="D3" s="58" t="s">
        <v>33</v>
      </c>
      <c r="E3" s="58" t="s">
        <v>100</v>
      </c>
      <c r="F3" s="58" t="s">
        <v>33</v>
      </c>
      <c r="G3" s="58">
        <v>12</v>
      </c>
      <c r="H3" s="58" t="s">
        <v>61</v>
      </c>
      <c r="I3" s="62" t="s">
        <v>65</v>
      </c>
      <c r="J3" s="62">
        <v>0.9</v>
      </c>
      <c r="K3" s="62">
        <f>J3*2</f>
        <v>1.8</v>
      </c>
      <c r="L3" s="62">
        <v>1080</v>
      </c>
    </row>
    <row r="4" spans="1:12" x14ac:dyDescent="0.25">
      <c r="A4" s="58" t="s">
        <v>186</v>
      </c>
      <c r="B4" s="58" t="s">
        <v>21</v>
      </c>
      <c r="C4" s="58" t="s">
        <v>24</v>
      </c>
      <c r="D4" s="58" t="s">
        <v>22</v>
      </c>
      <c r="E4" s="58" t="s">
        <v>23</v>
      </c>
      <c r="F4" s="58" t="s">
        <v>33</v>
      </c>
      <c r="G4" s="58">
        <v>11</v>
      </c>
      <c r="H4" s="58" t="s">
        <v>53</v>
      </c>
      <c r="I4" s="62">
        <v>175</v>
      </c>
      <c r="J4" s="62">
        <v>3.5</v>
      </c>
      <c r="K4" s="62">
        <f t="shared" ref="K4:K50" si="0">J4*2</f>
        <v>7</v>
      </c>
      <c r="L4" s="62">
        <v>1925</v>
      </c>
    </row>
    <row r="5" spans="1:12" x14ac:dyDescent="0.25">
      <c r="A5" s="58" t="s">
        <v>182</v>
      </c>
      <c r="B5" s="58" t="s">
        <v>25</v>
      </c>
      <c r="C5" s="58" t="s">
        <v>24</v>
      </c>
      <c r="D5" s="58" t="s">
        <v>22</v>
      </c>
      <c r="E5" s="58" t="s">
        <v>23</v>
      </c>
      <c r="F5" s="58" t="s">
        <v>33</v>
      </c>
      <c r="G5" s="58">
        <v>11</v>
      </c>
      <c r="H5" s="58" t="s">
        <v>53</v>
      </c>
      <c r="I5" s="62">
        <v>175</v>
      </c>
      <c r="J5" s="62">
        <v>3.5</v>
      </c>
      <c r="K5" s="62">
        <f t="shared" si="0"/>
        <v>7</v>
      </c>
      <c r="L5" s="62">
        <v>1925</v>
      </c>
    </row>
    <row r="6" spans="1:12" x14ac:dyDescent="0.25">
      <c r="A6" s="58" t="s">
        <v>183</v>
      </c>
      <c r="B6" s="58" t="s">
        <v>25</v>
      </c>
      <c r="C6" s="58" t="s">
        <v>24</v>
      </c>
      <c r="D6" s="58" t="s">
        <v>22</v>
      </c>
      <c r="E6" s="58" t="s">
        <v>23</v>
      </c>
      <c r="F6" s="58" t="s">
        <v>33</v>
      </c>
      <c r="G6" s="58">
        <v>11</v>
      </c>
      <c r="H6" s="58" t="s">
        <v>53</v>
      </c>
      <c r="I6" s="62">
        <v>175</v>
      </c>
      <c r="J6" s="62">
        <v>3.5</v>
      </c>
      <c r="K6" s="62">
        <f t="shared" si="0"/>
        <v>7</v>
      </c>
      <c r="L6" s="62">
        <v>1925</v>
      </c>
    </row>
    <row r="7" spans="1:12" x14ac:dyDescent="0.25">
      <c r="A7" s="58" t="s">
        <v>184</v>
      </c>
      <c r="B7" s="58" t="s">
        <v>21</v>
      </c>
      <c r="C7" s="58" t="s">
        <v>24</v>
      </c>
      <c r="D7" s="58" t="s">
        <v>22</v>
      </c>
      <c r="E7" s="58" t="s">
        <v>23</v>
      </c>
      <c r="F7" s="58" t="s">
        <v>33</v>
      </c>
      <c r="G7" s="58">
        <v>11</v>
      </c>
      <c r="H7" s="58" t="s">
        <v>53</v>
      </c>
      <c r="I7" s="62">
        <v>175</v>
      </c>
      <c r="J7" s="62">
        <v>3.5</v>
      </c>
      <c r="K7" s="62">
        <f t="shared" si="0"/>
        <v>7</v>
      </c>
      <c r="L7" s="62">
        <v>1925</v>
      </c>
    </row>
    <row r="8" spans="1:12" x14ac:dyDescent="0.25">
      <c r="A8" s="58" t="s">
        <v>185</v>
      </c>
      <c r="B8" s="58" t="s">
        <v>21</v>
      </c>
      <c r="C8" s="58" t="s">
        <v>24</v>
      </c>
      <c r="D8" s="58" t="s">
        <v>22</v>
      </c>
      <c r="E8" s="58" t="s">
        <v>23</v>
      </c>
      <c r="F8" s="58" t="s">
        <v>33</v>
      </c>
      <c r="G8" s="58">
        <v>11</v>
      </c>
      <c r="H8" s="58" t="s">
        <v>53</v>
      </c>
      <c r="I8" s="62">
        <v>175</v>
      </c>
      <c r="J8" s="62">
        <v>3.5</v>
      </c>
      <c r="K8" s="62">
        <f t="shared" si="0"/>
        <v>7</v>
      </c>
      <c r="L8" s="62">
        <v>1925</v>
      </c>
    </row>
    <row r="9" spans="1:12" x14ac:dyDescent="0.25">
      <c r="A9" s="58" t="s">
        <v>188</v>
      </c>
      <c r="B9" s="58" t="s">
        <v>76</v>
      </c>
      <c r="C9" s="58" t="s">
        <v>128</v>
      </c>
      <c r="D9" s="58" t="s">
        <v>22</v>
      </c>
      <c r="E9" s="58" t="s">
        <v>135</v>
      </c>
      <c r="F9" s="58" t="s">
        <v>33</v>
      </c>
      <c r="G9" s="58">
        <v>5</v>
      </c>
      <c r="H9" s="58" t="s">
        <v>61</v>
      </c>
      <c r="I9" s="62">
        <v>119.95</v>
      </c>
      <c r="J9" s="62">
        <v>1.1995</v>
      </c>
      <c r="K9" s="62">
        <f t="shared" si="0"/>
        <v>2.399</v>
      </c>
      <c r="L9" s="62">
        <v>599.75</v>
      </c>
    </row>
    <row r="10" spans="1:12" x14ac:dyDescent="0.25">
      <c r="A10" s="58" t="s">
        <v>188</v>
      </c>
      <c r="B10" s="58" t="s">
        <v>126</v>
      </c>
      <c r="C10" s="58" t="s">
        <v>256</v>
      </c>
      <c r="D10" s="58" t="s">
        <v>28</v>
      </c>
      <c r="E10" s="58" t="s">
        <v>190</v>
      </c>
      <c r="F10" s="58" t="s">
        <v>314</v>
      </c>
      <c r="G10" s="58">
        <v>300</v>
      </c>
      <c r="H10" s="58" t="s">
        <v>57</v>
      </c>
      <c r="I10" s="62">
        <v>234.75</v>
      </c>
      <c r="J10" s="62">
        <v>2.3475000000000001</v>
      </c>
      <c r="K10" s="62">
        <f t="shared" si="0"/>
        <v>4.6950000000000003</v>
      </c>
      <c r="L10" s="62">
        <v>70425</v>
      </c>
    </row>
    <row r="11" spans="1:12" x14ac:dyDescent="0.25">
      <c r="A11" s="58" t="s">
        <v>191</v>
      </c>
      <c r="B11" s="58" t="s">
        <v>95</v>
      </c>
      <c r="C11" s="58" t="s">
        <v>228</v>
      </c>
      <c r="D11" s="58" t="s">
        <v>28</v>
      </c>
      <c r="E11" s="58" t="s">
        <v>96</v>
      </c>
      <c r="F11" s="58" t="s">
        <v>314</v>
      </c>
      <c r="G11" s="58">
        <v>100</v>
      </c>
      <c r="H11" s="58" t="s">
        <v>53</v>
      </c>
      <c r="I11" s="62">
        <v>185</v>
      </c>
      <c r="J11" s="62">
        <v>3.7</v>
      </c>
      <c r="K11" s="62">
        <f t="shared" si="0"/>
        <v>7.4</v>
      </c>
      <c r="L11" s="62">
        <v>18500</v>
      </c>
    </row>
    <row r="12" spans="1:12" x14ac:dyDescent="0.25">
      <c r="A12" s="58" t="s">
        <v>191</v>
      </c>
      <c r="B12" s="58" t="s">
        <v>97</v>
      </c>
      <c r="C12" s="58" t="s">
        <v>228</v>
      </c>
      <c r="D12" s="58" t="s">
        <v>28</v>
      </c>
      <c r="E12" s="58" t="s">
        <v>96</v>
      </c>
      <c r="F12" s="58" t="s">
        <v>314</v>
      </c>
      <c r="G12" s="58">
        <v>100</v>
      </c>
      <c r="H12" s="58" t="s">
        <v>53</v>
      </c>
      <c r="I12" s="62">
        <v>189.9</v>
      </c>
      <c r="J12" s="62">
        <v>3.798</v>
      </c>
      <c r="K12" s="62">
        <f t="shared" si="0"/>
        <v>7.5960000000000001</v>
      </c>
      <c r="L12" s="62">
        <v>18990</v>
      </c>
    </row>
    <row r="13" spans="1:12" x14ac:dyDescent="0.25">
      <c r="A13" s="58" t="s">
        <v>191</v>
      </c>
      <c r="B13" s="58" t="s">
        <v>54</v>
      </c>
      <c r="C13" s="58" t="s">
        <v>200</v>
      </c>
      <c r="D13" s="58" t="s">
        <v>28</v>
      </c>
      <c r="E13" s="58" t="s">
        <v>103</v>
      </c>
      <c r="F13" s="58" t="s">
        <v>314</v>
      </c>
      <c r="G13" s="58">
        <v>350</v>
      </c>
      <c r="H13" s="58" t="s">
        <v>53</v>
      </c>
      <c r="I13" s="62">
        <v>163.875</v>
      </c>
      <c r="J13" s="62">
        <v>3.2774999999999999</v>
      </c>
      <c r="K13" s="62">
        <f t="shared" si="0"/>
        <v>6.5549999999999997</v>
      </c>
      <c r="L13" s="62">
        <v>57356.25</v>
      </c>
    </row>
    <row r="14" spans="1:12" x14ac:dyDescent="0.25">
      <c r="A14" s="58" t="s">
        <v>197</v>
      </c>
      <c r="B14" s="58" t="s">
        <v>133</v>
      </c>
      <c r="C14" s="58" t="s">
        <v>218</v>
      </c>
      <c r="D14" s="58" t="s">
        <v>33</v>
      </c>
      <c r="E14" s="58" t="s">
        <v>96</v>
      </c>
      <c r="F14" s="58" t="s">
        <v>33</v>
      </c>
      <c r="G14" s="58">
        <v>2</v>
      </c>
      <c r="H14" s="58" t="s">
        <v>57</v>
      </c>
      <c r="I14" s="62">
        <v>119.5</v>
      </c>
      <c r="J14" s="62">
        <v>1.1950000000000001</v>
      </c>
      <c r="K14" s="62">
        <f t="shared" si="0"/>
        <v>2.39</v>
      </c>
      <c r="L14" s="62">
        <v>239</v>
      </c>
    </row>
    <row r="15" spans="1:12" x14ac:dyDescent="0.25">
      <c r="A15" s="58" t="s">
        <v>197</v>
      </c>
      <c r="B15" s="58" t="s">
        <v>139</v>
      </c>
      <c r="C15" s="58" t="s">
        <v>225</v>
      </c>
      <c r="D15" s="58" t="s">
        <v>33</v>
      </c>
      <c r="E15" s="58" t="s">
        <v>85</v>
      </c>
      <c r="F15" s="58" t="s">
        <v>33</v>
      </c>
      <c r="G15" s="58">
        <v>1</v>
      </c>
      <c r="H15" s="58" t="s">
        <v>57</v>
      </c>
      <c r="I15" s="62">
        <v>100</v>
      </c>
      <c r="J15" s="62">
        <v>1</v>
      </c>
      <c r="K15" s="62">
        <f t="shared" si="0"/>
        <v>2</v>
      </c>
      <c r="L15" s="62">
        <v>100</v>
      </c>
    </row>
    <row r="16" spans="1:12" x14ac:dyDescent="0.25">
      <c r="A16" s="58" t="s">
        <v>197</v>
      </c>
      <c r="B16" s="58" t="s">
        <v>140</v>
      </c>
      <c r="C16" s="58" t="s">
        <v>218</v>
      </c>
      <c r="D16" s="58" t="s">
        <v>33</v>
      </c>
      <c r="E16" s="58" t="s">
        <v>16</v>
      </c>
      <c r="F16" s="58" t="s">
        <v>33</v>
      </c>
      <c r="G16" s="58">
        <v>20</v>
      </c>
      <c r="H16" s="58" t="s">
        <v>57</v>
      </c>
      <c r="I16" s="62">
        <v>120</v>
      </c>
      <c r="J16" s="62">
        <v>1.2</v>
      </c>
      <c r="K16" s="62">
        <f t="shared" si="0"/>
        <v>2.4</v>
      </c>
      <c r="L16" s="62">
        <v>2400</v>
      </c>
    </row>
    <row r="17" spans="1:15" x14ac:dyDescent="0.25">
      <c r="A17" s="58" t="s">
        <v>197</v>
      </c>
      <c r="B17" s="58" t="s">
        <v>146</v>
      </c>
      <c r="C17" s="58" t="s">
        <v>219</v>
      </c>
      <c r="D17" s="58" t="s">
        <v>33</v>
      </c>
      <c r="E17" s="58" t="s">
        <v>16</v>
      </c>
      <c r="F17" s="58" t="s">
        <v>33</v>
      </c>
      <c r="G17" s="58">
        <v>3</v>
      </c>
      <c r="H17" s="58" t="s">
        <v>57</v>
      </c>
      <c r="I17" s="62">
        <v>99.95</v>
      </c>
      <c r="J17" s="62">
        <v>0.99950000000000006</v>
      </c>
      <c r="K17" s="62">
        <f t="shared" si="0"/>
        <v>1.9990000000000001</v>
      </c>
      <c r="L17" s="62">
        <v>299.85000000000002</v>
      </c>
    </row>
    <row r="18" spans="1:15" x14ac:dyDescent="0.25">
      <c r="A18" s="58" t="s">
        <v>197</v>
      </c>
      <c r="B18" s="58" t="s">
        <v>147</v>
      </c>
      <c r="C18" s="58" t="s">
        <v>220</v>
      </c>
      <c r="D18" s="58" t="s">
        <v>33</v>
      </c>
      <c r="E18" s="58" t="s">
        <v>16</v>
      </c>
      <c r="F18" s="58" t="s">
        <v>33</v>
      </c>
      <c r="G18" s="58">
        <v>1</v>
      </c>
      <c r="H18" s="58" t="s">
        <v>57</v>
      </c>
      <c r="I18" s="62">
        <v>110</v>
      </c>
      <c r="J18" s="62">
        <v>1.1000000000000001</v>
      </c>
      <c r="K18" s="62">
        <f t="shared" si="0"/>
        <v>2.2000000000000002</v>
      </c>
      <c r="L18" s="62">
        <v>110</v>
      </c>
      <c r="O18" s="7"/>
    </row>
    <row r="19" spans="1:15" x14ac:dyDescent="0.25">
      <c r="A19" s="58" t="s">
        <v>197</v>
      </c>
      <c r="B19" s="58" t="s">
        <v>151</v>
      </c>
      <c r="C19" s="58" t="s">
        <v>152</v>
      </c>
      <c r="D19" s="58" t="s">
        <v>33</v>
      </c>
      <c r="E19" s="58" t="s">
        <v>16</v>
      </c>
      <c r="F19" s="58" t="s">
        <v>33</v>
      </c>
      <c r="G19" s="58">
        <v>3</v>
      </c>
      <c r="H19" s="58" t="s">
        <v>53</v>
      </c>
      <c r="I19" s="62">
        <v>12.966666666666667</v>
      </c>
      <c r="J19" s="62">
        <v>0.25933333333333336</v>
      </c>
      <c r="K19" s="62">
        <f t="shared" si="0"/>
        <v>0.51866666666666672</v>
      </c>
      <c r="L19" s="62">
        <v>38.9</v>
      </c>
      <c r="N19" s="7"/>
      <c r="O19" s="7"/>
    </row>
    <row r="20" spans="1:15" x14ac:dyDescent="0.25">
      <c r="A20" s="58" t="s">
        <v>197</v>
      </c>
      <c r="B20" s="58" t="s">
        <v>161</v>
      </c>
      <c r="C20" s="58" t="s">
        <v>24</v>
      </c>
      <c r="D20" s="58" t="s">
        <v>33</v>
      </c>
      <c r="E20" s="58" t="s">
        <v>16</v>
      </c>
      <c r="F20" s="58" t="s">
        <v>33</v>
      </c>
      <c r="G20" s="58">
        <v>1</v>
      </c>
      <c r="H20" s="58" t="s">
        <v>57</v>
      </c>
      <c r="I20" s="62">
        <v>120</v>
      </c>
      <c r="J20" s="62">
        <v>1.2</v>
      </c>
      <c r="K20" s="62">
        <f t="shared" si="0"/>
        <v>2.4</v>
      </c>
      <c r="L20" s="62">
        <v>120</v>
      </c>
    </row>
    <row r="21" spans="1:15" x14ac:dyDescent="0.25">
      <c r="A21" s="58" t="s">
        <v>197</v>
      </c>
      <c r="B21" s="58" t="s">
        <v>161</v>
      </c>
      <c r="C21" s="58" t="s">
        <v>24</v>
      </c>
      <c r="D21" s="58" t="s">
        <v>33</v>
      </c>
      <c r="E21" s="58" t="s">
        <v>16</v>
      </c>
      <c r="F21" s="58" t="s">
        <v>33</v>
      </c>
      <c r="G21" s="58">
        <v>1</v>
      </c>
      <c r="H21" s="58" t="s">
        <v>57</v>
      </c>
      <c r="I21" s="62">
        <v>120</v>
      </c>
      <c r="J21" s="62">
        <v>1.2</v>
      </c>
      <c r="K21" s="62">
        <f t="shared" si="0"/>
        <v>2.4</v>
      </c>
      <c r="L21" s="62">
        <v>120</v>
      </c>
      <c r="N21" s="7"/>
    </row>
    <row r="22" spans="1:15" x14ac:dyDescent="0.25">
      <c r="A22" s="58" t="s">
        <v>197</v>
      </c>
      <c r="B22" s="58" t="s">
        <v>166</v>
      </c>
      <c r="C22" s="58" t="s">
        <v>24</v>
      </c>
      <c r="D22" s="58" t="s">
        <v>33</v>
      </c>
      <c r="E22" s="58" t="s">
        <v>16</v>
      </c>
      <c r="F22" s="58" t="s">
        <v>33</v>
      </c>
      <c r="G22" s="58">
        <v>5</v>
      </c>
      <c r="H22" s="58" t="s">
        <v>57</v>
      </c>
      <c r="I22" s="62">
        <v>70</v>
      </c>
      <c r="J22" s="62">
        <v>0.7</v>
      </c>
      <c r="K22" s="62">
        <f t="shared" si="0"/>
        <v>1.4</v>
      </c>
      <c r="L22" s="62">
        <v>350</v>
      </c>
    </row>
    <row r="23" spans="1:15" x14ac:dyDescent="0.25">
      <c r="A23" s="58" t="s">
        <v>197</v>
      </c>
      <c r="B23" s="58" t="s">
        <v>54</v>
      </c>
      <c r="C23" s="58" t="s">
        <v>200</v>
      </c>
      <c r="D23" s="58" t="s">
        <v>28</v>
      </c>
      <c r="E23" s="58" t="s">
        <v>172</v>
      </c>
      <c r="F23" s="58" t="s">
        <v>314</v>
      </c>
      <c r="G23" s="58">
        <v>140</v>
      </c>
      <c r="H23" s="58" t="s">
        <v>57</v>
      </c>
      <c r="I23" s="62">
        <v>163.875</v>
      </c>
      <c r="J23" s="62">
        <v>1.6387499999999999</v>
      </c>
      <c r="K23" s="62">
        <f t="shared" si="0"/>
        <v>3.2774999999999999</v>
      </c>
      <c r="L23" s="62">
        <v>22942.5</v>
      </c>
    </row>
    <row r="24" spans="1:15" x14ac:dyDescent="0.25">
      <c r="A24" s="58" t="s">
        <v>201</v>
      </c>
      <c r="B24" s="58" t="s">
        <v>52</v>
      </c>
      <c r="C24" s="58" t="s">
        <v>176</v>
      </c>
      <c r="D24" s="58" t="s">
        <v>28</v>
      </c>
      <c r="E24" s="58" t="s">
        <v>16</v>
      </c>
      <c r="F24" s="58" t="s">
        <v>314</v>
      </c>
      <c r="G24" s="58">
        <v>500</v>
      </c>
      <c r="H24" s="58" t="s">
        <v>57</v>
      </c>
      <c r="I24" s="62">
        <v>400</v>
      </c>
      <c r="J24" s="62">
        <v>4</v>
      </c>
      <c r="K24" s="62">
        <f t="shared" si="0"/>
        <v>8</v>
      </c>
      <c r="L24" s="62">
        <v>200000</v>
      </c>
    </row>
    <row r="25" spans="1:15" x14ac:dyDescent="0.25">
      <c r="A25" s="58" t="s">
        <v>202</v>
      </c>
      <c r="B25" s="58" t="s">
        <v>54</v>
      </c>
      <c r="C25" s="58" t="s">
        <v>211</v>
      </c>
      <c r="D25" s="58" t="s">
        <v>33</v>
      </c>
      <c r="E25" s="58" t="s">
        <v>109</v>
      </c>
      <c r="F25" s="58" t="s">
        <v>33</v>
      </c>
      <c r="G25" s="58">
        <v>10</v>
      </c>
      <c r="H25" s="58" t="s">
        <v>57</v>
      </c>
      <c r="I25" s="62">
        <v>120</v>
      </c>
      <c r="J25" s="62">
        <v>1.2</v>
      </c>
      <c r="K25" s="62">
        <f t="shared" si="0"/>
        <v>2.4</v>
      </c>
      <c r="L25" s="62">
        <v>1200</v>
      </c>
    </row>
    <row r="26" spans="1:15" x14ac:dyDescent="0.25">
      <c r="A26" s="58" t="s">
        <v>202</v>
      </c>
      <c r="B26" s="58" t="s">
        <v>178</v>
      </c>
      <c r="C26" s="58" t="s">
        <v>211</v>
      </c>
      <c r="D26" s="58" t="s">
        <v>33</v>
      </c>
      <c r="E26" s="58" t="s">
        <v>96</v>
      </c>
      <c r="F26" s="58" t="s">
        <v>33</v>
      </c>
      <c r="G26" s="58">
        <v>4</v>
      </c>
      <c r="H26" s="58" t="s">
        <v>57</v>
      </c>
      <c r="I26" s="62">
        <v>150</v>
      </c>
      <c r="J26" s="62">
        <v>1.5</v>
      </c>
      <c r="K26" s="62">
        <f t="shared" si="0"/>
        <v>3</v>
      </c>
      <c r="L26" s="62">
        <v>600</v>
      </c>
    </row>
    <row r="27" spans="1:15" x14ac:dyDescent="0.25">
      <c r="A27" s="58" t="s">
        <v>202</v>
      </c>
      <c r="B27" s="58" t="s">
        <v>62</v>
      </c>
      <c r="C27" s="58" t="s">
        <v>211</v>
      </c>
      <c r="D27" s="58" t="s">
        <v>28</v>
      </c>
      <c r="E27" s="58" t="s">
        <v>16</v>
      </c>
      <c r="F27" s="58" t="s">
        <v>314</v>
      </c>
      <c r="G27" s="58">
        <v>30</v>
      </c>
      <c r="H27" s="58" t="s">
        <v>57</v>
      </c>
      <c r="I27" s="62">
        <v>214.99266666666665</v>
      </c>
      <c r="J27" s="62">
        <v>2.1499266666666665</v>
      </c>
      <c r="K27" s="62">
        <f t="shared" si="0"/>
        <v>4.2998533333333331</v>
      </c>
      <c r="L27" s="62">
        <v>6449.78</v>
      </c>
    </row>
    <row r="28" spans="1:15" x14ac:dyDescent="0.25">
      <c r="A28" s="58" t="s">
        <v>206</v>
      </c>
      <c r="B28" s="58" t="s">
        <v>66</v>
      </c>
      <c r="C28" s="58" t="s">
        <v>24</v>
      </c>
      <c r="D28" s="58" t="s">
        <v>341</v>
      </c>
      <c r="E28" s="58" t="s">
        <v>16</v>
      </c>
      <c r="F28" s="58" t="s">
        <v>93</v>
      </c>
      <c r="G28" s="58">
        <v>140</v>
      </c>
      <c r="H28" s="58" t="s">
        <v>53</v>
      </c>
      <c r="I28" s="62">
        <v>170.2</v>
      </c>
      <c r="J28" s="62">
        <v>3.4039999999999999</v>
      </c>
      <c r="K28" s="62">
        <f t="shared" si="0"/>
        <v>6.8079999999999998</v>
      </c>
      <c r="L28" s="62">
        <v>23828</v>
      </c>
    </row>
    <row r="29" spans="1:15" x14ac:dyDescent="0.25">
      <c r="A29" s="58" t="s">
        <v>343</v>
      </c>
      <c r="B29" s="58" t="s">
        <v>205</v>
      </c>
      <c r="C29" s="58" t="s">
        <v>24</v>
      </c>
      <c r="D29" s="58" t="s">
        <v>33</v>
      </c>
      <c r="E29" s="58" t="s">
        <v>109</v>
      </c>
      <c r="F29" s="58" t="s">
        <v>33</v>
      </c>
      <c r="G29" s="58">
        <v>20</v>
      </c>
      <c r="H29" s="58" t="s">
        <v>61</v>
      </c>
      <c r="I29" s="62">
        <v>70</v>
      </c>
      <c r="J29" s="62">
        <v>0.7</v>
      </c>
      <c r="K29" s="62">
        <f t="shared" si="0"/>
        <v>1.4</v>
      </c>
      <c r="L29" s="62">
        <v>1400</v>
      </c>
    </row>
    <row r="30" spans="1:15" x14ac:dyDescent="0.25">
      <c r="A30" s="58" t="s">
        <v>209</v>
      </c>
      <c r="B30" s="58" t="s">
        <v>26</v>
      </c>
      <c r="C30" s="58" t="s">
        <v>29</v>
      </c>
      <c r="D30" s="58" t="s">
        <v>28</v>
      </c>
      <c r="E30" s="58" t="s">
        <v>105</v>
      </c>
      <c r="F30" s="58" t="s">
        <v>314</v>
      </c>
      <c r="G30" s="58">
        <v>4000</v>
      </c>
      <c r="H30" s="58" t="s">
        <v>53</v>
      </c>
      <c r="I30" s="62">
        <v>25.875</v>
      </c>
      <c r="J30" s="62">
        <v>0.51749999999999996</v>
      </c>
      <c r="K30" s="62">
        <f t="shared" si="0"/>
        <v>1.0349999999999999</v>
      </c>
      <c r="L30" s="62">
        <v>103500</v>
      </c>
    </row>
    <row r="31" spans="1:15" x14ac:dyDescent="0.25">
      <c r="A31" s="58" t="s">
        <v>209</v>
      </c>
      <c r="B31" s="58" t="s">
        <v>36</v>
      </c>
      <c r="C31" s="58" t="s">
        <v>39</v>
      </c>
      <c r="D31" s="58" t="s">
        <v>38</v>
      </c>
      <c r="E31" s="58" t="s">
        <v>107</v>
      </c>
      <c r="F31" s="58" t="s">
        <v>315</v>
      </c>
      <c r="G31" s="58">
        <v>400</v>
      </c>
      <c r="H31" s="58" t="s">
        <v>57</v>
      </c>
      <c r="I31" s="62">
        <v>278</v>
      </c>
      <c r="J31" s="62">
        <v>2.78</v>
      </c>
      <c r="K31" s="62">
        <f t="shared" si="0"/>
        <v>5.56</v>
      </c>
      <c r="L31" s="62">
        <v>111200</v>
      </c>
    </row>
    <row r="32" spans="1:15" x14ac:dyDescent="0.25">
      <c r="A32" s="58" t="s">
        <v>231</v>
      </c>
      <c r="B32" s="58" t="s">
        <v>114</v>
      </c>
      <c r="C32" s="58" t="s">
        <v>219</v>
      </c>
      <c r="D32" s="58" t="s">
        <v>33</v>
      </c>
      <c r="E32" s="58" t="s">
        <v>86</v>
      </c>
      <c r="F32" s="58" t="s">
        <v>33</v>
      </c>
      <c r="G32" s="58">
        <v>5</v>
      </c>
      <c r="H32" s="58" t="s">
        <v>57</v>
      </c>
      <c r="I32" s="62">
        <v>150</v>
      </c>
      <c r="J32" s="62">
        <v>1.5</v>
      </c>
      <c r="K32" s="62">
        <f t="shared" si="0"/>
        <v>3</v>
      </c>
      <c r="L32" s="62">
        <v>750</v>
      </c>
    </row>
    <row r="33" spans="1:14" x14ac:dyDescent="0.25">
      <c r="A33" s="58" t="s">
        <v>231</v>
      </c>
      <c r="B33" s="58" t="s">
        <v>115</v>
      </c>
      <c r="C33" s="58" t="s">
        <v>219</v>
      </c>
      <c r="D33" s="58" t="s">
        <v>33</v>
      </c>
      <c r="E33" s="58" t="s">
        <v>86</v>
      </c>
      <c r="F33" s="58" t="s">
        <v>33</v>
      </c>
      <c r="G33" s="58">
        <v>2</v>
      </c>
      <c r="H33" s="58" t="s">
        <v>57</v>
      </c>
      <c r="I33" s="62">
        <v>50</v>
      </c>
      <c r="J33" s="62">
        <v>0.5</v>
      </c>
      <c r="K33" s="62">
        <f t="shared" si="0"/>
        <v>1</v>
      </c>
      <c r="L33" s="62">
        <v>100</v>
      </c>
    </row>
    <row r="34" spans="1:14" x14ac:dyDescent="0.25">
      <c r="A34" s="58" t="s">
        <v>231</v>
      </c>
      <c r="B34" s="58" t="s">
        <v>120</v>
      </c>
      <c r="C34" s="58" t="s">
        <v>219</v>
      </c>
      <c r="D34" s="58" t="s">
        <v>28</v>
      </c>
      <c r="E34" s="58" t="s">
        <v>16</v>
      </c>
      <c r="F34" s="58" t="s">
        <v>314</v>
      </c>
      <c r="G34" s="58">
        <v>20</v>
      </c>
      <c r="H34" s="58" t="s">
        <v>57</v>
      </c>
      <c r="I34" s="62">
        <v>450</v>
      </c>
      <c r="J34" s="62">
        <v>4.5</v>
      </c>
      <c r="K34" s="62">
        <f t="shared" si="0"/>
        <v>9</v>
      </c>
      <c r="L34" s="62">
        <v>9000</v>
      </c>
    </row>
    <row r="35" spans="1:14" x14ac:dyDescent="0.25">
      <c r="A35" s="58" t="s">
        <v>231</v>
      </c>
      <c r="B35" s="58" t="s">
        <v>237</v>
      </c>
      <c r="C35" s="58" t="s">
        <v>243</v>
      </c>
      <c r="D35" s="58" t="s">
        <v>28</v>
      </c>
      <c r="E35" s="58" t="s">
        <v>16</v>
      </c>
      <c r="F35" s="58" t="s">
        <v>314</v>
      </c>
      <c r="G35" s="58">
        <v>164</v>
      </c>
      <c r="H35" s="58" t="s">
        <v>53</v>
      </c>
      <c r="I35" s="62">
        <v>55</v>
      </c>
      <c r="J35" s="62">
        <v>1.1000000000000001</v>
      </c>
      <c r="K35" s="62">
        <f t="shared" si="0"/>
        <v>2.2000000000000002</v>
      </c>
      <c r="L35" s="62">
        <v>9000</v>
      </c>
    </row>
    <row r="36" spans="1:14" x14ac:dyDescent="0.25">
      <c r="A36" s="58" t="s">
        <v>249</v>
      </c>
      <c r="B36" s="58" t="s">
        <v>345</v>
      </c>
      <c r="C36" s="58" t="s">
        <v>211</v>
      </c>
      <c r="D36" s="58" t="s">
        <v>323</v>
      </c>
      <c r="E36" s="58" t="s">
        <v>250</v>
      </c>
      <c r="F36" s="58" t="s">
        <v>314</v>
      </c>
      <c r="G36" s="58">
        <v>80</v>
      </c>
      <c r="H36" s="58" t="s">
        <v>57</v>
      </c>
      <c r="I36" s="62">
        <v>136</v>
      </c>
      <c r="J36" s="62">
        <v>1.36</v>
      </c>
      <c r="K36" s="62">
        <f t="shared" si="0"/>
        <v>2.72</v>
      </c>
      <c r="L36" s="62">
        <v>10880</v>
      </c>
    </row>
    <row r="37" spans="1:14" x14ac:dyDescent="0.25">
      <c r="A37" s="58" t="s">
        <v>249</v>
      </c>
      <c r="B37" s="58" t="s">
        <v>345</v>
      </c>
      <c r="C37" s="58" t="s">
        <v>12</v>
      </c>
      <c r="D37" s="58" t="s">
        <v>324</v>
      </c>
      <c r="E37" s="58" t="s">
        <v>251</v>
      </c>
      <c r="F37" s="58" t="s">
        <v>314</v>
      </c>
      <c r="G37" s="58">
        <v>670</v>
      </c>
      <c r="H37" s="58" t="s">
        <v>57</v>
      </c>
      <c r="I37" s="62">
        <v>130</v>
      </c>
      <c r="J37" s="62">
        <v>1.3</v>
      </c>
      <c r="K37" s="62">
        <f t="shared" si="0"/>
        <v>2.6</v>
      </c>
      <c r="L37" s="62">
        <v>87100</v>
      </c>
    </row>
    <row r="38" spans="1:14" x14ac:dyDescent="0.25">
      <c r="A38" s="58" t="s">
        <v>249</v>
      </c>
      <c r="B38" s="58" t="s">
        <v>174</v>
      </c>
      <c r="C38" s="58" t="s">
        <v>12</v>
      </c>
      <c r="D38" s="58" t="s">
        <v>326</v>
      </c>
      <c r="E38" s="58" t="s">
        <v>96</v>
      </c>
      <c r="F38" s="58" t="s">
        <v>314</v>
      </c>
      <c r="G38" s="58">
        <v>91</v>
      </c>
      <c r="H38" s="58" t="s">
        <v>57</v>
      </c>
      <c r="I38" s="62">
        <v>692.31</v>
      </c>
      <c r="J38" s="62">
        <v>6.9230999999999998</v>
      </c>
      <c r="K38" s="62">
        <f t="shared" si="0"/>
        <v>13.8462</v>
      </c>
      <c r="L38" s="62">
        <v>63000.209999999992</v>
      </c>
      <c r="N38" s="7"/>
    </row>
    <row r="39" spans="1:14" x14ac:dyDescent="0.25">
      <c r="A39" s="58" t="s">
        <v>249</v>
      </c>
      <c r="B39" s="58" t="s">
        <v>175</v>
      </c>
      <c r="C39" s="58" t="s">
        <v>12</v>
      </c>
      <c r="D39" s="58" t="s">
        <v>327</v>
      </c>
      <c r="E39" s="58" t="s">
        <v>253</v>
      </c>
      <c r="F39" s="58" t="s">
        <v>298</v>
      </c>
      <c r="G39" s="58">
        <v>1000</v>
      </c>
      <c r="H39" s="58" t="s">
        <v>57</v>
      </c>
      <c r="I39" s="62">
        <v>124.03</v>
      </c>
      <c r="J39" s="62">
        <v>1.2403</v>
      </c>
      <c r="K39" s="62">
        <f t="shared" si="0"/>
        <v>2.4805999999999999</v>
      </c>
      <c r="L39" s="62">
        <v>124030</v>
      </c>
    </row>
    <row r="40" spans="1:14" x14ac:dyDescent="0.25">
      <c r="A40" s="58" t="s">
        <v>193</v>
      </c>
      <c r="B40" s="58" t="s">
        <v>56</v>
      </c>
      <c r="C40" s="58" t="s">
        <v>219</v>
      </c>
      <c r="D40" s="58" t="s">
        <v>295</v>
      </c>
      <c r="E40" s="58" t="s">
        <v>123</v>
      </c>
      <c r="F40" s="58" t="s">
        <v>314</v>
      </c>
      <c r="G40" s="58">
        <v>500</v>
      </c>
      <c r="H40" s="58" t="s">
        <v>61</v>
      </c>
      <c r="I40" s="62">
        <v>320</v>
      </c>
      <c r="J40" s="62">
        <v>3.2</v>
      </c>
      <c r="K40" s="62">
        <f t="shared" si="0"/>
        <v>6.4</v>
      </c>
      <c r="L40" s="62">
        <v>160000</v>
      </c>
    </row>
    <row r="41" spans="1:14" x14ac:dyDescent="0.25">
      <c r="A41" s="58" t="s">
        <v>193</v>
      </c>
      <c r="B41" s="58" t="s">
        <v>261</v>
      </c>
      <c r="C41" s="58" t="s">
        <v>219</v>
      </c>
      <c r="D41" s="58" t="s">
        <v>33</v>
      </c>
      <c r="E41" s="63">
        <v>43917</v>
      </c>
      <c r="F41" s="58" t="s">
        <v>33</v>
      </c>
      <c r="G41" s="58">
        <v>1</v>
      </c>
      <c r="H41" s="58" t="s">
        <v>61</v>
      </c>
      <c r="I41" s="62">
        <v>180</v>
      </c>
      <c r="J41" s="62">
        <v>1.8</v>
      </c>
      <c r="K41" s="62">
        <f t="shared" si="0"/>
        <v>3.6</v>
      </c>
      <c r="L41" s="62">
        <v>180</v>
      </c>
    </row>
    <row r="42" spans="1:14" x14ac:dyDescent="0.25">
      <c r="A42" s="58" t="s">
        <v>193</v>
      </c>
      <c r="B42" s="58" t="s">
        <v>262</v>
      </c>
      <c r="C42" s="58" t="s">
        <v>219</v>
      </c>
      <c r="D42" s="58" t="s">
        <v>33</v>
      </c>
      <c r="E42" s="63">
        <v>43916</v>
      </c>
      <c r="F42" s="58" t="s">
        <v>33</v>
      </c>
      <c r="G42" s="58">
        <v>2</v>
      </c>
      <c r="H42" s="58" t="s">
        <v>61</v>
      </c>
      <c r="I42" s="62">
        <v>115</v>
      </c>
      <c r="J42" s="62">
        <v>1.1499999999999999</v>
      </c>
      <c r="K42" s="62">
        <f t="shared" si="0"/>
        <v>2.2999999999999998</v>
      </c>
      <c r="L42" s="62">
        <v>230</v>
      </c>
    </row>
    <row r="43" spans="1:14" x14ac:dyDescent="0.25">
      <c r="A43" s="58" t="s">
        <v>193</v>
      </c>
      <c r="B43" s="58" t="s">
        <v>261</v>
      </c>
      <c r="C43" s="58" t="s">
        <v>219</v>
      </c>
      <c r="D43" s="58" t="s">
        <v>33</v>
      </c>
      <c r="E43" s="63">
        <v>43913</v>
      </c>
      <c r="F43" s="58" t="s">
        <v>33</v>
      </c>
      <c r="G43" s="58">
        <v>1</v>
      </c>
      <c r="H43" s="58" t="s">
        <v>61</v>
      </c>
      <c r="I43" s="62">
        <v>80</v>
      </c>
      <c r="J43" s="62">
        <v>0.8</v>
      </c>
      <c r="K43" s="62">
        <f t="shared" si="0"/>
        <v>1.6</v>
      </c>
      <c r="L43" s="62">
        <v>80</v>
      </c>
    </row>
    <row r="44" spans="1:14" x14ac:dyDescent="0.25">
      <c r="A44" s="58" t="s">
        <v>193</v>
      </c>
      <c r="B44" s="58" t="s">
        <v>260</v>
      </c>
      <c r="C44" s="58" t="s">
        <v>219</v>
      </c>
      <c r="D44" s="58" t="s">
        <v>33</v>
      </c>
      <c r="E44" s="63">
        <v>43907</v>
      </c>
      <c r="F44" s="58" t="s">
        <v>33</v>
      </c>
      <c r="G44" s="58">
        <v>2</v>
      </c>
      <c r="H44" s="58" t="s">
        <v>61</v>
      </c>
      <c r="I44" s="62">
        <v>165</v>
      </c>
      <c r="J44" s="62">
        <v>1.65</v>
      </c>
      <c r="K44" s="62">
        <f t="shared" si="0"/>
        <v>3.3</v>
      </c>
      <c r="L44" s="62">
        <v>330</v>
      </c>
    </row>
    <row r="45" spans="1:14" x14ac:dyDescent="0.25">
      <c r="A45" s="58" t="s">
        <v>193</v>
      </c>
      <c r="B45" s="58" t="s">
        <v>263</v>
      </c>
      <c r="C45" s="58" t="s">
        <v>219</v>
      </c>
      <c r="D45" s="58" t="s">
        <v>33</v>
      </c>
      <c r="E45" s="63">
        <v>43907</v>
      </c>
      <c r="F45" s="58" t="s">
        <v>33</v>
      </c>
      <c r="G45" s="58">
        <v>1</v>
      </c>
      <c r="H45" s="58" t="s">
        <v>61</v>
      </c>
      <c r="I45" s="62">
        <v>400</v>
      </c>
      <c r="J45" s="62">
        <v>4</v>
      </c>
      <c r="K45" s="62">
        <f t="shared" si="0"/>
        <v>8</v>
      </c>
      <c r="L45" s="62">
        <v>400</v>
      </c>
    </row>
    <row r="46" spans="1:14" x14ac:dyDescent="0.25">
      <c r="A46" s="58" t="s">
        <v>193</v>
      </c>
      <c r="B46" s="58" t="s">
        <v>264</v>
      </c>
      <c r="C46" s="58" t="s">
        <v>219</v>
      </c>
      <c r="D46" s="58" t="s">
        <v>33</v>
      </c>
      <c r="E46" s="63">
        <v>43909</v>
      </c>
      <c r="F46" s="58" t="s">
        <v>33</v>
      </c>
      <c r="G46" s="58">
        <v>1</v>
      </c>
      <c r="H46" s="58" t="s">
        <v>61</v>
      </c>
      <c r="I46" s="62">
        <v>140</v>
      </c>
      <c r="J46" s="62">
        <v>1.4</v>
      </c>
      <c r="K46" s="62">
        <f t="shared" si="0"/>
        <v>2.8</v>
      </c>
      <c r="L46" s="62">
        <v>140</v>
      </c>
    </row>
    <row r="47" spans="1:14" x14ac:dyDescent="0.25">
      <c r="A47" s="58" t="s">
        <v>193</v>
      </c>
      <c r="B47" s="58" t="s">
        <v>265</v>
      </c>
      <c r="C47" s="58" t="s">
        <v>219</v>
      </c>
      <c r="D47" s="58" t="s">
        <v>33</v>
      </c>
      <c r="E47" s="63">
        <v>43907</v>
      </c>
      <c r="F47" s="58" t="s">
        <v>33</v>
      </c>
      <c r="G47" s="58">
        <v>6</v>
      </c>
      <c r="H47" s="58" t="s">
        <v>57</v>
      </c>
      <c r="I47" s="62">
        <v>65</v>
      </c>
      <c r="J47" s="62">
        <v>0.65</v>
      </c>
      <c r="K47" s="62">
        <f t="shared" si="0"/>
        <v>1.3</v>
      </c>
      <c r="L47" s="62">
        <v>390</v>
      </c>
    </row>
    <row r="48" spans="1:14" x14ac:dyDescent="0.25">
      <c r="A48" s="58" t="s">
        <v>193</v>
      </c>
      <c r="B48" s="58" t="s">
        <v>266</v>
      </c>
      <c r="C48" s="58" t="s">
        <v>24</v>
      </c>
      <c r="D48" s="58" t="s">
        <v>33</v>
      </c>
      <c r="E48" s="63">
        <v>43899</v>
      </c>
      <c r="F48" s="58" t="s">
        <v>33</v>
      </c>
      <c r="G48" s="58">
        <v>1</v>
      </c>
      <c r="H48" s="58" t="s">
        <v>53</v>
      </c>
      <c r="I48" s="62">
        <v>38</v>
      </c>
      <c r="J48" s="62">
        <v>0.76</v>
      </c>
      <c r="K48" s="62">
        <f t="shared" si="0"/>
        <v>1.52</v>
      </c>
      <c r="L48" s="62">
        <v>38</v>
      </c>
    </row>
    <row r="49" spans="1:12" x14ac:dyDescent="0.25">
      <c r="A49" s="58" t="s">
        <v>193</v>
      </c>
      <c r="B49" s="58" t="s">
        <v>260</v>
      </c>
      <c r="C49" s="58" t="s">
        <v>219</v>
      </c>
      <c r="D49" s="58" t="s">
        <v>33</v>
      </c>
      <c r="E49" s="63">
        <v>43923</v>
      </c>
      <c r="F49" s="58" t="s">
        <v>33</v>
      </c>
      <c r="G49" s="58">
        <v>2</v>
      </c>
      <c r="H49" s="58" t="s">
        <v>61</v>
      </c>
      <c r="I49" s="62">
        <v>165</v>
      </c>
      <c r="J49" s="62">
        <v>1.65</v>
      </c>
      <c r="K49" s="62">
        <f t="shared" si="0"/>
        <v>3.3</v>
      </c>
      <c r="L49" s="62">
        <v>330</v>
      </c>
    </row>
    <row r="50" spans="1:12" x14ac:dyDescent="0.25">
      <c r="A50" s="58" t="s">
        <v>193</v>
      </c>
      <c r="B50" s="58" t="s">
        <v>267</v>
      </c>
      <c r="C50" s="58" t="s">
        <v>219</v>
      </c>
      <c r="D50" s="58" t="s">
        <v>33</v>
      </c>
      <c r="E50" s="63">
        <v>43924</v>
      </c>
      <c r="F50" s="58" t="s">
        <v>33</v>
      </c>
      <c r="G50" s="58">
        <v>1</v>
      </c>
      <c r="H50" s="58" t="s">
        <v>61</v>
      </c>
      <c r="I50" s="62">
        <v>215</v>
      </c>
      <c r="J50" s="62">
        <v>2.15</v>
      </c>
      <c r="K50" s="62">
        <f t="shared" si="0"/>
        <v>4.3</v>
      </c>
      <c r="L50" s="62">
        <v>215</v>
      </c>
    </row>
    <row r="51" spans="1:12" x14ac:dyDescent="0.25">
      <c r="A51" s="58"/>
      <c r="B51" s="58"/>
      <c r="C51" s="58"/>
      <c r="D51" s="58"/>
      <c r="E51" s="58"/>
      <c r="F51" s="58"/>
      <c r="G51" s="58"/>
      <c r="H51" s="58"/>
      <c r="I51" s="61">
        <f>SUM(I4:I50)</f>
        <v>7904.1743333333334</v>
      </c>
      <c r="J51" s="61">
        <f>SUM(J3:J50)</f>
        <v>97.099910000000051</v>
      </c>
      <c r="K51" s="61">
        <f>SUM(K3:K50)</f>
        <v>194.1998200000001</v>
      </c>
      <c r="L51" s="61">
        <f>SUM(L3:L50)</f>
        <v>1117667.24</v>
      </c>
    </row>
  </sheetData>
  <autoFilter ref="A2:L2"/>
  <mergeCells count="1"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9"/>
  <sheetViews>
    <sheetView workbookViewId="0">
      <pane ySplit="2" topLeftCell="A3" activePane="bottomLeft" state="frozen"/>
      <selection pane="bottomLeft" activeCell="F92" sqref="F92"/>
    </sheetView>
  </sheetViews>
  <sheetFormatPr defaultRowHeight="15" x14ac:dyDescent="0.25"/>
  <cols>
    <col min="1" max="1" width="19.42578125" customWidth="1"/>
    <col min="2" max="2" width="50" bestFit="1" customWidth="1"/>
    <col min="3" max="3" width="31.5703125" bestFit="1" customWidth="1"/>
    <col min="4" max="4" width="16.7109375" bestFit="1" customWidth="1"/>
    <col min="5" max="5" width="14.85546875" bestFit="1" customWidth="1"/>
    <col min="6" max="6" width="59.140625" bestFit="1" customWidth="1"/>
    <col min="7" max="7" width="8.85546875" bestFit="1" customWidth="1"/>
    <col min="8" max="8" width="15.5703125" bestFit="1" customWidth="1"/>
    <col min="9" max="9" width="9.7109375" bestFit="1" customWidth="1"/>
    <col min="10" max="10" width="12.85546875" bestFit="1" customWidth="1"/>
  </cols>
  <sheetData>
    <row r="1" spans="1:10" ht="18.75" x14ac:dyDescent="0.25">
      <c r="A1" s="33" t="s">
        <v>43</v>
      </c>
      <c r="B1" s="8"/>
      <c r="C1" s="32"/>
      <c r="D1" s="32"/>
      <c r="E1" s="32"/>
      <c r="F1" s="32"/>
      <c r="G1" s="32"/>
      <c r="H1" s="32"/>
      <c r="I1" s="54"/>
      <c r="J1" s="54"/>
    </row>
    <row r="2" spans="1:10" ht="30" x14ac:dyDescent="0.25">
      <c r="A2" s="14" t="s">
        <v>181</v>
      </c>
      <c r="B2" s="14" t="s">
        <v>44</v>
      </c>
      <c r="C2" s="42" t="s">
        <v>318</v>
      </c>
      <c r="D2" s="14" t="s">
        <v>45</v>
      </c>
      <c r="E2" s="14" t="s">
        <v>46</v>
      </c>
      <c r="F2" s="14" t="s">
        <v>47</v>
      </c>
      <c r="G2" s="14" t="s">
        <v>48</v>
      </c>
      <c r="H2" s="14" t="s">
        <v>49</v>
      </c>
      <c r="I2" s="55" t="s">
        <v>50</v>
      </c>
      <c r="J2" s="55" t="s">
        <v>51</v>
      </c>
    </row>
    <row r="3" spans="1:10" x14ac:dyDescent="0.25">
      <c r="A3" s="17" t="s">
        <v>230</v>
      </c>
      <c r="B3" s="17" t="s">
        <v>72</v>
      </c>
      <c r="C3" s="17" t="s">
        <v>71</v>
      </c>
      <c r="D3" s="17" t="s">
        <v>33</v>
      </c>
      <c r="E3" s="25" t="s">
        <v>135</v>
      </c>
      <c r="F3" s="17" t="s">
        <v>33</v>
      </c>
      <c r="G3" s="19">
        <v>1</v>
      </c>
      <c r="H3" s="19" t="s">
        <v>73</v>
      </c>
      <c r="I3" s="46" t="s">
        <v>74</v>
      </c>
      <c r="J3" s="47">
        <v>4025</v>
      </c>
    </row>
    <row r="4" spans="1:10" x14ac:dyDescent="0.25">
      <c r="A4" s="17" t="s">
        <v>182</v>
      </c>
      <c r="B4" s="17" t="s">
        <v>15</v>
      </c>
      <c r="C4" s="17" t="s">
        <v>17</v>
      </c>
      <c r="D4" s="17" t="s">
        <v>28</v>
      </c>
      <c r="E4" s="25" t="s">
        <v>16</v>
      </c>
      <c r="F4" s="17" t="s">
        <v>314</v>
      </c>
      <c r="G4" s="23" t="s">
        <v>18</v>
      </c>
      <c r="H4" s="19" t="s">
        <v>187</v>
      </c>
      <c r="I4" s="47">
        <v>120</v>
      </c>
      <c r="J4" s="47">
        <v>12000</v>
      </c>
    </row>
    <row r="5" spans="1:10" x14ac:dyDescent="0.25">
      <c r="A5" s="17" t="s">
        <v>183</v>
      </c>
      <c r="B5" s="17" t="s">
        <v>19</v>
      </c>
      <c r="C5" s="17" t="s">
        <v>17</v>
      </c>
      <c r="D5" s="17" t="s">
        <v>28</v>
      </c>
      <c r="E5" s="25" t="s">
        <v>16</v>
      </c>
      <c r="F5" s="17" t="s">
        <v>314</v>
      </c>
      <c r="G5" s="23" t="s">
        <v>18</v>
      </c>
      <c r="H5" s="19" t="s">
        <v>187</v>
      </c>
      <c r="I5" s="47">
        <v>130</v>
      </c>
      <c r="J5" s="47">
        <v>13000</v>
      </c>
    </row>
    <row r="6" spans="1:10" x14ac:dyDescent="0.25">
      <c r="A6" s="17" t="s">
        <v>184</v>
      </c>
      <c r="B6" s="17" t="s">
        <v>19</v>
      </c>
      <c r="C6" s="17" t="s">
        <v>17</v>
      </c>
      <c r="D6" s="17" t="s">
        <v>28</v>
      </c>
      <c r="E6" s="25" t="s">
        <v>16</v>
      </c>
      <c r="F6" s="17" t="s">
        <v>314</v>
      </c>
      <c r="G6" s="23" t="s">
        <v>18</v>
      </c>
      <c r="H6" s="19" t="s">
        <v>187</v>
      </c>
      <c r="I6" s="47">
        <v>136</v>
      </c>
      <c r="J6" s="47">
        <v>13600</v>
      </c>
    </row>
    <row r="7" spans="1:10" x14ac:dyDescent="0.25">
      <c r="A7" s="17" t="s">
        <v>185</v>
      </c>
      <c r="B7" s="17" t="s">
        <v>20</v>
      </c>
      <c r="C7" s="17" t="s">
        <v>17</v>
      </c>
      <c r="D7" s="17" t="s">
        <v>28</v>
      </c>
      <c r="E7" s="25" t="s">
        <v>16</v>
      </c>
      <c r="F7" s="17" t="s">
        <v>314</v>
      </c>
      <c r="G7" s="23" t="s">
        <v>18</v>
      </c>
      <c r="H7" s="19" t="s">
        <v>187</v>
      </c>
      <c r="I7" s="47">
        <v>136</v>
      </c>
      <c r="J7" s="47">
        <v>13600</v>
      </c>
    </row>
    <row r="8" spans="1:10" x14ac:dyDescent="0.25">
      <c r="A8" s="17" t="s">
        <v>188</v>
      </c>
      <c r="B8" s="17" t="s">
        <v>75</v>
      </c>
      <c r="C8" s="20" t="s">
        <v>83</v>
      </c>
      <c r="D8" s="17" t="s">
        <v>22</v>
      </c>
      <c r="E8" s="25" t="s">
        <v>135</v>
      </c>
      <c r="F8" s="17" t="s">
        <v>33</v>
      </c>
      <c r="G8" s="19">
        <v>16</v>
      </c>
      <c r="H8" s="19" t="s">
        <v>69</v>
      </c>
      <c r="I8" s="48">
        <v>370.3125</v>
      </c>
      <c r="J8" s="49">
        <v>5925</v>
      </c>
    </row>
    <row r="9" spans="1:10" x14ac:dyDescent="0.25">
      <c r="A9" s="17" t="s">
        <v>188</v>
      </c>
      <c r="B9" s="17" t="s">
        <v>76</v>
      </c>
      <c r="C9" s="20" t="s">
        <v>83</v>
      </c>
      <c r="D9" s="17" t="s">
        <v>22</v>
      </c>
      <c r="E9" s="25" t="s">
        <v>135</v>
      </c>
      <c r="F9" s="17" t="s">
        <v>33</v>
      </c>
      <c r="G9" s="19">
        <v>85</v>
      </c>
      <c r="H9" s="19" t="s">
        <v>129</v>
      </c>
      <c r="I9" s="48">
        <v>34.567647058823532</v>
      </c>
      <c r="J9" s="49">
        <v>2938.25</v>
      </c>
    </row>
    <row r="10" spans="1:10" x14ac:dyDescent="0.25">
      <c r="A10" s="17" t="s">
        <v>188</v>
      </c>
      <c r="B10" s="20" t="s">
        <v>127</v>
      </c>
      <c r="C10" s="20" t="s">
        <v>83</v>
      </c>
      <c r="D10" s="17" t="s">
        <v>28</v>
      </c>
      <c r="E10" s="25" t="s">
        <v>190</v>
      </c>
      <c r="F10" s="17" t="s">
        <v>314</v>
      </c>
      <c r="G10" s="19">
        <v>29</v>
      </c>
      <c r="H10" s="19" t="s">
        <v>189</v>
      </c>
      <c r="I10" s="47">
        <v>2200</v>
      </c>
      <c r="J10" s="47">
        <v>63800</v>
      </c>
    </row>
    <row r="11" spans="1:10" x14ac:dyDescent="0.25">
      <c r="A11" s="17" t="s">
        <v>188</v>
      </c>
      <c r="B11" s="20" t="s">
        <v>127</v>
      </c>
      <c r="C11" s="20" t="s">
        <v>255</v>
      </c>
      <c r="D11" s="17" t="s">
        <v>28</v>
      </c>
      <c r="E11" s="25" t="s">
        <v>190</v>
      </c>
      <c r="F11" s="17" t="s">
        <v>314</v>
      </c>
      <c r="G11" s="19">
        <v>14</v>
      </c>
      <c r="H11" s="19" t="s">
        <v>80</v>
      </c>
      <c r="I11" s="47">
        <v>550</v>
      </c>
      <c r="J11" s="47">
        <v>7700</v>
      </c>
    </row>
    <row r="12" spans="1:10" x14ac:dyDescent="0.25">
      <c r="A12" s="17" t="s">
        <v>191</v>
      </c>
      <c r="B12" s="17" t="s">
        <v>99</v>
      </c>
      <c r="C12" s="17" t="s">
        <v>222</v>
      </c>
      <c r="D12" s="17" t="s">
        <v>28</v>
      </c>
      <c r="E12" s="25" t="s">
        <v>96</v>
      </c>
      <c r="F12" s="17" t="s">
        <v>314</v>
      </c>
      <c r="G12" s="19">
        <v>30</v>
      </c>
      <c r="H12" s="19" t="s">
        <v>73</v>
      </c>
      <c r="I12" s="47">
        <v>1150</v>
      </c>
      <c r="J12" s="47">
        <v>34500</v>
      </c>
    </row>
    <row r="13" spans="1:10" x14ac:dyDescent="0.25">
      <c r="A13" s="17" t="s">
        <v>191</v>
      </c>
      <c r="B13" s="17" t="s">
        <v>95</v>
      </c>
      <c r="C13" s="17" t="s">
        <v>222</v>
      </c>
      <c r="D13" s="17" t="s">
        <v>33</v>
      </c>
      <c r="E13" s="25" t="s">
        <v>100</v>
      </c>
      <c r="F13" s="17" t="s">
        <v>33</v>
      </c>
      <c r="G13" s="19">
        <v>42</v>
      </c>
      <c r="H13" s="19" t="s">
        <v>70</v>
      </c>
      <c r="I13" s="47">
        <v>100</v>
      </c>
      <c r="J13" s="47">
        <v>4200</v>
      </c>
    </row>
    <row r="14" spans="1:10" x14ac:dyDescent="0.25">
      <c r="A14" s="17" t="s">
        <v>191</v>
      </c>
      <c r="B14" s="17" t="s">
        <v>101</v>
      </c>
      <c r="C14" s="17" t="s">
        <v>229</v>
      </c>
      <c r="D14" s="17" t="s">
        <v>28</v>
      </c>
      <c r="E14" s="25" t="s">
        <v>96</v>
      </c>
      <c r="F14" s="17" t="s">
        <v>314</v>
      </c>
      <c r="G14" s="19">
        <v>100</v>
      </c>
      <c r="H14" s="19" t="s">
        <v>192</v>
      </c>
      <c r="I14" s="47">
        <v>23</v>
      </c>
      <c r="J14" s="49">
        <v>2300</v>
      </c>
    </row>
    <row r="15" spans="1:10" x14ac:dyDescent="0.25">
      <c r="A15" s="17" t="s">
        <v>191</v>
      </c>
      <c r="B15" s="17" t="s">
        <v>102</v>
      </c>
      <c r="C15" s="17" t="s">
        <v>222</v>
      </c>
      <c r="D15" s="17" t="s">
        <v>28</v>
      </c>
      <c r="E15" s="25" t="s">
        <v>103</v>
      </c>
      <c r="F15" s="17" t="s">
        <v>93</v>
      </c>
      <c r="G15" s="19">
        <v>100</v>
      </c>
      <c r="H15" s="19" t="s">
        <v>73</v>
      </c>
      <c r="I15" s="47">
        <v>3125</v>
      </c>
      <c r="J15" s="49">
        <v>312500</v>
      </c>
    </row>
    <row r="16" spans="1:10" x14ac:dyDescent="0.25">
      <c r="A16" s="17" t="s">
        <v>197</v>
      </c>
      <c r="B16" s="20" t="s">
        <v>102</v>
      </c>
      <c r="C16" s="17" t="s">
        <v>222</v>
      </c>
      <c r="D16" s="17" t="s">
        <v>322</v>
      </c>
      <c r="E16" s="25" t="s">
        <v>132</v>
      </c>
      <c r="F16" s="17" t="s">
        <v>93</v>
      </c>
      <c r="G16" s="19">
        <v>84</v>
      </c>
      <c r="H16" s="19" t="s">
        <v>210</v>
      </c>
      <c r="I16" s="47">
        <v>3125</v>
      </c>
      <c r="J16" s="47">
        <v>262500</v>
      </c>
    </row>
    <row r="17" spans="1:10" x14ac:dyDescent="0.25">
      <c r="A17" s="17" t="s">
        <v>197</v>
      </c>
      <c r="B17" s="20" t="s">
        <v>102</v>
      </c>
      <c r="C17" s="17" t="s">
        <v>227</v>
      </c>
      <c r="D17" s="17" t="s">
        <v>322</v>
      </c>
      <c r="E17" s="25" t="s">
        <v>132</v>
      </c>
      <c r="F17" s="17" t="s">
        <v>93</v>
      </c>
      <c r="G17" s="19">
        <v>623</v>
      </c>
      <c r="H17" s="19" t="s">
        <v>70</v>
      </c>
      <c r="I17" s="47">
        <v>98.499197431781695</v>
      </c>
      <c r="J17" s="47">
        <v>61364.999999999993</v>
      </c>
    </row>
    <row r="18" spans="1:10" x14ac:dyDescent="0.25">
      <c r="A18" s="17" t="s">
        <v>197</v>
      </c>
      <c r="B18" s="20" t="s">
        <v>134</v>
      </c>
      <c r="C18" s="17" t="s">
        <v>222</v>
      </c>
      <c r="D18" s="17" t="s">
        <v>33</v>
      </c>
      <c r="E18" s="25" t="s">
        <v>135</v>
      </c>
      <c r="F18" s="17" t="s">
        <v>33</v>
      </c>
      <c r="G18" s="19">
        <v>10</v>
      </c>
      <c r="H18" s="19" t="s">
        <v>198</v>
      </c>
      <c r="I18" s="47">
        <v>70</v>
      </c>
      <c r="J18" s="47">
        <v>700</v>
      </c>
    </row>
    <row r="19" spans="1:10" x14ac:dyDescent="0.25">
      <c r="A19" s="17" t="s">
        <v>197</v>
      </c>
      <c r="B19" s="20" t="s">
        <v>141</v>
      </c>
      <c r="C19" s="17" t="s">
        <v>222</v>
      </c>
      <c r="D19" s="17" t="s">
        <v>33</v>
      </c>
      <c r="E19" s="25" t="s">
        <v>16</v>
      </c>
      <c r="F19" s="17" t="s">
        <v>33</v>
      </c>
      <c r="G19" s="19">
        <v>90</v>
      </c>
      <c r="H19" s="19" t="s">
        <v>198</v>
      </c>
      <c r="I19" s="47">
        <v>100</v>
      </c>
      <c r="J19" s="47">
        <v>9000</v>
      </c>
    </row>
    <row r="20" spans="1:10" x14ac:dyDescent="0.25">
      <c r="A20" s="17" t="s">
        <v>197</v>
      </c>
      <c r="B20" s="20" t="s">
        <v>142</v>
      </c>
      <c r="C20" s="17" t="s">
        <v>222</v>
      </c>
      <c r="D20" s="17" t="s">
        <v>33</v>
      </c>
      <c r="E20" s="25" t="s">
        <v>143</v>
      </c>
      <c r="F20" s="17" t="s">
        <v>33</v>
      </c>
      <c r="G20" s="19">
        <v>2</v>
      </c>
      <c r="H20" s="19" t="s">
        <v>198</v>
      </c>
      <c r="I20" s="47">
        <v>39.99</v>
      </c>
      <c r="J20" s="47">
        <v>79.98</v>
      </c>
    </row>
    <row r="21" spans="1:10" x14ac:dyDescent="0.25">
      <c r="A21" s="17" t="s">
        <v>197</v>
      </c>
      <c r="B21" s="11" t="s">
        <v>144</v>
      </c>
      <c r="C21" s="17" t="s">
        <v>216</v>
      </c>
      <c r="D21" s="17" t="s">
        <v>33</v>
      </c>
      <c r="E21" s="25" t="s">
        <v>16</v>
      </c>
      <c r="F21" s="17" t="s">
        <v>33</v>
      </c>
      <c r="G21" s="19">
        <v>12</v>
      </c>
      <c r="H21" s="19" t="s">
        <v>213</v>
      </c>
      <c r="I21" s="47">
        <v>200</v>
      </c>
      <c r="J21" s="47">
        <v>2400</v>
      </c>
    </row>
    <row r="22" spans="1:10" x14ac:dyDescent="0.25">
      <c r="A22" s="17" t="s">
        <v>197</v>
      </c>
      <c r="B22" s="17" t="s">
        <v>148</v>
      </c>
      <c r="C22" s="17" t="s">
        <v>221</v>
      </c>
      <c r="D22" s="17" t="s">
        <v>33</v>
      </c>
      <c r="E22" s="25" t="s">
        <v>16</v>
      </c>
      <c r="F22" s="17" t="s">
        <v>33</v>
      </c>
      <c r="G22" s="19">
        <v>5</v>
      </c>
      <c r="H22" s="19" t="s">
        <v>69</v>
      </c>
      <c r="I22" s="47">
        <v>320</v>
      </c>
      <c r="J22" s="47">
        <v>1600</v>
      </c>
    </row>
    <row r="23" spans="1:10" x14ac:dyDescent="0.25">
      <c r="A23" s="17" t="s">
        <v>197</v>
      </c>
      <c r="B23" s="17" t="s">
        <v>149</v>
      </c>
      <c r="C23" s="17" t="s">
        <v>150</v>
      </c>
      <c r="D23" s="17" t="s">
        <v>33</v>
      </c>
      <c r="E23" s="25" t="s">
        <v>16</v>
      </c>
      <c r="F23" s="17" t="s">
        <v>33</v>
      </c>
      <c r="G23" s="19">
        <v>2</v>
      </c>
      <c r="H23" s="19" t="s">
        <v>198</v>
      </c>
      <c r="I23" s="47">
        <v>29.99</v>
      </c>
      <c r="J23" s="47">
        <v>59.98</v>
      </c>
    </row>
    <row r="24" spans="1:10" x14ac:dyDescent="0.25">
      <c r="A24" s="17" t="s">
        <v>197</v>
      </c>
      <c r="B24" s="18" t="s">
        <v>156</v>
      </c>
      <c r="C24" s="17" t="s">
        <v>221</v>
      </c>
      <c r="D24" s="17" t="s">
        <v>33</v>
      </c>
      <c r="E24" s="25" t="s">
        <v>16</v>
      </c>
      <c r="F24" s="17" t="s">
        <v>33</v>
      </c>
      <c r="G24" s="19">
        <v>2</v>
      </c>
      <c r="H24" s="19" t="s">
        <v>69</v>
      </c>
      <c r="I24" s="47">
        <v>320</v>
      </c>
      <c r="J24" s="47">
        <v>640</v>
      </c>
    </row>
    <row r="25" spans="1:10" x14ac:dyDescent="0.25">
      <c r="A25" s="17" t="s">
        <v>197</v>
      </c>
      <c r="B25" s="18" t="s">
        <v>156</v>
      </c>
      <c r="C25" s="17" t="s">
        <v>221</v>
      </c>
      <c r="D25" s="17" t="s">
        <v>33</v>
      </c>
      <c r="E25" s="25" t="s">
        <v>16</v>
      </c>
      <c r="F25" s="17" t="s">
        <v>33</v>
      </c>
      <c r="G25" s="19">
        <v>2</v>
      </c>
      <c r="H25" s="19" t="s">
        <v>69</v>
      </c>
      <c r="I25" s="47">
        <v>320</v>
      </c>
      <c r="J25" s="47">
        <v>640</v>
      </c>
    </row>
    <row r="26" spans="1:10" x14ac:dyDescent="0.25">
      <c r="A26" s="17" t="s">
        <v>197</v>
      </c>
      <c r="B26" s="17" t="s">
        <v>162</v>
      </c>
      <c r="C26" s="17" t="s">
        <v>215</v>
      </c>
      <c r="D26" s="17" t="s">
        <v>33</v>
      </c>
      <c r="E26" s="25" t="s">
        <v>16</v>
      </c>
      <c r="F26" s="17" t="s">
        <v>33</v>
      </c>
      <c r="G26" s="19">
        <v>1</v>
      </c>
      <c r="H26" s="19" t="s">
        <v>69</v>
      </c>
      <c r="I26" s="47">
        <v>320</v>
      </c>
      <c r="J26" s="47">
        <v>320</v>
      </c>
    </row>
    <row r="27" spans="1:10" x14ac:dyDescent="0.25">
      <c r="A27" s="17" t="s">
        <v>197</v>
      </c>
      <c r="B27" s="17" t="s">
        <v>162</v>
      </c>
      <c r="C27" s="17" t="s">
        <v>215</v>
      </c>
      <c r="D27" s="17" t="s">
        <v>33</v>
      </c>
      <c r="E27" s="25" t="s">
        <v>16</v>
      </c>
      <c r="F27" s="17" t="s">
        <v>33</v>
      </c>
      <c r="G27" s="19">
        <v>4</v>
      </c>
      <c r="H27" s="19" t="s">
        <v>69</v>
      </c>
      <c r="I27" s="47">
        <v>320</v>
      </c>
      <c r="J27" s="47">
        <v>1280</v>
      </c>
    </row>
    <row r="28" spans="1:10" x14ac:dyDescent="0.25">
      <c r="A28" s="17" t="s">
        <v>197</v>
      </c>
      <c r="B28" s="17" t="s">
        <v>169</v>
      </c>
      <c r="C28" s="17" t="s">
        <v>171</v>
      </c>
      <c r="D28" s="17" t="s">
        <v>33</v>
      </c>
      <c r="E28" s="25" t="s">
        <v>16</v>
      </c>
      <c r="F28" s="17" t="s">
        <v>33</v>
      </c>
      <c r="G28" s="19">
        <v>27</v>
      </c>
      <c r="H28" s="19" t="s">
        <v>214</v>
      </c>
      <c r="I28" s="47">
        <v>10</v>
      </c>
      <c r="J28" s="47">
        <v>270</v>
      </c>
    </row>
    <row r="29" spans="1:10" x14ac:dyDescent="0.25">
      <c r="A29" s="17" t="s">
        <v>197</v>
      </c>
      <c r="B29" s="21" t="s">
        <v>170</v>
      </c>
      <c r="C29" s="17" t="s">
        <v>171</v>
      </c>
      <c r="D29" s="17" t="s">
        <v>33</v>
      </c>
      <c r="E29" s="25" t="s">
        <v>16</v>
      </c>
      <c r="F29" s="17" t="s">
        <v>33</v>
      </c>
      <c r="G29" s="19">
        <v>4</v>
      </c>
      <c r="H29" s="19" t="s">
        <v>214</v>
      </c>
      <c r="I29" s="47">
        <v>173.95</v>
      </c>
      <c r="J29" s="47">
        <v>695.8</v>
      </c>
    </row>
    <row r="30" spans="1:10" x14ac:dyDescent="0.25">
      <c r="A30" s="17" t="s">
        <v>201</v>
      </c>
      <c r="B30" s="17" t="s">
        <v>67</v>
      </c>
      <c r="C30" s="17" t="s">
        <v>17</v>
      </c>
      <c r="D30" s="17" t="s">
        <v>28</v>
      </c>
      <c r="E30" s="25" t="s">
        <v>109</v>
      </c>
      <c r="F30" s="17" t="s">
        <v>314</v>
      </c>
      <c r="G30" s="19">
        <v>1700</v>
      </c>
      <c r="H30" s="19" t="s">
        <v>198</v>
      </c>
      <c r="I30" s="47">
        <v>78</v>
      </c>
      <c r="J30" s="50">
        <v>132600</v>
      </c>
    </row>
    <row r="31" spans="1:10" x14ac:dyDescent="0.25">
      <c r="A31" s="17" t="s">
        <v>202</v>
      </c>
      <c r="B31" s="17" t="s">
        <v>54</v>
      </c>
      <c r="C31" s="17" t="s">
        <v>203</v>
      </c>
      <c r="D31" s="17" t="s">
        <v>33</v>
      </c>
      <c r="E31" s="25" t="s">
        <v>16</v>
      </c>
      <c r="F31" s="17" t="s">
        <v>314</v>
      </c>
      <c r="G31" s="22">
        <v>40</v>
      </c>
      <c r="H31" s="19" t="s">
        <v>69</v>
      </c>
      <c r="I31" s="47">
        <v>862.5</v>
      </c>
      <c r="J31" s="49">
        <v>34500</v>
      </c>
    </row>
    <row r="32" spans="1:10" x14ac:dyDescent="0.25">
      <c r="A32" s="17" t="s">
        <v>202</v>
      </c>
      <c r="B32" s="17" t="s">
        <v>68</v>
      </c>
      <c r="C32" s="17" t="s">
        <v>203</v>
      </c>
      <c r="D32" s="17" t="s">
        <v>33</v>
      </c>
      <c r="E32" s="25" t="s">
        <v>109</v>
      </c>
      <c r="F32" s="17" t="s">
        <v>33</v>
      </c>
      <c r="G32" s="22">
        <v>10</v>
      </c>
      <c r="H32" s="19" t="s">
        <v>69</v>
      </c>
      <c r="I32" s="47">
        <v>402.5</v>
      </c>
      <c r="J32" s="49">
        <v>4025</v>
      </c>
    </row>
    <row r="33" spans="1:10" x14ac:dyDescent="0.25">
      <c r="A33" s="17" t="s">
        <v>202</v>
      </c>
      <c r="B33" s="17" t="s">
        <v>179</v>
      </c>
      <c r="C33" s="17" t="s">
        <v>203</v>
      </c>
      <c r="D33" s="17" t="s">
        <v>33</v>
      </c>
      <c r="E33" s="25" t="s">
        <v>96</v>
      </c>
      <c r="F33" s="17" t="s">
        <v>33</v>
      </c>
      <c r="G33" s="22">
        <v>2</v>
      </c>
      <c r="H33" s="19" t="s">
        <v>198</v>
      </c>
      <c r="I33" s="47">
        <v>180</v>
      </c>
      <c r="J33" s="49">
        <v>360</v>
      </c>
    </row>
    <row r="34" spans="1:10" x14ac:dyDescent="0.25">
      <c r="A34" s="17" t="s">
        <v>202</v>
      </c>
      <c r="B34" s="17" t="s">
        <v>180</v>
      </c>
      <c r="C34" s="17" t="s">
        <v>203</v>
      </c>
      <c r="D34" s="17" t="s">
        <v>33</v>
      </c>
      <c r="E34" s="25" t="s">
        <v>100</v>
      </c>
      <c r="F34" s="17" t="s">
        <v>33</v>
      </c>
      <c r="G34" s="22">
        <v>2</v>
      </c>
      <c r="H34" s="19" t="s">
        <v>69</v>
      </c>
      <c r="I34" s="47">
        <v>517.5</v>
      </c>
      <c r="J34" s="49">
        <v>1035</v>
      </c>
    </row>
    <row r="35" spans="1:10" x14ac:dyDescent="0.25">
      <c r="A35" s="17" t="s">
        <v>202</v>
      </c>
      <c r="B35" s="17" t="s">
        <v>178</v>
      </c>
      <c r="C35" s="17" t="s">
        <v>203</v>
      </c>
      <c r="D35" s="17" t="s">
        <v>33</v>
      </c>
      <c r="E35" s="25" t="s">
        <v>135</v>
      </c>
      <c r="F35" s="17" t="s">
        <v>33</v>
      </c>
      <c r="G35" s="22">
        <v>3</v>
      </c>
      <c r="H35" s="19" t="s">
        <v>69</v>
      </c>
      <c r="I35" s="47">
        <v>300</v>
      </c>
      <c r="J35" s="49">
        <v>900</v>
      </c>
    </row>
    <row r="36" spans="1:10" ht="105" x14ac:dyDescent="0.25">
      <c r="A36" s="17" t="s">
        <v>329</v>
      </c>
      <c r="B36" s="17" t="s">
        <v>205</v>
      </c>
      <c r="C36" s="17" t="s">
        <v>330</v>
      </c>
      <c r="D36" s="17" t="s">
        <v>33</v>
      </c>
      <c r="E36" s="25" t="s">
        <v>16</v>
      </c>
      <c r="F36" s="17" t="s">
        <v>33</v>
      </c>
      <c r="G36" s="20" t="s">
        <v>331</v>
      </c>
      <c r="H36" s="22" t="s">
        <v>332</v>
      </c>
      <c r="I36" s="65" t="s">
        <v>333</v>
      </c>
      <c r="J36" s="47">
        <v>1500</v>
      </c>
    </row>
    <row r="37" spans="1:10" ht="105" x14ac:dyDescent="0.25">
      <c r="A37" s="17" t="s">
        <v>334</v>
      </c>
      <c r="B37" s="17" t="s">
        <v>205</v>
      </c>
      <c r="C37" s="17" t="s">
        <v>330</v>
      </c>
      <c r="D37" s="17" t="s">
        <v>33</v>
      </c>
      <c r="E37" s="25" t="s">
        <v>16</v>
      </c>
      <c r="F37" s="17" t="s">
        <v>33</v>
      </c>
      <c r="G37" s="20" t="s">
        <v>331</v>
      </c>
      <c r="H37" s="22" t="s">
        <v>332</v>
      </c>
      <c r="I37" s="65" t="s">
        <v>333</v>
      </c>
      <c r="J37" s="47">
        <v>1500</v>
      </c>
    </row>
    <row r="38" spans="1:10" ht="105" x14ac:dyDescent="0.25">
      <c r="A38" s="17" t="s">
        <v>335</v>
      </c>
      <c r="B38" s="17" t="s">
        <v>205</v>
      </c>
      <c r="C38" s="17" t="s">
        <v>330</v>
      </c>
      <c r="D38" s="17" t="s">
        <v>33</v>
      </c>
      <c r="E38" s="25" t="s">
        <v>16</v>
      </c>
      <c r="F38" s="17" t="s">
        <v>33</v>
      </c>
      <c r="G38" s="20" t="s">
        <v>331</v>
      </c>
      <c r="H38" s="22" t="s">
        <v>332</v>
      </c>
      <c r="I38" s="65" t="s">
        <v>333</v>
      </c>
      <c r="J38" s="47">
        <v>1500</v>
      </c>
    </row>
    <row r="39" spans="1:10" ht="105" x14ac:dyDescent="0.25">
      <c r="A39" s="17" t="s">
        <v>336</v>
      </c>
      <c r="B39" s="17" t="s">
        <v>205</v>
      </c>
      <c r="C39" s="17" t="s">
        <v>330</v>
      </c>
      <c r="D39" s="17" t="s">
        <v>33</v>
      </c>
      <c r="E39" s="25" t="s">
        <v>16</v>
      </c>
      <c r="F39" s="17" t="s">
        <v>33</v>
      </c>
      <c r="G39" s="20" t="s">
        <v>331</v>
      </c>
      <c r="H39" s="22" t="s">
        <v>332</v>
      </c>
      <c r="I39" s="65" t="s">
        <v>333</v>
      </c>
      <c r="J39" s="47">
        <v>1500</v>
      </c>
    </row>
    <row r="40" spans="1:10" ht="105" x14ac:dyDescent="0.25">
      <c r="A40" s="17" t="s">
        <v>337</v>
      </c>
      <c r="B40" s="17" t="s">
        <v>205</v>
      </c>
      <c r="C40" s="17" t="s">
        <v>330</v>
      </c>
      <c r="D40" s="17" t="s">
        <v>33</v>
      </c>
      <c r="E40" s="25" t="s">
        <v>16</v>
      </c>
      <c r="F40" s="17" t="s">
        <v>33</v>
      </c>
      <c r="G40" s="20" t="s">
        <v>331</v>
      </c>
      <c r="H40" s="22" t="s">
        <v>332</v>
      </c>
      <c r="I40" s="65" t="s">
        <v>333</v>
      </c>
      <c r="J40" s="47">
        <v>1500</v>
      </c>
    </row>
    <row r="41" spans="1:10" x14ac:dyDescent="0.25">
      <c r="A41" s="17" t="s">
        <v>344</v>
      </c>
      <c r="B41" s="17" t="s">
        <v>205</v>
      </c>
      <c r="C41" s="17" t="s">
        <v>110</v>
      </c>
      <c r="D41" s="17" t="s">
        <v>33</v>
      </c>
      <c r="E41" s="25" t="s">
        <v>111</v>
      </c>
      <c r="F41" s="17" t="s">
        <v>33</v>
      </c>
      <c r="G41" s="19">
        <v>2</v>
      </c>
      <c r="H41" s="19" t="s">
        <v>207</v>
      </c>
      <c r="I41" s="46"/>
      <c r="J41" s="47">
        <v>420</v>
      </c>
    </row>
    <row r="42" spans="1:10" ht="90" x14ac:dyDescent="0.25">
      <c r="A42" s="17" t="s">
        <v>344</v>
      </c>
      <c r="B42" s="17" t="s">
        <v>113</v>
      </c>
      <c r="C42" s="17" t="s">
        <v>110</v>
      </c>
      <c r="D42" s="17" t="s">
        <v>340</v>
      </c>
      <c r="E42" s="26" t="s">
        <v>316</v>
      </c>
      <c r="F42" s="17" t="s">
        <v>314</v>
      </c>
      <c r="G42" s="20" t="s">
        <v>208</v>
      </c>
      <c r="H42" s="22" t="s">
        <v>332</v>
      </c>
      <c r="I42" s="65" t="s">
        <v>338</v>
      </c>
      <c r="J42" s="47">
        <v>68700</v>
      </c>
    </row>
    <row r="43" spans="1:10" x14ac:dyDescent="0.25">
      <c r="A43" s="17" t="s">
        <v>209</v>
      </c>
      <c r="B43" s="17" t="s">
        <v>30</v>
      </c>
      <c r="C43" s="17" t="s">
        <v>31</v>
      </c>
      <c r="D43" s="17" t="s">
        <v>32</v>
      </c>
      <c r="E43" s="25" t="s">
        <v>16</v>
      </c>
      <c r="F43" s="17" t="s">
        <v>33</v>
      </c>
      <c r="G43" s="19">
        <v>2</v>
      </c>
      <c r="H43" s="19" t="s">
        <v>73</v>
      </c>
      <c r="I43" s="47">
        <v>1100</v>
      </c>
      <c r="J43" s="47">
        <v>2200</v>
      </c>
    </row>
    <row r="44" spans="1:10" x14ac:dyDescent="0.25">
      <c r="A44" s="17" t="s">
        <v>209</v>
      </c>
      <c r="B44" s="17" t="s">
        <v>34</v>
      </c>
      <c r="C44" s="17" t="s">
        <v>35</v>
      </c>
      <c r="D44" s="17" t="s">
        <v>28</v>
      </c>
      <c r="E44" s="25" t="s">
        <v>105</v>
      </c>
      <c r="F44" s="17" t="s">
        <v>314</v>
      </c>
      <c r="G44" s="19">
        <v>4000</v>
      </c>
      <c r="H44" s="19" t="s">
        <v>70</v>
      </c>
      <c r="I44" s="47">
        <v>70.166250000000005</v>
      </c>
      <c r="J44" s="47">
        <v>280665</v>
      </c>
    </row>
    <row r="45" spans="1:10" x14ac:dyDescent="0.25">
      <c r="A45" s="17" t="s">
        <v>209</v>
      </c>
      <c r="B45" s="17" t="s">
        <v>30</v>
      </c>
      <c r="C45" s="17" t="s">
        <v>31</v>
      </c>
      <c r="D45" s="17" t="s">
        <v>32</v>
      </c>
      <c r="E45" s="25" t="s">
        <v>103</v>
      </c>
      <c r="F45" s="17" t="s">
        <v>93</v>
      </c>
      <c r="G45" s="19">
        <v>11</v>
      </c>
      <c r="H45" s="19" t="s">
        <v>73</v>
      </c>
      <c r="I45" s="47">
        <v>1131.909090909091</v>
      </c>
      <c r="J45" s="47">
        <v>12451</v>
      </c>
    </row>
    <row r="46" spans="1:10" x14ac:dyDescent="0.25">
      <c r="A46" s="17" t="s">
        <v>209</v>
      </c>
      <c r="B46" s="17" t="s">
        <v>36</v>
      </c>
      <c r="C46" s="17" t="s">
        <v>31</v>
      </c>
      <c r="D46" s="17" t="s">
        <v>38</v>
      </c>
      <c r="E46" s="25" t="s">
        <v>107</v>
      </c>
      <c r="F46" s="17" t="s">
        <v>315</v>
      </c>
      <c r="G46" s="19">
        <v>20</v>
      </c>
      <c r="H46" s="19" t="s">
        <v>210</v>
      </c>
      <c r="I46" s="47">
        <v>1635.45</v>
      </c>
      <c r="J46" s="47">
        <v>32709</v>
      </c>
    </row>
    <row r="47" spans="1:10" x14ac:dyDescent="0.25">
      <c r="A47" s="17" t="s">
        <v>231</v>
      </c>
      <c r="B47" s="12" t="s">
        <v>116</v>
      </c>
      <c r="C47" s="17" t="s">
        <v>83</v>
      </c>
      <c r="D47" s="12" t="s">
        <v>33</v>
      </c>
      <c r="E47" s="25" t="s">
        <v>86</v>
      </c>
      <c r="F47" s="17" t="s">
        <v>33</v>
      </c>
      <c r="G47" s="19">
        <v>1</v>
      </c>
      <c r="H47" s="19" t="s">
        <v>69</v>
      </c>
      <c r="I47" s="47">
        <v>1100</v>
      </c>
      <c r="J47" s="47">
        <v>1100</v>
      </c>
    </row>
    <row r="48" spans="1:10" x14ac:dyDescent="0.25">
      <c r="A48" s="17" t="s">
        <v>231</v>
      </c>
      <c r="B48" s="12" t="s">
        <v>116</v>
      </c>
      <c r="C48" s="17" t="s">
        <v>83</v>
      </c>
      <c r="D48" s="12" t="s">
        <v>33</v>
      </c>
      <c r="E48" s="25" t="s">
        <v>86</v>
      </c>
      <c r="F48" s="17" t="s">
        <v>33</v>
      </c>
      <c r="G48" s="19">
        <v>8</v>
      </c>
      <c r="H48" s="19" t="s">
        <v>60</v>
      </c>
      <c r="I48" s="47">
        <v>149</v>
      </c>
      <c r="J48" s="47">
        <v>1192</v>
      </c>
    </row>
    <row r="49" spans="1:10" x14ac:dyDescent="0.25">
      <c r="A49" s="17" t="s">
        <v>231</v>
      </c>
      <c r="B49" s="12" t="s">
        <v>116</v>
      </c>
      <c r="C49" s="17" t="s">
        <v>83</v>
      </c>
      <c r="D49" s="12" t="s">
        <v>33</v>
      </c>
      <c r="E49" s="25" t="s">
        <v>100</v>
      </c>
      <c r="F49" s="17" t="s">
        <v>33</v>
      </c>
      <c r="G49" s="19">
        <v>10</v>
      </c>
      <c r="H49" s="19" t="s">
        <v>232</v>
      </c>
      <c r="I49" s="47">
        <v>149</v>
      </c>
      <c r="J49" s="47">
        <v>1490</v>
      </c>
    </row>
    <row r="50" spans="1:10" x14ac:dyDescent="0.25">
      <c r="A50" s="17" t="s">
        <v>231</v>
      </c>
      <c r="B50" s="12" t="s">
        <v>116</v>
      </c>
      <c r="C50" s="17" t="s">
        <v>17</v>
      </c>
      <c r="D50" s="12" t="s">
        <v>33</v>
      </c>
      <c r="E50" s="25" t="s">
        <v>100</v>
      </c>
      <c r="F50" s="17" t="s">
        <v>33</v>
      </c>
      <c r="G50" s="19">
        <v>5</v>
      </c>
      <c r="H50" s="19" t="s">
        <v>233</v>
      </c>
      <c r="I50" s="47">
        <v>169</v>
      </c>
      <c r="J50" s="47">
        <v>845</v>
      </c>
    </row>
    <row r="51" spans="1:10" x14ac:dyDescent="0.25">
      <c r="A51" s="17" t="s">
        <v>231</v>
      </c>
      <c r="B51" s="12" t="s">
        <v>116</v>
      </c>
      <c r="C51" s="17" t="s">
        <v>83</v>
      </c>
      <c r="D51" s="12" t="s">
        <v>33</v>
      </c>
      <c r="E51" s="25" t="s">
        <v>100</v>
      </c>
      <c r="F51" s="17" t="s">
        <v>33</v>
      </c>
      <c r="G51" s="19">
        <v>1</v>
      </c>
      <c r="H51" s="19" t="s">
        <v>232</v>
      </c>
      <c r="I51" s="47">
        <v>149</v>
      </c>
      <c r="J51" s="47">
        <v>149</v>
      </c>
    </row>
    <row r="52" spans="1:10" x14ac:dyDescent="0.25">
      <c r="A52" s="17" t="s">
        <v>231</v>
      </c>
      <c r="B52" s="12" t="s">
        <v>116</v>
      </c>
      <c r="C52" s="17" t="s">
        <v>83</v>
      </c>
      <c r="D52" s="12" t="s">
        <v>33</v>
      </c>
      <c r="E52" s="25" t="s">
        <v>96</v>
      </c>
      <c r="F52" s="17" t="s">
        <v>33</v>
      </c>
      <c r="G52" s="19">
        <v>1</v>
      </c>
      <c r="H52" s="19" t="s">
        <v>69</v>
      </c>
      <c r="I52" s="47">
        <v>1100</v>
      </c>
      <c r="J52" s="47">
        <v>1100</v>
      </c>
    </row>
    <row r="53" spans="1:10" x14ac:dyDescent="0.25">
      <c r="A53" s="17" t="s">
        <v>231</v>
      </c>
      <c r="B53" s="12" t="s">
        <v>118</v>
      </c>
      <c r="C53" s="17" t="s">
        <v>83</v>
      </c>
      <c r="D53" s="12" t="s">
        <v>33</v>
      </c>
      <c r="E53" s="25" t="s">
        <v>96</v>
      </c>
      <c r="F53" s="17" t="s">
        <v>33</v>
      </c>
      <c r="G53" s="19">
        <v>20</v>
      </c>
      <c r="H53" s="19" t="s">
        <v>233</v>
      </c>
      <c r="I53" s="47" t="s">
        <v>119</v>
      </c>
      <c r="J53" s="47">
        <v>5800</v>
      </c>
    </row>
    <row r="54" spans="1:10" x14ac:dyDescent="0.25">
      <c r="A54" s="17" t="s">
        <v>231</v>
      </c>
      <c r="B54" s="12" t="s">
        <v>77</v>
      </c>
      <c r="C54" s="17" t="s">
        <v>83</v>
      </c>
      <c r="D54" s="17" t="s">
        <v>28</v>
      </c>
      <c r="E54" s="25" t="s">
        <v>121</v>
      </c>
      <c r="F54" s="17" t="s">
        <v>314</v>
      </c>
      <c r="G54" s="19">
        <v>20</v>
      </c>
      <c r="H54" s="19" t="s">
        <v>78</v>
      </c>
      <c r="I54" s="47">
        <v>2750</v>
      </c>
      <c r="J54" s="47">
        <v>55000</v>
      </c>
    </row>
    <row r="55" spans="1:10" x14ac:dyDescent="0.25">
      <c r="A55" s="17" t="s">
        <v>231</v>
      </c>
      <c r="B55" s="12" t="s">
        <v>77</v>
      </c>
      <c r="C55" s="17" t="s">
        <v>83</v>
      </c>
      <c r="D55" s="17" t="s">
        <v>122</v>
      </c>
      <c r="E55" s="25" t="s">
        <v>123</v>
      </c>
      <c r="F55" s="17" t="s">
        <v>314</v>
      </c>
      <c r="G55" s="19">
        <v>15</v>
      </c>
      <c r="H55" s="19" t="s">
        <v>78</v>
      </c>
      <c r="I55" s="47">
        <v>2750</v>
      </c>
      <c r="J55" s="47" t="s">
        <v>124</v>
      </c>
    </row>
    <row r="56" spans="1:10" x14ac:dyDescent="0.25">
      <c r="A56" s="17" t="s">
        <v>249</v>
      </c>
      <c r="B56" s="12" t="s">
        <v>238</v>
      </c>
      <c r="C56" s="17" t="s">
        <v>244</v>
      </c>
      <c r="D56" s="17" t="s">
        <v>240</v>
      </c>
      <c r="E56" s="25" t="s">
        <v>248</v>
      </c>
      <c r="F56" s="17" t="s">
        <v>314</v>
      </c>
      <c r="G56" s="19">
        <v>9100</v>
      </c>
      <c r="H56" s="19" t="s">
        <v>70</v>
      </c>
      <c r="I56" s="47">
        <v>113.85</v>
      </c>
      <c r="J56" s="47">
        <v>1036035</v>
      </c>
    </row>
    <row r="57" spans="1:10" x14ac:dyDescent="0.25">
      <c r="A57" s="17" t="s">
        <v>231</v>
      </c>
      <c r="B57" s="12" t="s">
        <v>77</v>
      </c>
      <c r="C57" s="17" t="s">
        <v>245</v>
      </c>
      <c r="D57" s="17" t="s">
        <v>28</v>
      </c>
      <c r="E57" s="25" t="s">
        <v>132</v>
      </c>
      <c r="F57" s="17" t="s">
        <v>314</v>
      </c>
      <c r="G57" s="19">
        <v>8000</v>
      </c>
      <c r="H57" s="19" t="s">
        <v>78</v>
      </c>
      <c r="I57" s="47">
        <v>2750</v>
      </c>
      <c r="J57" s="47">
        <v>55000</v>
      </c>
    </row>
    <row r="58" spans="1:10" x14ac:dyDescent="0.25">
      <c r="A58" s="17" t="s">
        <v>231</v>
      </c>
      <c r="B58" s="12" t="s">
        <v>77</v>
      </c>
      <c r="C58" s="17" t="s">
        <v>245</v>
      </c>
      <c r="D58" s="17" t="s">
        <v>241</v>
      </c>
      <c r="E58" s="25" t="s">
        <v>123</v>
      </c>
      <c r="F58" s="17" t="s">
        <v>314</v>
      </c>
      <c r="G58" s="19">
        <v>3500</v>
      </c>
      <c r="H58" s="19" t="s">
        <v>78</v>
      </c>
      <c r="I58" s="47">
        <v>2750</v>
      </c>
      <c r="J58" s="47">
        <v>41250</v>
      </c>
    </row>
    <row r="59" spans="1:10" x14ac:dyDescent="0.25">
      <c r="A59" s="17" t="s">
        <v>249</v>
      </c>
      <c r="B59" s="17" t="s">
        <v>173</v>
      </c>
      <c r="C59" s="17" t="s">
        <v>13</v>
      </c>
      <c r="D59" s="45" t="s">
        <v>325</v>
      </c>
      <c r="E59" s="25" t="s">
        <v>252</v>
      </c>
      <c r="F59" s="20" t="s">
        <v>314</v>
      </c>
      <c r="G59" s="44">
        <v>25200</v>
      </c>
      <c r="H59" s="44" t="s">
        <v>70</v>
      </c>
      <c r="I59" s="47">
        <v>9.6527777777777786</v>
      </c>
      <c r="J59" s="51">
        <v>243250</v>
      </c>
    </row>
    <row r="60" spans="1:10" x14ac:dyDescent="0.25">
      <c r="A60" s="17" t="s">
        <v>193</v>
      </c>
      <c r="B60" s="17" t="s">
        <v>268</v>
      </c>
      <c r="C60" s="23" t="s">
        <v>83</v>
      </c>
      <c r="D60" s="17" t="s">
        <v>296</v>
      </c>
      <c r="E60" s="26">
        <v>43925</v>
      </c>
      <c r="F60" s="17" t="s">
        <v>93</v>
      </c>
      <c r="G60" s="19">
        <v>750</v>
      </c>
      <c r="H60" s="22" t="s">
        <v>70</v>
      </c>
      <c r="I60" s="66">
        <v>103.49999999999999</v>
      </c>
      <c r="J60" s="47">
        <v>77624.999999999985</v>
      </c>
    </row>
    <row r="61" spans="1:10" x14ac:dyDescent="0.25">
      <c r="A61" s="17" t="s">
        <v>193</v>
      </c>
      <c r="B61" s="20" t="s">
        <v>269</v>
      </c>
      <c r="C61" s="23" t="s">
        <v>83</v>
      </c>
      <c r="D61" s="17" t="s">
        <v>33</v>
      </c>
      <c r="E61" s="26">
        <v>43916</v>
      </c>
      <c r="F61" s="17" t="s">
        <v>33</v>
      </c>
      <c r="G61" s="19">
        <v>6</v>
      </c>
      <c r="H61" s="19" t="s">
        <v>214</v>
      </c>
      <c r="I61" s="52">
        <v>100</v>
      </c>
      <c r="J61" s="47">
        <v>600</v>
      </c>
    </row>
    <row r="62" spans="1:10" x14ac:dyDescent="0.25">
      <c r="A62" s="17" t="s">
        <v>193</v>
      </c>
      <c r="B62" s="20" t="s">
        <v>270</v>
      </c>
      <c r="C62" s="23" t="s">
        <v>83</v>
      </c>
      <c r="D62" s="17" t="s">
        <v>33</v>
      </c>
      <c r="E62" s="26">
        <v>43921</v>
      </c>
      <c r="F62" s="17" t="s">
        <v>33</v>
      </c>
      <c r="G62" s="19">
        <v>2</v>
      </c>
      <c r="H62" s="19" t="s">
        <v>214</v>
      </c>
      <c r="I62" s="52">
        <v>35</v>
      </c>
      <c r="J62" s="47">
        <v>70</v>
      </c>
    </row>
    <row r="63" spans="1:10" x14ac:dyDescent="0.25">
      <c r="A63" s="17" t="s">
        <v>193</v>
      </c>
      <c r="B63" s="20" t="s">
        <v>271</v>
      </c>
      <c r="C63" s="23" t="s">
        <v>83</v>
      </c>
      <c r="D63" s="17" t="s">
        <v>33</v>
      </c>
      <c r="E63" s="26">
        <v>43915</v>
      </c>
      <c r="F63" s="17" t="s">
        <v>33</v>
      </c>
      <c r="G63" s="19">
        <v>1</v>
      </c>
      <c r="H63" s="19" t="s">
        <v>214</v>
      </c>
      <c r="I63" s="52">
        <v>180</v>
      </c>
      <c r="J63" s="47">
        <v>180</v>
      </c>
    </row>
    <row r="64" spans="1:10" x14ac:dyDescent="0.25">
      <c r="A64" s="17" t="s">
        <v>193</v>
      </c>
      <c r="B64" s="20" t="s">
        <v>271</v>
      </c>
      <c r="C64" s="23" t="s">
        <v>83</v>
      </c>
      <c r="D64" s="17" t="s">
        <v>33</v>
      </c>
      <c r="E64" s="26">
        <v>43916</v>
      </c>
      <c r="F64" s="17" t="s">
        <v>33</v>
      </c>
      <c r="G64" s="19">
        <v>1</v>
      </c>
      <c r="H64" s="19" t="s">
        <v>214</v>
      </c>
      <c r="I64" s="52">
        <v>200</v>
      </c>
      <c r="J64" s="47">
        <v>200</v>
      </c>
    </row>
    <row r="65" spans="1:10" x14ac:dyDescent="0.25">
      <c r="A65" s="17" t="s">
        <v>193</v>
      </c>
      <c r="B65" s="20" t="s">
        <v>272</v>
      </c>
      <c r="C65" s="23" t="s">
        <v>83</v>
      </c>
      <c r="D65" s="17" t="s">
        <v>33</v>
      </c>
      <c r="E65" s="26">
        <v>43916</v>
      </c>
      <c r="F65" s="17" t="s">
        <v>33</v>
      </c>
      <c r="G65" s="19">
        <v>1</v>
      </c>
      <c r="H65" s="19" t="s">
        <v>214</v>
      </c>
      <c r="I65" s="52">
        <v>120</v>
      </c>
      <c r="J65" s="47">
        <v>120</v>
      </c>
    </row>
    <row r="66" spans="1:10" x14ac:dyDescent="0.25">
      <c r="A66" s="17" t="s">
        <v>193</v>
      </c>
      <c r="B66" s="20" t="s">
        <v>273</v>
      </c>
      <c r="C66" s="23" t="s">
        <v>83</v>
      </c>
      <c r="D66" s="17" t="s">
        <v>33</v>
      </c>
      <c r="E66" s="26">
        <v>43936</v>
      </c>
      <c r="F66" s="17" t="s">
        <v>33</v>
      </c>
      <c r="G66" s="19">
        <v>7</v>
      </c>
      <c r="H66" s="19" t="s">
        <v>214</v>
      </c>
      <c r="I66" s="52">
        <v>64.285714285714292</v>
      </c>
      <c r="J66" s="47">
        <v>450.00000000000006</v>
      </c>
    </row>
    <row r="67" spans="1:10" x14ac:dyDescent="0.25">
      <c r="A67" s="17" t="s">
        <v>193</v>
      </c>
      <c r="B67" s="20" t="s">
        <v>274</v>
      </c>
      <c r="C67" s="23" t="s">
        <v>83</v>
      </c>
      <c r="D67" s="17" t="s">
        <v>33</v>
      </c>
      <c r="E67" s="26">
        <v>43936</v>
      </c>
      <c r="F67" s="17" t="s">
        <v>33</v>
      </c>
      <c r="G67" s="19">
        <v>2</v>
      </c>
      <c r="H67" s="19" t="s">
        <v>214</v>
      </c>
      <c r="I67" s="52">
        <v>55</v>
      </c>
      <c r="J67" s="47">
        <v>110</v>
      </c>
    </row>
    <row r="68" spans="1:10" x14ac:dyDescent="0.25">
      <c r="A68" s="17" t="s">
        <v>193</v>
      </c>
      <c r="B68" s="20" t="s">
        <v>275</v>
      </c>
      <c r="C68" s="23" t="s">
        <v>83</v>
      </c>
      <c r="D68" s="17" t="s">
        <v>33</v>
      </c>
      <c r="E68" s="26">
        <v>43943</v>
      </c>
      <c r="F68" s="17" t="s">
        <v>33</v>
      </c>
      <c r="G68" s="19">
        <v>3</v>
      </c>
      <c r="H68" s="19" t="s">
        <v>214</v>
      </c>
      <c r="I68" s="52">
        <v>75</v>
      </c>
      <c r="J68" s="47">
        <v>225</v>
      </c>
    </row>
    <row r="69" spans="1:10" x14ac:dyDescent="0.25">
      <c r="A69" s="17" t="s">
        <v>193</v>
      </c>
      <c r="B69" s="20" t="s">
        <v>274</v>
      </c>
      <c r="C69" s="23" t="s">
        <v>83</v>
      </c>
      <c r="D69" s="17" t="s">
        <v>33</v>
      </c>
      <c r="E69" s="26">
        <v>43936</v>
      </c>
      <c r="F69" s="17" t="s">
        <v>33</v>
      </c>
      <c r="G69" s="19">
        <v>12</v>
      </c>
      <c r="H69" s="19" t="s">
        <v>214</v>
      </c>
      <c r="I69" s="52">
        <v>56.666666666666664</v>
      </c>
      <c r="J69" s="47">
        <v>680</v>
      </c>
    </row>
    <row r="70" spans="1:10" x14ac:dyDescent="0.25">
      <c r="A70" s="17" t="s">
        <v>193</v>
      </c>
      <c r="B70" s="20" t="s">
        <v>276</v>
      </c>
      <c r="C70" s="23" t="s">
        <v>83</v>
      </c>
      <c r="D70" s="17" t="s">
        <v>33</v>
      </c>
      <c r="E70" s="26">
        <v>43942</v>
      </c>
      <c r="F70" s="17" t="s">
        <v>33</v>
      </c>
      <c r="G70" s="19">
        <v>4</v>
      </c>
      <c r="H70" s="19" t="s">
        <v>214</v>
      </c>
      <c r="I70" s="52">
        <v>69.75</v>
      </c>
      <c r="J70" s="47">
        <v>279</v>
      </c>
    </row>
    <row r="71" spans="1:10" x14ac:dyDescent="0.25">
      <c r="A71" s="17" t="s">
        <v>193</v>
      </c>
      <c r="B71" s="20" t="s">
        <v>277</v>
      </c>
      <c r="C71" s="23" t="s">
        <v>83</v>
      </c>
      <c r="D71" s="17" t="s">
        <v>33</v>
      </c>
      <c r="E71" s="26">
        <v>43907</v>
      </c>
      <c r="F71" s="17" t="s">
        <v>33</v>
      </c>
      <c r="G71" s="19">
        <v>1</v>
      </c>
      <c r="H71" s="19" t="s">
        <v>300</v>
      </c>
      <c r="I71" s="52">
        <v>70</v>
      </c>
      <c r="J71" s="47">
        <v>70</v>
      </c>
    </row>
    <row r="72" spans="1:10" x14ac:dyDescent="0.25">
      <c r="A72" s="17" t="s">
        <v>193</v>
      </c>
      <c r="B72" s="20" t="s">
        <v>277</v>
      </c>
      <c r="C72" s="23" t="s">
        <v>83</v>
      </c>
      <c r="D72" s="17" t="s">
        <v>33</v>
      </c>
      <c r="E72" s="26">
        <v>43907</v>
      </c>
      <c r="F72" s="17" t="s">
        <v>33</v>
      </c>
      <c r="G72" s="19">
        <v>2</v>
      </c>
      <c r="H72" s="19" t="s">
        <v>300</v>
      </c>
      <c r="I72" s="52">
        <v>20</v>
      </c>
      <c r="J72" s="47">
        <v>40</v>
      </c>
    </row>
    <row r="73" spans="1:10" x14ac:dyDescent="0.25">
      <c r="A73" s="17" t="s">
        <v>193</v>
      </c>
      <c r="B73" s="20" t="s">
        <v>277</v>
      </c>
      <c r="C73" s="23" t="s">
        <v>83</v>
      </c>
      <c r="D73" s="17" t="s">
        <v>33</v>
      </c>
      <c r="E73" s="26">
        <v>43907</v>
      </c>
      <c r="F73" s="17" t="s">
        <v>33</v>
      </c>
      <c r="G73" s="19">
        <v>2</v>
      </c>
      <c r="H73" s="19" t="s">
        <v>300</v>
      </c>
      <c r="I73" s="52">
        <v>70</v>
      </c>
      <c r="J73" s="47">
        <v>140</v>
      </c>
    </row>
    <row r="74" spans="1:10" x14ac:dyDescent="0.25">
      <c r="A74" s="17" t="s">
        <v>193</v>
      </c>
      <c r="B74" s="20" t="s">
        <v>278</v>
      </c>
      <c r="C74" s="23" t="s">
        <v>83</v>
      </c>
      <c r="D74" s="17" t="s">
        <v>33</v>
      </c>
      <c r="E74" s="26">
        <v>43917</v>
      </c>
      <c r="F74" s="17" t="s">
        <v>33</v>
      </c>
      <c r="G74" s="19">
        <v>1</v>
      </c>
      <c r="H74" s="19" t="s">
        <v>194</v>
      </c>
      <c r="I74" s="52">
        <v>120</v>
      </c>
      <c r="J74" s="47">
        <v>120</v>
      </c>
    </row>
    <row r="75" spans="1:10" x14ac:dyDescent="0.25">
      <c r="A75" s="17" t="s">
        <v>193</v>
      </c>
      <c r="B75" s="20" t="s">
        <v>279</v>
      </c>
      <c r="C75" s="23" t="s">
        <v>83</v>
      </c>
      <c r="D75" s="17" t="s">
        <v>33</v>
      </c>
      <c r="E75" s="26">
        <v>43907</v>
      </c>
      <c r="F75" s="17" t="s">
        <v>33</v>
      </c>
      <c r="G75" s="19">
        <v>26</v>
      </c>
      <c r="H75" s="19" t="s">
        <v>301</v>
      </c>
      <c r="I75" s="52">
        <v>30</v>
      </c>
      <c r="J75" s="47">
        <v>780</v>
      </c>
    </row>
    <row r="76" spans="1:10" x14ac:dyDescent="0.25">
      <c r="A76" s="17" t="s">
        <v>193</v>
      </c>
      <c r="B76" s="20" t="s">
        <v>280</v>
      </c>
      <c r="C76" s="23" t="s">
        <v>83</v>
      </c>
      <c r="D76" s="17" t="s">
        <v>33</v>
      </c>
      <c r="E76" s="26">
        <v>43917</v>
      </c>
      <c r="F76" s="17" t="s">
        <v>33</v>
      </c>
      <c r="G76" s="19">
        <v>1</v>
      </c>
      <c r="H76" s="19" t="s">
        <v>196</v>
      </c>
      <c r="I76" s="52">
        <v>120</v>
      </c>
      <c r="J76" s="47">
        <v>120</v>
      </c>
    </row>
    <row r="77" spans="1:10" x14ac:dyDescent="0.25">
      <c r="A77" s="17" t="s">
        <v>193</v>
      </c>
      <c r="B77" s="20" t="s">
        <v>262</v>
      </c>
      <c r="C77" s="23" t="s">
        <v>83</v>
      </c>
      <c r="D77" s="17" t="s">
        <v>33</v>
      </c>
      <c r="E77" s="26">
        <v>43916</v>
      </c>
      <c r="F77" s="17" t="s">
        <v>33</v>
      </c>
      <c r="G77" s="19">
        <v>2</v>
      </c>
      <c r="H77" s="19" t="s">
        <v>87</v>
      </c>
      <c r="I77" s="52">
        <v>60</v>
      </c>
      <c r="J77" s="47">
        <v>120</v>
      </c>
    </row>
    <row r="78" spans="1:10" x14ac:dyDescent="0.25">
      <c r="A78" s="17" t="s">
        <v>193</v>
      </c>
      <c r="B78" s="20" t="s">
        <v>281</v>
      </c>
      <c r="C78" s="23" t="s">
        <v>83</v>
      </c>
      <c r="D78" s="17" t="s">
        <v>33</v>
      </c>
      <c r="E78" s="26">
        <v>43918</v>
      </c>
      <c r="F78" s="17" t="s">
        <v>33</v>
      </c>
      <c r="G78" s="19">
        <v>56</v>
      </c>
      <c r="H78" s="19" t="s">
        <v>302</v>
      </c>
      <c r="I78" s="52">
        <v>33.928571428571431</v>
      </c>
      <c r="J78" s="47">
        <v>1900</v>
      </c>
    </row>
    <row r="79" spans="1:10" x14ac:dyDescent="0.25">
      <c r="A79" s="17" t="s">
        <v>193</v>
      </c>
      <c r="B79" s="20" t="s">
        <v>282</v>
      </c>
      <c r="C79" s="23" t="s">
        <v>83</v>
      </c>
      <c r="D79" s="17" t="s">
        <v>33</v>
      </c>
      <c r="E79" s="26">
        <v>43906</v>
      </c>
      <c r="F79" s="17" t="s">
        <v>33</v>
      </c>
      <c r="G79" s="19">
        <v>3</v>
      </c>
      <c r="H79" s="19" t="s">
        <v>303</v>
      </c>
      <c r="I79" s="52">
        <v>400</v>
      </c>
      <c r="J79" s="47">
        <v>1200</v>
      </c>
    </row>
    <row r="80" spans="1:10" x14ac:dyDescent="0.25">
      <c r="A80" s="17" t="s">
        <v>193</v>
      </c>
      <c r="B80" s="20" t="s">
        <v>283</v>
      </c>
      <c r="C80" s="23" t="s">
        <v>83</v>
      </c>
      <c r="D80" s="17" t="s">
        <v>33</v>
      </c>
      <c r="E80" s="26">
        <v>43915</v>
      </c>
      <c r="F80" s="17" t="s">
        <v>33</v>
      </c>
      <c r="G80" s="19">
        <v>1</v>
      </c>
      <c r="H80" s="19" t="s">
        <v>303</v>
      </c>
      <c r="I80" s="52">
        <v>370</v>
      </c>
      <c r="J80" s="47">
        <v>370</v>
      </c>
    </row>
    <row r="81" spans="1:10" x14ac:dyDescent="0.25">
      <c r="A81" s="17" t="s">
        <v>193</v>
      </c>
      <c r="B81" s="20" t="s">
        <v>284</v>
      </c>
      <c r="C81" s="23" t="s">
        <v>83</v>
      </c>
      <c r="D81" s="17" t="s">
        <v>33</v>
      </c>
      <c r="E81" s="26">
        <v>43923</v>
      </c>
      <c r="F81" s="17" t="s">
        <v>33</v>
      </c>
      <c r="G81" s="19">
        <v>4</v>
      </c>
      <c r="H81" s="19" t="s">
        <v>299</v>
      </c>
      <c r="I81" s="52">
        <v>400</v>
      </c>
      <c r="J81" s="47">
        <v>1600</v>
      </c>
    </row>
    <row r="82" spans="1:10" x14ac:dyDescent="0.25">
      <c r="A82" s="17" t="s">
        <v>193</v>
      </c>
      <c r="B82" s="20" t="s">
        <v>285</v>
      </c>
      <c r="C82" s="23" t="s">
        <v>83</v>
      </c>
      <c r="D82" s="17" t="s">
        <v>33</v>
      </c>
      <c r="E82" s="26">
        <v>43924</v>
      </c>
      <c r="F82" s="17" t="s">
        <v>33</v>
      </c>
      <c r="G82" s="19">
        <v>20</v>
      </c>
      <c r="H82" s="19" t="s">
        <v>233</v>
      </c>
      <c r="I82" s="52">
        <v>99</v>
      </c>
      <c r="J82" s="47">
        <v>1980</v>
      </c>
    </row>
    <row r="83" spans="1:10" x14ac:dyDescent="0.25">
      <c r="A83" s="17" t="s">
        <v>193</v>
      </c>
      <c r="B83" s="20" t="s">
        <v>286</v>
      </c>
      <c r="C83" s="23" t="s">
        <v>83</v>
      </c>
      <c r="D83" s="17" t="s">
        <v>33</v>
      </c>
      <c r="E83" s="26">
        <v>43907</v>
      </c>
      <c r="F83" s="17" t="s">
        <v>33</v>
      </c>
      <c r="G83" s="19">
        <v>2</v>
      </c>
      <c r="H83" s="19" t="s">
        <v>299</v>
      </c>
      <c r="I83" s="52">
        <v>400</v>
      </c>
      <c r="J83" s="47">
        <v>800</v>
      </c>
    </row>
    <row r="84" spans="1:10" x14ac:dyDescent="0.25">
      <c r="A84" s="17" t="s">
        <v>193</v>
      </c>
      <c r="B84" s="20" t="s">
        <v>264</v>
      </c>
      <c r="C84" s="23" t="s">
        <v>83</v>
      </c>
      <c r="D84" s="17" t="s">
        <v>33</v>
      </c>
      <c r="E84" s="26">
        <v>43909</v>
      </c>
      <c r="F84" s="17" t="s">
        <v>33</v>
      </c>
      <c r="G84" s="19">
        <v>4</v>
      </c>
      <c r="H84" s="19" t="s">
        <v>304</v>
      </c>
      <c r="I84" s="52">
        <v>120.75</v>
      </c>
      <c r="J84" s="47">
        <v>483</v>
      </c>
    </row>
    <row r="85" spans="1:10" x14ac:dyDescent="0.25">
      <c r="A85" s="17" t="s">
        <v>193</v>
      </c>
      <c r="B85" s="11" t="s">
        <v>287</v>
      </c>
      <c r="C85" s="23" t="s">
        <v>83</v>
      </c>
      <c r="D85" s="17" t="s">
        <v>33</v>
      </c>
      <c r="E85" s="28">
        <v>43938</v>
      </c>
      <c r="F85" s="17" t="s">
        <v>33</v>
      </c>
      <c r="G85" s="13">
        <v>4</v>
      </c>
      <c r="H85" s="19" t="s">
        <v>299</v>
      </c>
      <c r="I85" s="52">
        <v>225</v>
      </c>
      <c r="J85" s="47">
        <v>900</v>
      </c>
    </row>
    <row r="86" spans="1:10" x14ac:dyDescent="0.25">
      <c r="A86" s="17" t="s">
        <v>193</v>
      </c>
      <c r="B86" s="20" t="s">
        <v>288</v>
      </c>
      <c r="C86" s="23" t="s">
        <v>83</v>
      </c>
      <c r="D86" s="17" t="s">
        <v>33</v>
      </c>
      <c r="E86" s="26">
        <v>43900</v>
      </c>
      <c r="F86" s="17" t="s">
        <v>33</v>
      </c>
      <c r="G86" s="19">
        <v>1</v>
      </c>
      <c r="H86" s="19" t="s">
        <v>299</v>
      </c>
      <c r="I86" s="52">
        <v>200</v>
      </c>
      <c r="J86" s="47">
        <v>200</v>
      </c>
    </row>
    <row r="87" spans="1:10" x14ac:dyDescent="0.25">
      <c r="A87" s="17" t="s">
        <v>193</v>
      </c>
      <c r="B87" s="20" t="s">
        <v>288</v>
      </c>
      <c r="C87" s="23" t="s">
        <v>83</v>
      </c>
      <c r="D87" s="17" t="s">
        <v>33</v>
      </c>
      <c r="E87" s="26">
        <v>43906</v>
      </c>
      <c r="F87" s="17" t="s">
        <v>33</v>
      </c>
      <c r="G87" s="19">
        <v>5</v>
      </c>
      <c r="H87" s="19" t="s">
        <v>299</v>
      </c>
      <c r="I87" s="52">
        <v>190</v>
      </c>
      <c r="J87" s="47">
        <v>950</v>
      </c>
    </row>
    <row r="88" spans="1:10" x14ac:dyDescent="0.25">
      <c r="A88" s="17" t="s">
        <v>193</v>
      </c>
      <c r="B88" s="20" t="s">
        <v>309</v>
      </c>
      <c r="C88" s="17" t="s">
        <v>292</v>
      </c>
      <c r="D88" s="17" t="s">
        <v>33</v>
      </c>
      <c r="E88" s="26">
        <v>43920</v>
      </c>
      <c r="F88" s="17" t="s">
        <v>33</v>
      </c>
      <c r="G88" s="19">
        <v>2</v>
      </c>
      <c r="H88" s="19" t="s">
        <v>214</v>
      </c>
      <c r="I88" s="52">
        <v>40</v>
      </c>
      <c r="J88" s="47">
        <v>80</v>
      </c>
    </row>
    <row r="89" spans="1:10" x14ac:dyDescent="0.25">
      <c r="A89" s="58"/>
      <c r="B89" s="58"/>
      <c r="C89" s="58"/>
      <c r="D89" s="58"/>
      <c r="E89" s="58"/>
      <c r="F89" s="58"/>
      <c r="G89" s="58"/>
      <c r="H89" s="58"/>
      <c r="I89" s="67"/>
      <c r="J89" s="68">
        <f>SUM(J56:J88)</f>
        <v>1467927</v>
      </c>
    </row>
  </sheetData>
  <autoFilter ref="A2:J2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workbookViewId="0">
      <pane ySplit="2" topLeftCell="A3" activePane="bottomLeft" state="frozen"/>
      <selection pane="bottomLeft" activeCell="J36" sqref="J36"/>
    </sheetView>
  </sheetViews>
  <sheetFormatPr defaultRowHeight="15" x14ac:dyDescent="0.25"/>
  <cols>
    <col min="1" max="1" width="21.28515625" customWidth="1"/>
    <col min="2" max="2" width="31.5703125" bestFit="1" customWidth="1"/>
    <col min="3" max="3" width="25" bestFit="1" customWidth="1"/>
    <col min="4" max="4" width="16.7109375" bestFit="1" customWidth="1"/>
    <col min="5" max="5" width="14.85546875" bestFit="1" customWidth="1"/>
    <col min="6" max="6" width="59.140625" bestFit="1" customWidth="1"/>
    <col min="7" max="7" width="6" bestFit="1" customWidth="1"/>
    <col min="8" max="8" width="15.5703125" bestFit="1" customWidth="1"/>
    <col min="9" max="9" width="9.7109375" bestFit="1" customWidth="1"/>
    <col min="10" max="10" width="12.85546875" bestFit="1" customWidth="1"/>
  </cols>
  <sheetData>
    <row r="1" spans="1:10" ht="18.75" x14ac:dyDescent="0.25">
      <c r="A1" s="33" t="s">
        <v>43</v>
      </c>
      <c r="B1" s="8"/>
      <c r="C1" s="32"/>
      <c r="D1" s="32"/>
      <c r="E1" s="32"/>
      <c r="F1" s="32"/>
      <c r="G1" s="32"/>
      <c r="H1" s="32"/>
      <c r="I1" s="54"/>
      <c r="J1" s="54"/>
    </row>
    <row r="2" spans="1:10" ht="30" x14ac:dyDescent="0.25">
      <c r="A2" s="14" t="s">
        <v>181</v>
      </c>
      <c r="B2" s="14" t="s">
        <v>44</v>
      </c>
      <c r="C2" s="42" t="s">
        <v>318</v>
      </c>
      <c r="D2" s="14" t="s">
        <v>45</v>
      </c>
      <c r="E2" s="14" t="s">
        <v>46</v>
      </c>
      <c r="F2" s="14" t="s">
        <v>47</v>
      </c>
      <c r="G2" s="14" t="s">
        <v>48</v>
      </c>
      <c r="H2" s="14" t="s">
        <v>49</v>
      </c>
      <c r="I2" s="55" t="s">
        <v>50</v>
      </c>
      <c r="J2" s="55" t="s">
        <v>51</v>
      </c>
    </row>
    <row r="3" spans="1:10" x14ac:dyDescent="0.25">
      <c r="A3" s="17" t="s">
        <v>188</v>
      </c>
      <c r="B3" s="20" t="s">
        <v>126</v>
      </c>
      <c r="C3" s="20" t="s">
        <v>27</v>
      </c>
      <c r="D3" s="17" t="s">
        <v>28</v>
      </c>
      <c r="E3" s="25" t="s">
        <v>190</v>
      </c>
      <c r="F3" s="17" t="s">
        <v>314</v>
      </c>
      <c r="G3" s="19">
        <v>300</v>
      </c>
      <c r="H3" s="19" t="s">
        <v>53</v>
      </c>
      <c r="I3" s="48">
        <v>1129.25</v>
      </c>
      <c r="J3" s="47">
        <v>338775</v>
      </c>
    </row>
    <row r="4" spans="1:10" x14ac:dyDescent="0.25">
      <c r="A4" s="17" t="s">
        <v>191</v>
      </c>
      <c r="B4" s="17" t="s">
        <v>95</v>
      </c>
      <c r="C4" s="17" t="s">
        <v>199</v>
      </c>
      <c r="D4" s="17" t="s">
        <v>28</v>
      </c>
      <c r="E4" s="25" t="s">
        <v>96</v>
      </c>
      <c r="F4" s="17" t="s">
        <v>314</v>
      </c>
      <c r="G4" s="19">
        <v>27</v>
      </c>
      <c r="H4" s="19" t="s">
        <v>53</v>
      </c>
      <c r="I4" s="47">
        <v>1285</v>
      </c>
      <c r="J4" s="47">
        <v>34695</v>
      </c>
    </row>
    <row r="5" spans="1:10" x14ac:dyDescent="0.25">
      <c r="A5" s="17" t="s">
        <v>191</v>
      </c>
      <c r="B5" s="17" t="s">
        <v>97</v>
      </c>
      <c r="C5" s="17" t="s">
        <v>199</v>
      </c>
      <c r="D5" s="17" t="s">
        <v>28</v>
      </c>
      <c r="E5" s="25" t="s">
        <v>96</v>
      </c>
      <c r="F5" s="17" t="s">
        <v>314</v>
      </c>
      <c r="G5" s="19">
        <v>27</v>
      </c>
      <c r="H5" s="19" t="s">
        <v>53</v>
      </c>
      <c r="I5" s="47">
        <v>1325</v>
      </c>
      <c r="J5" s="47">
        <v>35775</v>
      </c>
    </row>
    <row r="6" spans="1:10" x14ac:dyDescent="0.25">
      <c r="A6" s="17" t="s">
        <v>191</v>
      </c>
      <c r="B6" s="17" t="s">
        <v>98</v>
      </c>
      <c r="C6" s="17" t="s">
        <v>199</v>
      </c>
      <c r="D6" s="17" t="s">
        <v>28</v>
      </c>
      <c r="E6" s="25" t="s">
        <v>96</v>
      </c>
      <c r="F6" s="17" t="s">
        <v>314</v>
      </c>
      <c r="G6" s="19">
        <v>40</v>
      </c>
      <c r="H6" s="19" t="s">
        <v>53</v>
      </c>
      <c r="I6" s="47">
        <v>2450</v>
      </c>
      <c r="J6" s="47">
        <v>98000</v>
      </c>
    </row>
    <row r="7" spans="1:10" x14ac:dyDescent="0.25">
      <c r="A7" s="17" t="s">
        <v>191</v>
      </c>
      <c r="B7" s="17" t="s">
        <v>54</v>
      </c>
      <c r="C7" s="17" t="s">
        <v>199</v>
      </c>
      <c r="D7" s="17" t="s">
        <v>28</v>
      </c>
      <c r="E7" s="25" t="s">
        <v>103</v>
      </c>
      <c r="F7" s="17" t="s">
        <v>314</v>
      </c>
      <c r="G7" s="19">
        <v>350</v>
      </c>
      <c r="H7" s="19" t="s">
        <v>53</v>
      </c>
      <c r="I7" s="47">
        <v>1207.5</v>
      </c>
      <c r="J7" s="49">
        <v>422625</v>
      </c>
    </row>
    <row r="8" spans="1:10" x14ac:dyDescent="0.25">
      <c r="A8" s="17" t="s">
        <v>197</v>
      </c>
      <c r="B8" s="20" t="s">
        <v>139</v>
      </c>
      <c r="C8" s="17" t="s">
        <v>349</v>
      </c>
      <c r="D8" s="17" t="s">
        <v>33</v>
      </c>
      <c r="E8" s="25" t="s">
        <v>85</v>
      </c>
      <c r="F8" s="17" t="s">
        <v>33</v>
      </c>
      <c r="G8" s="19">
        <v>4</v>
      </c>
      <c r="H8" s="19" t="s">
        <v>57</v>
      </c>
      <c r="I8" s="47">
        <v>65</v>
      </c>
      <c r="J8" s="47">
        <v>260</v>
      </c>
    </row>
    <row r="9" spans="1:10" x14ac:dyDescent="0.25">
      <c r="A9" s="17" t="s">
        <v>197</v>
      </c>
      <c r="B9" s="17" t="s">
        <v>147</v>
      </c>
      <c r="C9" s="17" t="s">
        <v>112</v>
      </c>
      <c r="D9" s="17" t="s">
        <v>33</v>
      </c>
      <c r="E9" s="25" t="s">
        <v>16</v>
      </c>
      <c r="F9" s="17" t="s">
        <v>33</v>
      </c>
      <c r="G9" s="19">
        <v>1</v>
      </c>
      <c r="H9" s="19" t="s">
        <v>224</v>
      </c>
      <c r="I9" s="47">
        <v>175</v>
      </c>
      <c r="J9" s="47">
        <v>175</v>
      </c>
    </row>
    <row r="10" spans="1:10" x14ac:dyDescent="0.25">
      <c r="A10" s="17" t="s">
        <v>197</v>
      </c>
      <c r="B10" s="17" t="s">
        <v>163</v>
      </c>
      <c r="C10" s="17" t="s">
        <v>164</v>
      </c>
      <c r="D10" s="17" t="s">
        <v>33</v>
      </c>
      <c r="E10" s="25" t="s">
        <v>16</v>
      </c>
      <c r="F10" s="17" t="s">
        <v>33</v>
      </c>
      <c r="G10" s="19">
        <v>7</v>
      </c>
      <c r="H10" s="19" t="s">
        <v>342</v>
      </c>
      <c r="I10" s="47">
        <v>17</v>
      </c>
      <c r="J10" s="47">
        <v>119</v>
      </c>
    </row>
    <row r="11" spans="1:10" x14ac:dyDescent="0.25">
      <c r="A11" s="17" t="s">
        <v>197</v>
      </c>
      <c r="B11" s="17" t="s">
        <v>165</v>
      </c>
      <c r="C11" s="17" t="s">
        <v>164</v>
      </c>
      <c r="D11" s="17" t="s">
        <v>33</v>
      </c>
      <c r="E11" s="25" t="s">
        <v>16</v>
      </c>
      <c r="F11" s="17" t="s">
        <v>33</v>
      </c>
      <c r="G11" s="19">
        <v>3</v>
      </c>
      <c r="H11" s="19" t="s">
        <v>342</v>
      </c>
      <c r="I11" s="47">
        <v>300</v>
      </c>
      <c r="J11" s="47">
        <v>900</v>
      </c>
    </row>
    <row r="12" spans="1:10" x14ac:dyDescent="0.25">
      <c r="A12" s="17" t="s">
        <v>197</v>
      </c>
      <c r="B12" s="20" t="s">
        <v>54</v>
      </c>
      <c r="C12" s="17" t="s">
        <v>199</v>
      </c>
      <c r="D12" s="17" t="s">
        <v>28</v>
      </c>
      <c r="E12" s="25" t="s">
        <v>172</v>
      </c>
      <c r="F12" s="17" t="s">
        <v>314</v>
      </c>
      <c r="G12" s="19">
        <v>280</v>
      </c>
      <c r="H12" s="10" t="s">
        <v>53</v>
      </c>
      <c r="I12" s="47">
        <v>1207.5</v>
      </c>
      <c r="J12" s="47">
        <v>338100</v>
      </c>
    </row>
    <row r="13" spans="1:10" x14ac:dyDescent="0.25">
      <c r="A13" s="17" t="s">
        <v>201</v>
      </c>
      <c r="B13" s="17" t="s">
        <v>52</v>
      </c>
      <c r="C13" s="17" t="s">
        <v>177</v>
      </c>
      <c r="D13" s="17" t="s">
        <v>28</v>
      </c>
      <c r="E13" s="25" t="s">
        <v>16</v>
      </c>
      <c r="F13" s="17" t="s">
        <v>314</v>
      </c>
      <c r="G13" s="22">
        <v>200</v>
      </c>
      <c r="H13" s="19" t="s">
        <v>53</v>
      </c>
      <c r="I13" s="47">
        <v>1460</v>
      </c>
      <c r="J13" s="50">
        <v>292000</v>
      </c>
    </row>
    <row r="14" spans="1:10" x14ac:dyDescent="0.25">
      <c r="A14" s="17" t="s">
        <v>202</v>
      </c>
      <c r="B14" s="17" t="s">
        <v>54</v>
      </c>
      <c r="C14" s="20" t="s">
        <v>117</v>
      </c>
      <c r="D14" s="17" t="s">
        <v>33</v>
      </c>
      <c r="E14" s="25" t="s">
        <v>109</v>
      </c>
      <c r="F14" s="17" t="s">
        <v>33</v>
      </c>
      <c r="G14" s="22">
        <v>3</v>
      </c>
      <c r="H14" s="19" t="s">
        <v>53</v>
      </c>
      <c r="I14" s="47">
        <v>1050</v>
      </c>
      <c r="J14" s="49">
        <v>3150</v>
      </c>
    </row>
    <row r="15" spans="1:10" x14ac:dyDescent="0.25">
      <c r="A15" s="17" t="s">
        <v>202</v>
      </c>
      <c r="B15" s="17" t="s">
        <v>54</v>
      </c>
      <c r="C15" s="20" t="s">
        <v>204</v>
      </c>
      <c r="D15" s="17" t="s">
        <v>28</v>
      </c>
      <c r="E15" s="25" t="s">
        <v>16</v>
      </c>
      <c r="F15" s="17" t="s">
        <v>314</v>
      </c>
      <c r="G15" s="22">
        <v>40</v>
      </c>
      <c r="H15" s="19" t="s">
        <v>53</v>
      </c>
      <c r="I15" s="47">
        <v>1050</v>
      </c>
      <c r="J15" s="49">
        <v>42000</v>
      </c>
    </row>
    <row r="16" spans="1:10" x14ac:dyDescent="0.25">
      <c r="A16" s="17" t="s">
        <v>202</v>
      </c>
      <c r="B16" s="17" t="s">
        <v>54</v>
      </c>
      <c r="C16" s="20" t="s">
        <v>204</v>
      </c>
      <c r="D16" s="17" t="s">
        <v>33</v>
      </c>
      <c r="E16" s="25" t="s">
        <v>109</v>
      </c>
      <c r="F16" s="17" t="s">
        <v>33</v>
      </c>
      <c r="G16" s="22">
        <v>3</v>
      </c>
      <c r="H16" s="19" t="s">
        <v>53</v>
      </c>
      <c r="I16" s="47">
        <v>1211</v>
      </c>
      <c r="J16" s="49">
        <v>3633</v>
      </c>
    </row>
    <row r="17" spans="1:10" x14ac:dyDescent="0.25">
      <c r="A17" s="17" t="s">
        <v>206</v>
      </c>
      <c r="B17" s="17" t="s">
        <v>58</v>
      </c>
      <c r="C17" s="17" t="s">
        <v>112</v>
      </c>
      <c r="D17" s="17" t="s">
        <v>339</v>
      </c>
      <c r="E17" s="26" t="s">
        <v>317</v>
      </c>
      <c r="F17" s="17" t="s">
        <v>314</v>
      </c>
      <c r="G17" s="19">
        <v>4500</v>
      </c>
      <c r="H17" s="19" t="s">
        <v>60</v>
      </c>
      <c r="I17" s="64">
        <v>22.5</v>
      </c>
      <c r="J17" s="47">
        <v>101250</v>
      </c>
    </row>
    <row r="18" spans="1:10" x14ac:dyDescent="0.25">
      <c r="A18" s="17" t="s">
        <v>209</v>
      </c>
      <c r="B18" s="17" t="s">
        <v>26</v>
      </c>
      <c r="C18" s="17" t="s">
        <v>27</v>
      </c>
      <c r="D18" s="17" t="s">
        <v>28</v>
      </c>
      <c r="E18" s="25" t="s">
        <v>105</v>
      </c>
      <c r="F18" s="17" t="s">
        <v>314</v>
      </c>
      <c r="G18" s="19">
        <v>4000</v>
      </c>
      <c r="H18" s="19" t="s">
        <v>342</v>
      </c>
      <c r="I18" s="47">
        <v>111.36100000000002</v>
      </c>
      <c r="J18" s="47">
        <v>445444.00000000006</v>
      </c>
    </row>
    <row r="19" spans="1:10" x14ac:dyDescent="0.25">
      <c r="A19" s="17" t="s">
        <v>209</v>
      </c>
      <c r="B19" s="17" t="s">
        <v>36</v>
      </c>
      <c r="C19" s="17" t="s">
        <v>37</v>
      </c>
      <c r="D19" s="17" t="s">
        <v>38</v>
      </c>
      <c r="E19" s="25" t="s">
        <v>107</v>
      </c>
      <c r="F19" s="17" t="s">
        <v>315</v>
      </c>
      <c r="G19" s="19">
        <v>400</v>
      </c>
      <c r="H19" s="19" t="s">
        <v>57</v>
      </c>
      <c r="I19" s="47">
        <v>413.6</v>
      </c>
      <c r="J19" s="47">
        <v>165440</v>
      </c>
    </row>
    <row r="20" spans="1:10" x14ac:dyDescent="0.25">
      <c r="A20" s="17" t="s">
        <v>231</v>
      </c>
      <c r="B20" s="12" t="s">
        <v>116</v>
      </c>
      <c r="C20" s="17" t="s">
        <v>235</v>
      </c>
      <c r="D20" s="12" t="s">
        <v>33</v>
      </c>
      <c r="E20" s="25" t="s">
        <v>86</v>
      </c>
      <c r="F20" s="17" t="s">
        <v>33</v>
      </c>
      <c r="G20" s="19">
        <v>40</v>
      </c>
      <c r="H20" s="19" t="s">
        <v>60</v>
      </c>
      <c r="I20" s="47">
        <v>52</v>
      </c>
      <c r="J20" s="47">
        <v>2080</v>
      </c>
    </row>
    <row r="21" spans="1:10" x14ac:dyDescent="0.25">
      <c r="A21" s="17" t="s">
        <v>231</v>
      </c>
      <c r="B21" s="12" t="s">
        <v>116</v>
      </c>
      <c r="C21" s="17" t="s">
        <v>112</v>
      </c>
      <c r="D21" s="12" t="s">
        <v>33</v>
      </c>
      <c r="E21" s="25" t="s">
        <v>86</v>
      </c>
      <c r="F21" s="17" t="s">
        <v>33</v>
      </c>
      <c r="G21" s="19">
        <v>1</v>
      </c>
      <c r="H21" s="19" t="s">
        <v>61</v>
      </c>
      <c r="I21" s="47">
        <v>11</v>
      </c>
      <c r="J21" s="47">
        <v>1100</v>
      </c>
    </row>
    <row r="22" spans="1:10" x14ac:dyDescent="0.25">
      <c r="A22" s="17" t="s">
        <v>231</v>
      </c>
      <c r="B22" s="12" t="s">
        <v>116</v>
      </c>
      <c r="C22" s="17" t="s">
        <v>235</v>
      </c>
      <c r="D22" s="12" t="s">
        <v>33</v>
      </c>
      <c r="E22" s="25" t="s">
        <v>86</v>
      </c>
      <c r="F22" s="17" t="s">
        <v>33</v>
      </c>
      <c r="G22" s="19">
        <v>1</v>
      </c>
      <c r="H22" s="19" t="s">
        <v>61</v>
      </c>
      <c r="I22" s="47">
        <v>11</v>
      </c>
      <c r="J22" s="47">
        <v>1100</v>
      </c>
    </row>
    <row r="23" spans="1:10" x14ac:dyDescent="0.25">
      <c r="A23" s="17" t="s">
        <v>231</v>
      </c>
      <c r="B23" s="12" t="s">
        <v>116</v>
      </c>
      <c r="C23" s="17" t="s">
        <v>235</v>
      </c>
      <c r="D23" s="12" t="s">
        <v>33</v>
      </c>
      <c r="E23" s="25" t="s">
        <v>100</v>
      </c>
      <c r="F23" s="17" t="s">
        <v>33</v>
      </c>
      <c r="G23" s="19">
        <v>1</v>
      </c>
      <c r="H23" s="19" t="s">
        <v>61</v>
      </c>
      <c r="I23" s="47">
        <v>11</v>
      </c>
      <c r="J23" s="47">
        <v>1100</v>
      </c>
    </row>
    <row r="24" spans="1:10" x14ac:dyDescent="0.25">
      <c r="A24" s="17" t="s">
        <v>231</v>
      </c>
      <c r="B24" s="12" t="s">
        <v>59</v>
      </c>
      <c r="C24" s="17" t="s">
        <v>112</v>
      </c>
      <c r="D24" s="12" t="s">
        <v>33</v>
      </c>
      <c r="E24" s="25" t="s">
        <v>96</v>
      </c>
      <c r="F24" s="17" t="s">
        <v>33</v>
      </c>
      <c r="G24" s="19">
        <v>1200</v>
      </c>
      <c r="H24" s="19" t="s">
        <v>61</v>
      </c>
      <c r="I24" s="47">
        <v>16.670000000000002</v>
      </c>
      <c r="J24" s="47">
        <v>20000</v>
      </c>
    </row>
    <row r="25" spans="1:10" x14ac:dyDescent="0.25">
      <c r="A25" s="17" t="s">
        <v>231</v>
      </c>
      <c r="B25" s="12" t="s">
        <v>120</v>
      </c>
      <c r="C25" s="17" t="s">
        <v>236</v>
      </c>
      <c r="D25" s="17" t="s">
        <v>28</v>
      </c>
      <c r="E25" s="25" t="s">
        <v>16</v>
      </c>
      <c r="F25" s="17" t="s">
        <v>314</v>
      </c>
      <c r="G25" s="19">
        <v>40</v>
      </c>
      <c r="H25" s="19" t="s">
        <v>57</v>
      </c>
      <c r="I25" s="47">
        <v>55</v>
      </c>
      <c r="J25" s="47">
        <v>110000</v>
      </c>
    </row>
    <row r="26" spans="1:10" x14ac:dyDescent="0.25">
      <c r="A26" s="17" t="s">
        <v>231</v>
      </c>
      <c r="B26" s="12" t="s">
        <v>59</v>
      </c>
      <c r="C26" s="17" t="s">
        <v>242</v>
      </c>
      <c r="D26" s="17" t="s">
        <v>239</v>
      </c>
      <c r="E26" s="25" t="s">
        <v>190</v>
      </c>
      <c r="F26" s="17" t="s">
        <v>314</v>
      </c>
      <c r="G26" s="19">
        <v>30000</v>
      </c>
      <c r="H26" s="19" t="s">
        <v>254</v>
      </c>
      <c r="I26" s="47">
        <v>20.642499999999998</v>
      </c>
      <c r="J26" s="47">
        <v>619275</v>
      </c>
    </row>
    <row r="27" spans="1:10" x14ac:dyDescent="0.25">
      <c r="A27" s="17" t="s">
        <v>231</v>
      </c>
      <c r="B27" s="12" t="s">
        <v>237</v>
      </c>
      <c r="C27" s="17" t="s">
        <v>242</v>
      </c>
      <c r="D27" s="17" t="s">
        <v>28</v>
      </c>
      <c r="E27" s="25" t="s">
        <v>16</v>
      </c>
      <c r="F27" s="17" t="s">
        <v>314</v>
      </c>
      <c r="G27" s="19">
        <v>244</v>
      </c>
      <c r="H27" s="19" t="s">
        <v>57</v>
      </c>
      <c r="I27" s="47">
        <v>450</v>
      </c>
      <c r="J27" s="47">
        <v>110000</v>
      </c>
    </row>
    <row r="28" spans="1:10" x14ac:dyDescent="0.25">
      <c r="A28" s="17" t="s">
        <v>249</v>
      </c>
      <c r="B28" s="17" t="s">
        <v>345</v>
      </c>
      <c r="C28" s="17" t="s">
        <v>348</v>
      </c>
      <c r="D28" s="43" t="s">
        <v>323</v>
      </c>
      <c r="E28" s="25" t="s">
        <v>250</v>
      </c>
      <c r="F28" s="20" t="s">
        <v>314</v>
      </c>
      <c r="G28" s="36">
        <v>8000</v>
      </c>
      <c r="H28" s="9" t="s">
        <v>57</v>
      </c>
      <c r="I28" s="47">
        <v>2.13</v>
      </c>
      <c r="J28" s="51">
        <v>17040</v>
      </c>
    </row>
    <row r="29" spans="1:10" x14ac:dyDescent="0.25">
      <c r="A29" s="17" t="s">
        <v>249</v>
      </c>
      <c r="B29" s="17" t="s">
        <v>345</v>
      </c>
      <c r="C29" s="17" t="s">
        <v>348</v>
      </c>
      <c r="D29" s="43" t="s">
        <v>324</v>
      </c>
      <c r="E29" s="25" t="s">
        <v>251</v>
      </c>
      <c r="F29" s="20" t="s">
        <v>314</v>
      </c>
      <c r="G29" s="44">
        <v>35000</v>
      </c>
      <c r="H29" s="44" t="s">
        <v>57</v>
      </c>
      <c r="I29" s="47">
        <v>5.5</v>
      </c>
      <c r="J29" s="51">
        <v>192500</v>
      </c>
    </row>
    <row r="30" spans="1:10" x14ac:dyDescent="0.25">
      <c r="A30" s="17" t="s">
        <v>193</v>
      </c>
      <c r="B30" s="17" t="s">
        <v>328</v>
      </c>
      <c r="C30" s="23" t="s">
        <v>88</v>
      </c>
      <c r="D30" s="17" t="s">
        <v>33</v>
      </c>
      <c r="E30" s="24" t="s">
        <v>16</v>
      </c>
      <c r="F30" s="17" t="s">
        <v>33</v>
      </c>
      <c r="G30" s="19">
        <v>10</v>
      </c>
      <c r="H30" s="19" t="s">
        <v>60</v>
      </c>
      <c r="I30" s="48">
        <v>25</v>
      </c>
      <c r="J30" s="47">
        <v>250</v>
      </c>
    </row>
    <row r="31" spans="1:10" x14ac:dyDescent="0.25">
      <c r="A31" s="17" t="s">
        <v>193</v>
      </c>
      <c r="B31" s="17" t="s">
        <v>56</v>
      </c>
      <c r="C31" s="23" t="s">
        <v>88</v>
      </c>
      <c r="D31" s="17" t="s">
        <v>295</v>
      </c>
      <c r="E31" s="25" t="s">
        <v>123</v>
      </c>
      <c r="F31" s="17" t="s">
        <v>314</v>
      </c>
      <c r="G31" s="19">
        <v>500</v>
      </c>
      <c r="H31" s="19" t="s">
        <v>53</v>
      </c>
      <c r="I31" s="48">
        <v>992</v>
      </c>
      <c r="J31" s="47">
        <v>496000</v>
      </c>
    </row>
    <row r="32" spans="1:10" x14ac:dyDescent="0.25">
      <c r="A32" s="17" t="s">
        <v>193</v>
      </c>
      <c r="B32" s="20" t="s">
        <v>257</v>
      </c>
      <c r="C32" s="23" t="s">
        <v>88</v>
      </c>
      <c r="D32" s="17" t="s">
        <v>33</v>
      </c>
      <c r="E32" s="25" t="s">
        <v>121</v>
      </c>
      <c r="F32" s="17" t="s">
        <v>33</v>
      </c>
      <c r="G32" s="19">
        <v>20</v>
      </c>
      <c r="H32" s="19" t="s">
        <v>84</v>
      </c>
      <c r="I32" s="52">
        <v>10</v>
      </c>
      <c r="J32" s="47">
        <v>200</v>
      </c>
    </row>
    <row r="33" spans="1:10" x14ac:dyDescent="0.25">
      <c r="A33" s="17" t="s">
        <v>193</v>
      </c>
      <c r="B33" s="11" t="s">
        <v>258</v>
      </c>
      <c r="C33" s="23" t="s">
        <v>88</v>
      </c>
      <c r="D33" s="17" t="s">
        <v>33</v>
      </c>
      <c r="E33" s="27" t="s">
        <v>312</v>
      </c>
      <c r="F33" s="17" t="s">
        <v>33</v>
      </c>
      <c r="G33" s="13">
        <v>50</v>
      </c>
      <c r="H33" s="19" t="s">
        <v>84</v>
      </c>
      <c r="I33" s="52">
        <v>16</v>
      </c>
      <c r="J33" s="47">
        <v>800</v>
      </c>
    </row>
    <row r="34" spans="1:10" x14ac:dyDescent="0.25">
      <c r="A34" s="17" t="s">
        <v>193</v>
      </c>
      <c r="B34" s="11" t="s">
        <v>259</v>
      </c>
      <c r="C34" s="23" t="s">
        <v>88</v>
      </c>
      <c r="D34" s="17" t="s">
        <v>33</v>
      </c>
      <c r="E34" s="27" t="s">
        <v>313</v>
      </c>
      <c r="F34" s="17" t="s">
        <v>33</v>
      </c>
      <c r="G34" s="13">
        <v>20</v>
      </c>
      <c r="H34" s="19" t="s">
        <v>84</v>
      </c>
      <c r="I34" s="52">
        <v>15</v>
      </c>
      <c r="J34" s="47">
        <v>300</v>
      </c>
    </row>
    <row r="35" spans="1:10" x14ac:dyDescent="0.25">
      <c r="A35" s="58"/>
      <c r="B35" s="58"/>
      <c r="C35" s="58"/>
      <c r="D35" s="58"/>
      <c r="E35" s="58"/>
      <c r="F35" s="58"/>
      <c r="G35" s="58"/>
      <c r="H35" s="58"/>
      <c r="I35" s="67"/>
      <c r="J35" s="68">
        <f>SUM(J3:J34)</f>
        <v>3894086</v>
      </c>
    </row>
  </sheetData>
  <autoFilter ref="A2:J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CONSOLIDATED</vt:lpstr>
      <vt:lpstr> SUMMARY COVID 19 PROCUREMENT</vt:lpstr>
      <vt:lpstr>GLOVES</vt:lpstr>
      <vt:lpstr>SANITISERS</vt:lpstr>
      <vt:lpstr>MASKS</vt:lpstr>
      <vt:lpstr>CONSOLIDATED!Print_Area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 Ashwaria</dc:creator>
  <cp:lastModifiedBy>Nikiwe Ncetezo</cp:lastModifiedBy>
  <cp:lastPrinted>2020-04-23T12:15:29Z</cp:lastPrinted>
  <dcterms:created xsi:type="dcterms:W3CDTF">2020-04-22T11:11:46Z</dcterms:created>
  <dcterms:modified xsi:type="dcterms:W3CDTF">2020-05-28T14:53:06Z</dcterms:modified>
</cp:coreProperties>
</file>