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25" windowHeight="1042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3" i="1"/>
  <c r="D123"/>
  <c r="E123"/>
  <c r="F123"/>
  <c r="G123"/>
  <c r="H123"/>
  <c r="I123"/>
  <c r="J123"/>
  <c r="K123"/>
  <c r="L123"/>
  <c r="M123"/>
  <c r="B123"/>
  <c r="N108" l="1"/>
  <c r="N109"/>
  <c r="N110"/>
  <c r="N111"/>
  <c r="N112"/>
  <c r="N113"/>
  <c r="N114"/>
  <c r="N115"/>
  <c r="N116"/>
  <c r="N117"/>
  <c r="N118"/>
  <c r="N119"/>
  <c r="N120"/>
  <c r="N121"/>
  <c r="N122"/>
  <c r="N123" l="1"/>
  <c r="N103"/>
  <c r="N102"/>
  <c r="N100"/>
  <c r="N96"/>
  <c r="N95"/>
  <c r="N94"/>
  <c r="N89"/>
  <c r="N85"/>
  <c r="N83"/>
  <c r="N79"/>
  <c r="N78"/>
  <c r="N74"/>
  <c r="N68"/>
  <c r="N67"/>
  <c r="N64"/>
  <c r="N54"/>
  <c r="N53"/>
  <c r="N50"/>
  <c r="N46"/>
  <c r="N38"/>
  <c r="N37"/>
  <c r="N30"/>
  <c r="N28"/>
  <c r="N27"/>
  <c r="N22"/>
  <c r="N20"/>
  <c r="N16"/>
  <c r="N13"/>
  <c r="N75" l="1"/>
  <c r="N49"/>
  <c r="N19"/>
  <c r="N76"/>
  <c r="N57"/>
  <c r="N2"/>
  <c r="N3"/>
  <c r="N4"/>
  <c r="N5"/>
  <c r="N6"/>
  <c r="N7"/>
  <c r="N8"/>
  <c r="N9"/>
  <c r="N10"/>
  <c r="N11"/>
  <c r="N12"/>
  <c r="N14"/>
  <c r="N15"/>
  <c r="N17"/>
  <c r="N18"/>
  <c r="N21"/>
  <c r="N23"/>
  <c r="N24"/>
  <c r="N25"/>
  <c r="N26"/>
  <c r="E105"/>
  <c r="M105"/>
  <c r="L105"/>
  <c r="K105"/>
  <c r="J105"/>
  <c r="I105"/>
  <c r="H105"/>
  <c r="G105"/>
  <c r="D105"/>
  <c r="C105"/>
  <c r="B105"/>
  <c r="N104"/>
  <c r="N101"/>
  <c r="N99"/>
  <c r="N98"/>
  <c r="N97"/>
  <c r="N93"/>
  <c r="N92"/>
  <c r="N91"/>
  <c r="N90"/>
  <c r="N88"/>
  <c r="N87"/>
  <c r="N86"/>
  <c r="N84"/>
  <c r="N82"/>
  <c r="N81"/>
  <c r="N80"/>
  <c r="N77"/>
  <c r="N73"/>
  <c r="N72"/>
  <c r="N71"/>
  <c r="N70"/>
  <c r="N69"/>
  <c r="N66"/>
  <c r="N65"/>
  <c r="N63"/>
  <c r="N62"/>
  <c r="N61"/>
  <c r="N60"/>
  <c r="N59"/>
  <c r="N58"/>
  <c r="N56"/>
  <c r="N55"/>
  <c r="N52"/>
  <c r="N51"/>
  <c r="N48"/>
  <c r="N47"/>
  <c r="N45"/>
  <c r="N44"/>
  <c r="N43"/>
  <c r="N42"/>
  <c r="N41"/>
  <c r="N40"/>
  <c r="N39"/>
  <c r="N36"/>
  <c r="N35"/>
  <c r="N34"/>
  <c r="N33"/>
  <c r="N32"/>
  <c r="N31"/>
  <c r="N29"/>
  <c r="F105" l="1"/>
  <c r="N105"/>
  <c r="N126" s="1"/>
</calcChain>
</file>

<file path=xl/sharedStrings.xml><?xml version="1.0" encoding="utf-8"?>
<sst xmlns="http://schemas.openxmlformats.org/spreadsheetml/2006/main" count="147" uniqueCount="133">
  <si>
    <t>IIC</t>
  </si>
  <si>
    <t>TOTAL</t>
  </si>
  <si>
    <t>BHE</t>
  </si>
  <si>
    <t>BHIKHA</t>
  </si>
  <si>
    <t>BOTHA CG</t>
  </si>
  <si>
    <t>BRAMDAV</t>
  </si>
  <si>
    <t>CLOETE</t>
  </si>
  <si>
    <t>COETZER</t>
  </si>
  <si>
    <t>CRONJE</t>
  </si>
  <si>
    <t>DE WAAL</t>
  </si>
  <si>
    <t>DIOUF</t>
  </si>
  <si>
    <t>ESTERHUIZEN</t>
  </si>
  <si>
    <t>GAGA</t>
  </si>
  <si>
    <t>GEVERS</t>
  </si>
  <si>
    <t>GREEFF</t>
  </si>
  <si>
    <t>IJEOMA</t>
  </si>
  <si>
    <t>JANSE VAN RENSBURG L</t>
  </si>
  <si>
    <t>JORDAAN S</t>
  </si>
  <si>
    <t>KAKAZA</t>
  </si>
  <si>
    <t>KEKANA</t>
  </si>
  <si>
    <t>LEDINGWANE</t>
  </si>
  <si>
    <t>LOUW</t>
  </si>
  <si>
    <t>LUCEN</t>
  </si>
  <si>
    <t>MABALA</t>
  </si>
  <si>
    <t>MAGWA</t>
  </si>
  <si>
    <t>MAHANJANA</t>
  </si>
  <si>
    <t>MAHAPE</t>
  </si>
  <si>
    <t>MAKGOKA</t>
  </si>
  <si>
    <t>MALETE</t>
  </si>
  <si>
    <t>MALOWA</t>
  </si>
  <si>
    <t>MAMABOLO</t>
  </si>
  <si>
    <t>MAMASHELA</t>
  </si>
  <si>
    <t>MANGOKWANA</t>
  </si>
  <si>
    <t>MASHIGO</t>
  </si>
  <si>
    <t>MASUELELE OP</t>
  </si>
  <si>
    <t>MBERE</t>
  </si>
  <si>
    <t>MC EWEN</t>
  </si>
  <si>
    <t>MHLONGO</t>
  </si>
  <si>
    <t>MILLER</t>
  </si>
  <si>
    <t>MNGUNI</t>
  </si>
  <si>
    <t>MOITSE</t>
  </si>
  <si>
    <t>MOKOENA</t>
  </si>
  <si>
    <t>MOLLER</t>
  </si>
  <si>
    <t>MOLOTSI</t>
  </si>
  <si>
    <t>MONGALO</t>
  </si>
  <si>
    <t>MOTHIBI</t>
  </si>
  <si>
    <t>MSIMANG</t>
  </si>
  <si>
    <t>MULIMA</t>
  </si>
  <si>
    <t>MULLER</t>
  </si>
  <si>
    <t>MUTEMACHANI</t>
  </si>
  <si>
    <t>NAIDOO R</t>
  </si>
  <si>
    <t>NDINGAYE</t>
  </si>
  <si>
    <t>NWAMBA</t>
  </si>
  <si>
    <t>PAPAYYA</t>
  </si>
  <si>
    <t>PATHER</t>
  </si>
  <si>
    <t>PHAGO</t>
  </si>
  <si>
    <t>PILLAY</t>
  </si>
  <si>
    <t>SAMBUMBU</t>
  </si>
  <si>
    <t>SEKHOKHO</t>
  </si>
  <si>
    <t>SHANDU</t>
  </si>
  <si>
    <t>SIMELANE</t>
  </si>
  <si>
    <t>SIWISA</t>
  </si>
  <si>
    <t>SLOGROVE</t>
  </si>
  <si>
    <t>SMIT</t>
  </si>
  <si>
    <t>TSHIYOYO</t>
  </si>
  <si>
    <t>VAN DER NEST E</t>
  </si>
  <si>
    <t>WALSH</t>
  </si>
  <si>
    <t>YAKO</t>
  </si>
  <si>
    <t>JAN</t>
  </si>
  <si>
    <t>FEB</t>
  </si>
  <si>
    <t>MRC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</si>
  <si>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</si>
  <si>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</si>
  <si>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</si>
  <si>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</si>
  <si>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</si>
  <si>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</si>
  <si>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</si>
  <si>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</si>
  <si>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</si>
  <si>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MJOLI</t>
  </si>
  <si>
    <t>NONTSHOKWENI</t>
  </si>
  <si>
    <t>BREDEKAMP</t>
  </si>
  <si>
    <t>HERCULES</t>
  </si>
  <si>
    <t>MASUTHA</t>
  </si>
  <si>
    <t>NJOKO</t>
  </si>
  <si>
    <t>DUBE</t>
  </si>
  <si>
    <t>MATJABE</t>
  </si>
  <si>
    <t>MTEMBU</t>
  </si>
  <si>
    <t>MUDAU SF</t>
  </si>
  <si>
    <t>NYALUNGU</t>
  </si>
  <si>
    <t>OELOFSEN</t>
  </si>
  <si>
    <t>PONI</t>
  </si>
  <si>
    <t>TERBLANCHE</t>
  </si>
  <si>
    <t>BVUMA GD</t>
  </si>
  <si>
    <t>GCUMA</t>
  </si>
  <si>
    <t>KGOTLAGOMANG</t>
  </si>
  <si>
    <t>KORANTENG</t>
  </si>
  <si>
    <t>MANYADU B</t>
  </si>
  <si>
    <t>MANYADU L</t>
  </si>
  <si>
    <t>TSHEHLA</t>
  </si>
  <si>
    <t>VAN DER WALT E</t>
  </si>
  <si>
    <t>VAN DER WALT M</t>
  </si>
  <si>
    <t>HLAELE</t>
  </si>
  <si>
    <t>JANSE VAN RENSBURG G</t>
  </si>
  <si>
    <t>LEEUW</t>
  </si>
  <si>
    <t>MAHLAWE</t>
  </si>
  <si>
    <t>MAJEBELE</t>
  </si>
  <si>
    <t>MENE</t>
  </si>
  <si>
    <t>MFUSI</t>
  </si>
  <si>
    <t>MORAPEDI-LETELE</t>
  </si>
  <si>
    <t>NEKWAKWANI</t>
  </si>
  <si>
    <t>PHOLOGANTSWENG</t>
  </si>
  <si>
    <t>SIBISI</t>
  </si>
  <si>
    <t>TAOLE</t>
  </si>
  <si>
    <t>WANDWASI</t>
  </si>
  <si>
    <t>WELMAN</t>
  </si>
  <si>
    <t>REVOLUTION HUMAN CAPITAL</t>
  </si>
  <si>
    <t>THE TRAINING ROOM ONLINE</t>
  </si>
  <si>
    <t>ESOFTWARE SOLUTIONS</t>
  </si>
  <si>
    <t>HONEYCOMB BEE RATING</t>
  </si>
  <si>
    <t>SA QUALIFICATIONS AUTHORITY</t>
  </si>
  <si>
    <t>BYTES SYSTEM INTEGRATION</t>
  </si>
  <si>
    <t>LUNIKA INC</t>
  </si>
  <si>
    <t>NKOSI</t>
  </si>
  <si>
    <t>PEENSE</t>
  </si>
  <si>
    <t>SHIKWANE</t>
  </si>
  <si>
    <t>BLUE OCEANS INFORMATION SOLUTION</t>
  </si>
  <si>
    <t>DE WAAL RESEARCH</t>
  </si>
  <si>
    <t>KULA DEVELOPMENT AND BUSINESS</t>
  </si>
  <si>
    <t>LOKISA HUMAN DEVELOPMENT SOLUTION</t>
  </si>
  <si>
    <t>VAN DER NEST</t>
  </si>
  <si>
    <t>TOTAL SPENT</t>
  </si>
</sst>
</file>

<file path=xl/styles.xml><?xml version="1.0" encoding="utf-8"?>
<styleSheet xmlns="http://schemas.openxmlformats.org/spreadsheetml/2006/main">
  <numFmts count="1">
    <numFmt numFmtId="164" formatCode="_(&quot;R&quot;* #,##0.00_);_(&quot;R&quot;* \(#,##0.00\);_(&quot;R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  <xf numFmtId="49" fontId="0" fillId="0" borderId="0" xfId="0" applyNumberFormat="1"/>
    <xf numFmtId="4" fontId="3" fillId="0" borderId="0" xfId="0" applyNumberFormat="1" applyFont="1"/>
    <xf numFmtId="4" fontId="0" fillId="0" borderId="0" xfId="0" applyNumberFormat="1"/>
    <xf numFmtId="49" fontId="3" fillId="0" borderId="0" xfId="0" applyNumberFormat="1" applyFont="1"/>
    <xf numFmtId="4" fontId="4" fillId="0" borderId="0" xfId="0" applyNumberFormat="1" applyFont="1"/>
    <xf numFmtId="4" fontId="5" fillId="0" borderId="0" xfId="0" applyNumberFormat="1" applyFont="1"/>
    <xf numFmtId="164" fontId="1" fillId="0" borderId="0" xfId="0" applyNumberFormat="1" applyFont="1"/>
    <xf numFmtId="49" fontId="3" fillId="0" borderId="0" xfId="0" applyNumberFormat="1" applyFont="1" applyFill="1"/>
    <xf numFmtId="4" fontId="3" fillId="0" borderId="0" xfId="0" applyNumberFormat="1" applyFont="1" applyFill="1"/>
    <xf numFmtId="0" fontId="3" fillId="0" borderId="0" xfId="0" applyFont="1" applyFill="1"/>
    <xf numFmtId="49" fontId="0" fillId="0" borderId="0" xfId="0" applyNumberFormat="1" applyFill="1"/>
    <xf numFmtId="4" fontId="0" fillId="0" borderId="0" xfId="0" applyNumberFormat="1" applyFill="1"/>
    <xf numFmtId="0" fontId="0" fillId="0" borderId="0" xfId="0" applyFill="1"/>
    <xf numFmtId="4" fontId="1" fillId="0" borderId="0" xfId="0" applyNumberFormat="1" applyFont="1"/>
    <xf numFmtId="49" fontId="4" fillId="0" borderId="1" xfId="0" applyNumberFormat="1" applyFont="1" applyBorder="1"/>
    <xf numFmtId="49" fontId="4" fillId="0" borderId="2" xfId="0" applyNumberFormat="1" applyFont="1" applyBorder="1"/>
    <xf numFmtId="4" fontId="4" fillId="0" borderId="1" xfId="0" applyNumberFormat="1" applyFont="1" applyBorder="1"/>
    <xf numFmtId="4" fontId="4" fillId="0" borderId="2" xfId="0" applyNumberFormat="1" applyFont="1" applyBorder="1"/>
    <xf numFmtId="49" fontId="5" fillId="0" borderId="2" xfId="0" applyNumberFormat="1" applyFont="1" applyBorder="1"/>
    <xf numFmtId="4" fontId="5" fillId="0" borderId="2" xfId="0" applyNumberFormat="1" applyFont="1" applyBorder="1"/>
    <xf numFmtId="4" fontId="6" fillId="2" borderId="1" xfId="0" applyNumberFormat="1" applyFont="1" applyFill="1" applyBorder="1"/>
    <xf numFmtId="0" fontId="6" fillId="2" borderId="1" xfId="0" applyFont="1" applyFill="1" applyBorder="1"/>
  </cellXfs>
  <cellStyles count="1">
    <cellStyle name="Normal" xfId="0" builtinId="0"/>
  </cellStyles>
  <dxfs count="3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rgb="FFFF0000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mm/yy"/>
      <alignment horizontal="center" vertical="bottom" textRotation="0" wrapText="0" indent="0" relativeIndent="255" justifyLastLine="0" shrinkToFit="0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mm/yy"/>
      <alignment horizontal="center" vertical="bottom" textRotation="0" wrapText="0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5" displayName="Table5" ref="A1:N105" totalsRowShown="0" headerRowDxfId="32">
  <autoFilter ref="A1:N105"/>
  <tableColumns count="14">
    <tableColumn id="1" name="IIC" dataDxfId="31"/>
    <tableColumn id="2" name="JAN" dataDxfId="30"/>
    <tableColumn id="3" name="FEB" dataDxfId="29"/>
    <tableColumn id="4" name="MRC" dataDxfId="28"/>
    <tableColumn id="5" name="APR" dataDxfId="27"/>
    <tableColumn id="6" name="MAY" dataDxfId="26"/>
    <tableColumn id="7" name="JUN" dataDxfId="25"/>
    <tableColumn id="8" name="JUL" dataDxfId="24"/>
    <tableColumn id="9" name="AUG" dataDxfId="23"/>
    <tableColumn id="10" name="SEP" dataDxfId="22"/>
    <tableColumn id="11" name="OCT" dataDxfId="21"/>
    <tableColumn id="12" name="NOV" dataDxfId="20"/>
    <tableColumn id="13" name="DEC" dataDxfId="19"/>
    <tableColumn id="14" name="TOTAL" dataDxfId="1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07:N123" totalsRowCount="1" headerRowDxfId="17" dataDxfId="16" totalsRowDxfId="14" tableBorderDxfId="15">
  <autoFilter ref="A107:N122"/>
  <tableColumns count="14">
    <tableColumn id="1" name="IIC" totalsRowDxfId="13"/>
    <tableColumn id="2" name="JAN" totalsRowFunction="custom" totalsRowDxfId="12">
      <totalsRowFormula>SUM([JAN])</totalsRowFormula>
    </tableColumn>
    <tableColumn id="3" name="FEB" totalsRowFunction="custom" totalsRowDxfId="11">
      <totalsRowFormula>SUM([FEB])</totalsRowFormula>
    </tableColumn>
    <tableColumn id="4" name="MRC" totalsRowFunction="custom" totalsRowDxfId="10">
      <totalsRowFormula>SUM([MRC])</totalsRowFormula>
    </tableColumn>
    <tableColumn id="5" name="APR" totalsRowFunction="custom" totalsRowDxfId="9">
      <totalsRowFormula>SUM([APR])</totalsRowFormula>
    </tableColumn>
    <tableColumn id="6" name="MAY" totalsRowFunction="custom" totalsRowDxfId="8">
      <totalsRowFormula>SUM([MAY])</totalsRowFormula>
    </tableColumn>
    <tableColumn id="7" name="JUN" totalsRowFunction="custom" totalsRowDxfId="7">
      <totalsRowFormula>SUM([JUN])</totalsRowFormula>
    </tableColumn>
    <tableColumn id="8" name="JUL" totalsRowFunction="custom" totalsRowDxfId="6">
      <totalsRowFormula>SUM([JUL])</totalsRowFormula>
    </tableColumn>
    <tableColumn id="9" name="AUG" totalsRowFunction="custom" totalsRowDxfId="5">
      <totalsRowFormula>SUM([AUG])</totalsRowFormula>
    </tableColumn>
    <tableColumn id="10" name="SEP" totalsRowFunction="custom" totalsRowDxfId="4">
      <totalsRowFormula>SUM([SEP])</totalsRowFormula>
    </tableColumn>
    <tableColumn id="11" name="OCT" totalsRowFunction="custom" totalsRowDxfId="3">
      <totalsRowFormula>SUM([OCT])</totalsRowFormula>
    </tableColumn>
    <tableColumn id="12" name="NOV" totalsRowFunction="custom" totalsRowDxfId="2">
      <totalsRowFormula>SUM([NOV])</totalsRowFormula>
    </tableColumn>
    <tableColumn id="13" name="DEC" totalsRowFunction="custom" totalsRowDxfId="1">
      <totalsRowFormula>SUM([DEC])</totalsRowFormula>
    </tableColumn>
    <tableColumn id="14" name="TOTAL" totalsRowFunction="custom" totalsRowDxfId="0">
      <calculatedColumnFormula>SUM(B108:M108)</calculatedColumnFormula>
      <totalsRowFormula>SUM([TOTAL])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6"/>
  <sheetViews>
    <sheetView tabSelected="1" workbookViewId="0">
      <pane ySplit="1" topLeftCell="A98" activePane="bottomLeft" state="frozen"/>
      <selection pane="bottomLeft" activeCell="A10" sqref="A10:XFD11"/>
    </sheetView>
  </sheetViews>
  <sheetFormatPr defaultRowHeight="15"/>
  <cols>
    <col min="1" max="1" width="38.7109375" style="3" bestFit="1" customWidth="1"/>
    <col min="2" max="2" width="14.7109375" bestFit="1" customWidth="1"/>
    <col min="3" max="6" width="14.7109375" customWidth="1"/>
    <col min="7" max="7" width="17" customWidth="1"/>
    <col min="8" max="8" width="14.7109375" customWidth="1"/>
    <col min="9" max="9" width="16.7109375" customWidth="1"/>
    <col min="10" max="10" width="15.85546875" customWidth="1"/>
    <col min="11" max="11" width="14.28515625" customWidth="1"/>
    <col min="12" max="12" width="15.5703125" customWidth="1"/>
    <col min="13" max="13" width="14.7109375" bestFit="1" customWidth="1"/>
    <col min="14" max="14" width="16" bestFit="1" customWidth="1"/>
  </cols>
  <sheetData>
    <row r="1" spans="1:14" s="1" customFormat="1" ht="12.75">
      <c r="A1" s="1" t="s">
        <v>0</v>
      </c>
      <c r="B1" s="2" t="s">
        <v>68</v>
      </c>
      <c r="C1" s="2" t="s">
        <v>69</v>
      </c>
      <c r="D1" s="2" t="s">
        <v>70</v>
      </c>
      <c r="E1" s="2" t="s">
        <v>71</v>
      </c>
      <c r="F1" s="2" t="s">
        <v>72</v>
      </c>
      <c r="G1" s="2" t="s">
        <v>73</v>
      </c>
      <c r="H1" s="2" t="s">
        <v>74</v>
      </c>
      <c r="I1" s="2" t="s">
        <v>75</v>
      </c>
      <c r="J1" s="2" t="s">
        <v>76</v>
      </c>
      <c r="K1" s="2" t="s">
        <v>77</v>
      </c>
      <c r="L1" s="2" t="s">
        <v>78</v>
      </c>
      <c r="M1" s="2" t="s">
        <v>79</v>
      </c>
      <c r="N1" s="1" t="s">
        <v>1</v>
      </c>
    </row>
    <row r="2" spans="1:14">
      <c r="A2" s="3" t="s">
        <v>2</v>
      </c>
      <c r="B2" s="5"/>
      <c r="C2" s="5">
        <v>21920.41</v>
      </c>
      <c r="D2" s="5">
        <v>47955</v>
      </c>
      <c r="E2" s="5"/>
      <c r="F2" s="5">
        <v>26244.560000000001</v>
      </c>
      <c r="G2" s="5"/>
      <c r="H2" s="5"/>
      <c r="I2" s="5"/>
      <c r="J2" s="5"/>
      <c r="K2" s="5"/>
      <c r="L2" s="5"/>
      <c r="M2" s="5"/>
      <c r="N2" s="4">
        <f t="shared" ref="N2:N27" si="0">SUM(B2:M2)</f>
        <v>96119.97</v>
      </c>
    </row>
    <row r="3" spans="1:14">
      <c r="A3" s="3" t="s">
        <v>3</v>
      </c>
      <c r="B3" s="5"/>
      <c r="C3" s="5">
        <v>37994</v>
      </c>
      <c r="D3" s="5">
        <v>36604.699999999997</v>
      </c>
      <c r="E3" s="5"/>
      <c r="F3" s="5"/>
      <c r="G3" s="5"/>
      <c r="H3" s="5"/>
      <c r="I3" s="5"/>
      <c r="J3" s="5"/>
      <c r="K3" s="5"/>
      <c r="L3" s="5"/>
      <c r="M3" s="5"/>
      <c r="N3" s="4">
        <f t="shared" si="0"/>
        <v>74598.7</v>
      </c>
    </row>
    <row r="4" spans="1:14">
      <c r="A4" s="6" t="s">
        <v>4</v>
      </c>
      <c r="B4" s="5"/>
      <c r="C4" s="5">
        <v>67987</v>
      </c>
      <c r="D4" s="5">
        <v>74754</v>
      </c>
      <c r="E4" s="5"/>
      <c r="F4" s="5"/>
      <c r="G4" s="5"/>
      <c r="H4" s="5"/>
      <c r="I4" s="5"/>
      <c r="J4" s="5"/>
      <c r="K4" s="5"/>
      <c r="L4" s="5"/>
      <c r="M4" s="5"/>
      <c r="N4" s="4">
        <f t="shared" si="0"/>
        <v>142741</v>
      </c>
    </row>
    <row r="5" spans="1:14" ht="15" customHeight="1">
      <c r="A5" s="3" t="s">
        <v>5</v>
      </c>
      <c r="B5" s="5"/>
      <c r="C5" s="5">
        <v>17783</v>
      </c>
      <c r="D5" s="5">
        <v>21442</v>
      </c>
      <c r="E5" s="5"/>
      <c r="F5" s="5"/>
      <c r="G5" s="5"/>
      <c r="H5" s="5"/>
      <c r="I5" s="5"/>
      <c r="J5" s="5"/>
      <c r="K5" s="5"/>
      <c r="L5" s="5"/>
      <c r="M5" s="5"/>
      <c r="N5" s="4">
        <f t="shared" si="0"/>
        <v>39225</v>
      </c>
    </row>
    <row r="6" spans="1:14" ht="15" customHeight="1">
      <c r="A6" s="3" t="s">
        <v>82</v>
      </c>
      <c r="B6" s="5"/>
      <c r="C6" s="5">
        <v>40531.18</v>
      </c>
      <c r="D6" s="5">
        <v>39704.120000000003</v>
      </c>
      <c r="E6" s="5"/>
      <c r="F6" s="5"/>
      <c r="G6" s="5"/>
      <c r="H6" s="5"/>
      <c r="I6" s="5"/>
      <c r="J6" s="5"/>
      <c r="K6" s="5"/>
      <c r="L6" s="5"/>
      <c r="M6" s="5">
        <v>35844.74</v>
      </c>
      <c r="N6" s="4">
        <f t="shared" si="0"/>
        <v>116080.04000000001</v>
      </c>
    </row>
    <row r="7" spans="1:14">
      <c r="A7" s="3" t="s">
        <v>94</v>
      </c>
      <c r="B7" s="5"/>
      <c r="C7" s="5">
        <v>17130.599999999999</v>
      </c>
      <c r="D7" s="5">
        <v>39751</v>
      </c>
      <c r="E7" s="5"/>
      <c r="F7" s="5"/>
      <c r="G7" s="5"/>
      <c r="H7" s="5"/>
      <c r="I7" s="5"/>
      <c r="J7" s="5"/>
      <c r="K7" s="5"/>
      <c r="L7" s="5"/>
      <c r="M7" s="5"/>
      <c r="N7" s="4">
        <f t="shared" si="0"/>
        <v>56881.599999999999</v>
      </c>
    </row>
    <row r="8" spans="1:14">
      <c r="A8" s="3" t="s">
        <v>6</v>
      </c>
      <c r="B8" s="5"/>
      <c r="C8" s="5">
        <v>32983</v>
      </c>
      <c r="D8" s="5"/>
      <c r="E8" s="5"/>
      <c r="F8" s="5"/>
      <c r="G8" s="5"/>
      <c r="H8" s="5"/>
      <c r="I8" s="5"/>
      <c r="J8" s="5"/>
      <c r="K8" s="5"/>
      <c r="L8" s="5"/>
      <c r="M8" s="5"/>
      <c r="N8" s="4">
        <f t="shared" si="0"/>
        <v>32983</v>
      </c>
    </row>
    <row r="9" spans="1:14" ht="26.45" customHeight="1">
      <c r="A9" s="3" t="s">
        <v>7</v>
      </c>
      <c r="B9" s="5">
        <v>6510</v>
      </c>
      <c r="C9" s="5">
        <v>74279</v>
      </c>
      <c r="D9" s="5">
        <v>25336</v>
      </c>
      <c r="E9" s="5">
        <v>4638</v>
      </c>
      <c r="F9" s="5"/>
      <c r="G9" s="5"/>
      <c r="H9" s="5"/>
      <c r="I9" s="5"/>
      <c r="J9" s="5"/>
      <c r="K9" s="5"/>
      <c r="L9" s="5"/>
      <c r="M9" s="5">
        <v>71456</v>
      </c>
      <c r="N9" s="4">
        <f t="shared" si="0"/>
        <v>182219</v>
      </c>
    </row>
    <row r="10" spans="1:14" ht="15" customHeight="1">
      <c r="A10" s="3" t="s">
        <v>8</v>
      </c>
      <c r="B10" s="5">
        <v>1968</v>
      </c>
      <c r="C10" s="5">
        <v>9159</v>
      </c>
      <c r="D10" s="5">
        <v>55908</v>
      </c>
      <c r="E10" s="5"/>
      <c r="F10" s="5"/>
      <c r="G10" s="5"/>
      <c r="H10" s="5">
        <v>21618</v>
      </c>
      <c r="I10" s="5"/>
      <c r="J10" s="5"/>
      <c r="K10" s="5"/>
      <c r="L10" s="5"/>
      <c r="M10" s="5"/>
      <c r="N10" s="4">
        <f t="shared" si="0"/>
        <v>88653</v>
      </c>
    </row>
    <row r="11" spans="1:14">
      <c r="A11" s="3" t="s">
        <v>9</v>
      </c>
      <c r="B11" s="5"/>
      <c r="C11" s="5">
        <v>20893.32</v>
      </c>
      <c r="D11" s="5"/>
      <c r="E11" s="5"/>
      <c r="F11" s="5"/>
      <c r="G11" s="5"/>
      <c r="H11" s="5"/>
      <c r="I11" s="5"/>
      <c r="J11" s="5"/>
      <c r="K11" s="5">
        <v>76560</v>
      </c>
      <c r="L11" s="5">
        <v>76560</v>
      </c>
      <c r="M11" s="5"/>
      <c r="N11" s="4">
        <f t="shared" si="0"/>
        <v>174013.32</v>
      </c>
    </row>
    <row r="12" spans="1:14" ht="15" customHeight="1">
      <c r="A12" s="3" t="s">
        <v>10</v>
      </c>
      <c r="B12" s="5"/>
      <c r="C12" s="5"/>
      <c r="D12" s="5">
        <v>20153</v>
      </c>
      <c r="E12" s="5"/>
      <c r="F12" s="5"/>
      <c r="G12" s="5"/>
      <c r="H12" s="5"/>
      <c r="I12" s="5"/>
      <c r="J12" s="5"/>
      <c r="K12" s="5"/>
      <c r="L12" s="5"/>
      <c r="M12" s="5"/>
      <c r="N12" s="4">
        <f t="shared" si="0"/>
        <v>20153</v>
      </c>
    </row>
    <row r="13" spans="1:14" ht="15" customHeight="1">
      <c r="A13" s="3" t="s">
        <v>86</v>
      </c>
      <c r="B13" s="5">
        <v>516</v>
      </c>
      <c r="C13" s="5">
        <v>23870.48</v>
      </c>
      <c r="D13" s="5">
        <v>26248.45</v>
      </c>
      <c r="E13" s="5"/>
      <c r="F13" s="5"/>
      <c r="G13" s="5"/>
      <c r="H13" s="5"/>
      <c r="I13" s="5"/>
      <c r="J13" s="5"/>
      <c r="K13" s="5"/>
      <c r="L13" s="5"/>
      <c r="M13" s="5"/>
      <c r="N13" s="4">
        <f t="shared" si="0"/>
        <v>50634.93</v>
      </c>
    </row>
    <row r="14" spans="1:14">
      <c r="A14" s="3" t="s">
        <v>11</v>
      </c>
      <c r="B14" s="5">
        <v>49573</v>
      </c>
      <c r="C14" s="5">
        <v>76139.39</v>
      </c>
      <c r="D14" s="5">
        <v>126711.87</v>
      </c>
      <c r="E14" s="5"/>
      <c r="F14" s="5"/>
      <c r="G14" s="5"/>
      <c r="H14" s="5"/>
      <c r="I14" s="5"/>
      <c r="J14" s="5"/>
      <c r="K14" s="5"/>
      <c r="L14" s="5"/>
      <c r="M14" s="5">
        <v>27930</v>
      </c>
      <c r="N14" s="4">
        <f t="shared" si="0"/>
        <v>280354.26</v>
      </c>
    </row>
    <row r="15" spans="1:14" ht="15" customHeight="1">
      <c r="A15" s="3" t="s">
        <v>12</v>
      </c>
      <c r="B15" s="5"/>
      <c r="C15" s="5">
        <v>54544.4</v>
      </c>
      <c r="D15" s="5">
        <v>70569.5</v>
      </c>
      <c r="E15" s="5"/>
      <c r="F15" s="5"/>
      <c r="G15" s="5"/>
      <c r="H15" s="5"/>
      <c r="I15" s="5"/>
      <c r="J15" s="5"/>
      <c r="K15" s="5"/>
      <c r="L15" s="5">
        <v>29875</v>
      </c>
      <c r="M15" s="5">
        <v>48684.99</v>
      </c>
      <c r="N15" s="4">
        <f t="shared" si="0"/>
        <v>203673.88999999998</v>
      </c>
    </row>
    <row r="16" spans="1:14" ht="15" customHeight="1">
      <c r="A16" s="3" t="s">
        <v>95</v>
      </c>
      <c r="B16" s="5"/>
      <c r="C16" s="5">
        <v>20893</v>
      </c>
      <c r="D16" s="5">
        <v>20893</v>
      </c>
      <c r="E16" s="5"/>
      <c r="F16" s="5"/>
      <c r="G16" s="5"/>
      <c r="H16" s="5"/>
      <c r="I16" s="5"/>
      <c r="J16" s="5"/>
      <c r="K16" s="5"/>
      <c r="L16" s="5"/>
      <c r="M16" s="5"/>
      <c r="N16" s="4">
        <f t="shared" si="0"/>
        <v>41786</v>
      </c>
    </row>
    <row r="17" spans="1:14">
      <c r="A17" s="3" t="s">
        <v>13</v>
      </c>
      <c r="B17" s="5"/>
      <c r="C17" s="5">
        <v>21618</v>
      </c>
      <c r="D17" s="5">
        <v>29940</v>
      </c>
      <c r="E17" s="5"/>
      <c r="F17" s="5"/>
      <c r="G17" s="5">
        <v>72828.69</v>
      </c>
      <c r="H17" s="5"/>
      <c r="I17" s="5"/>
      <c r="J17" s="5"/>
      <c r="K17" s="5"/>
      <c r="L17" s="5"/>
      <c r="M17" s="5"/>
      <c r="N17" s="4">
        <f t="shared" si="0"/>
        <v>124386.69</v>
      </c>
    </row>
    <row r="18" spans="1:14">
      <c r="A18" s="3" t="s">
        <v>14</v>
      </c>
      <c r="B18" s="5">
        <v>13319</v>
      </c>
      <c r="C18" s="5"/>
      <c r="D18" s="5">
        <v>38045</v>
      </c>
      <c r="E18" s="5"/>
      <c r="F18" s="5"/>
      <c r="G18" s="5"/>
      <c r="H18" s="5"/>
      <c r="I18" s="5"/>
      <c r="J18" s="5"/>
      <c r="K18" s="5"/>
      <c r="L18" s="5"/>
      <c r="M18" s="5"/>
      <c r="N18" s="4">
        <f t="shared" si="0"/>
        <v>51364</v>
      </c>
    </row>
    <row r="19" spans="1:14" s="12" customFormat="1" ht="12.75">
      <c r="A19" s="10" t="s">
        <v>83</v>
      </c>
      <c r="B19" s="11"/>
      <c r="C19" s="11">
        <v>76056</v>
      </c>
      <c r="D19" s="11">
        <v>78413</v>
      </c>
      <c r="E19" s="11"/>
      <c r="F19" s="11"/>
      <c r="G19" s="11"/>
      <c r="H19" s="11"/>
      <c r="I19" s="11"/>
      <c r="J19" s="11"/>
      <c r="K19" s="11"/>
      <c r="L19" s="11"/>
      <c r="M19" s="11">
        <v>22567</v>
      </c>
      <c r="N19" s="11">
        <f t="shared" si="0"/>
        <v>177036</v>
      </c>
    </row>
    <row r="20" spans="1:14" s="12" customFormat="1" ht="12.75">
      <c r="A20" s="10" t="s">
        <v>103</v>
      </c>
      <c r="B20" s="11"/>
      <c r="C20" s="11"/>
      <c r="D20" s="11">
        <v>22305</v>
      </c>
      <c r="E20" s="11"/>
      <c r="F20" s="11"/>
      <c r="G20" s="11"/>
      <c r="H20" s="11"/>
      <c r="I20" s="11"/>
      <c r="J20" s="11"/>
      <c r="K20" s="11"/>
      <c r="L20" s="11"/>
      <c r="M20" s="11"/>
      <c r="N20" s="4">
        <f t="shared" si="0"/>
        <v>22305</v>
      </c>
    </row>
    <row r="21" spans="1:14" ht="15" customHeight="1">
      <c r="A21" s="3" t="s">
        <v>15</v>
      </c>
      <c r="B21" s="5"/>
      <c r="C21" s="5"/>
      <c r="D21" s="5"/>
      <c r="E21" s="5"/>
      <c r="F21" s="9">
        <v>17588</v>
      </c>
      <c r="G21" s="5"/>
      <c r="H21" s="5"/>
      <c r="I21" s="5"/>
      <c r="J21" s="5"/>
      <c r="K21" s="5"/>
      <c r="L21" s="5"/>
      <c r="M21" s="5"/>
      <c r="N21" s="4">
        <f t="shared" si="0"/>
        <v>17588</v>
      </c>
    </row>
    <row r="22" spans="1:14" ht="15" customHeight="1">
      <c r="A22" s="3" t="s">
        <v>104</v>
      </c>
      <c r="B22" s="5"/>
      <c r="C22" s="5"/>
      <c r="D22" s="5">
        <v>4237</v>
      </c>
      <c r="E22" s="5"/>
      <c r="F22" s="16"/>
      <c r="G22" s="5"/>
      <c r="H22" s="5"/>
      <c r="I22" s="5"/>
      <c r="J22" s="5"/>
      <c r="K22" s="5"/>
      <c r="L22" s="5"/>
      <c r="M22" s="5"/>
      <c r="N22" s="4">
        <f t="shared" si="0"/>
        <v>4237</v>
      </c>
    </row>
    <row r="23" spans="1:14">
      <c r="A23" s="3" t="s">
        <v>16</v>
      </c>
      <c r="B23" s="5"/>
      <c r="C23" s="5"/>
      <c r="D23" s="5">
        <v>43501.91</v>
      </c>
      <c r="E23" s="5"/>
      <c r="F23" s="5"/>
      <c r="G23" s="5"/>
      <c r="H23" s="5"/>
      <c r="I23" s="5"/>
      <c r="J23" s="5"/>
      <c r="K23" s="5"/>
      <c r="L23" s="5"/>
      <c r="M23" s="5"/>
      <c r="N23" s="4">
        <f t="shared" si="0"/>
        <v>43501.91</v>
      </c>
    </row>
    <row r="24" spans="1:14" ht="15" customHeight="1">
      <c r="A24" s="3" t="s">
        <v>17</v>
      </c>
      <c r="B24" s="5"/>
      <c r="C24" s="5">
        <v>23954</v>
      </c>
      <c r="D24" s="5">
        <v>39751</v>
      </c>
      <c r="E24" s="5"/>
      <c r="F24" s="5"/>
      <c r="G24" s="5"/>
      <c r="H24" s="5"/>
      <c r="I24" s="5"/>
      <c r="J24" s="5"/>
      <c r="K24" s="5"/>
      <c r="L24" s="5"/>
      <c r="M24" s="5"/>
      <c r="N24" s="4">
        <f t="shared" si="0"/>
        <v>63705</v>
      </c>
    </row>
    <row r="25" spans="1:14">
      <c r="A25" s="3" t="s">
        <v>18</v>
      </c>
      <c r="B25" s="5"/>
      <c r="C25" s="5">
        <v>19192</v>
      </c>
      <c r="D25" s="5">
        <v>26426.15</v>
      </c>
      <c r="E25" s="5"/>
      <c r="F25" s="5"/>
      <c r="G25" s="5"/>
      <c r="H25" s="5"/>
      <c r="I25" s="5"/>
      <c r="J25" s="5"/>
      <c r="K25" s="5"/>
      <c r="L25" s="5"/>
      <c r="M25" s="5">
        <v>22567</v>
      </c>
      <c r="N25" s="4">
        <f t="shared" si="0"/>
        <v>68185.149999999994</v>
      </c>
    </row>
    <row r="26" spans="1:14" ht="15" customHeight="1">
      <c r="A26" s="3" t="s">
        <v>19</v>
      </c>
      <c r="B26" s="5">
        <v>18643.2</v>
      </c>
      <c r="C26" s="5">
        <v>42572.9</v>
      </c>
      <c r="D26" s="5">
        <v>20893</v>
      </c>
      <c r="E26" s="5"/>
      <c r="F26" s="5"/>
      <c r="G26" s="5"/>
      <c r="H26" s="5"/>
      <c r="I26" s="5"/>
      <c r="J26" s="5"/>
      <c r="K26" s="5"/>
      <c r="L26" s="5"/>
      <c r="M26" s="5"/>
      <c r="N26" s="4">
        <f t="shared" si="0"/>
        <v>82109.100000000006</v>
      </c>
    </row>
    <row r="27" spans="1:14" ht="15" customHeight="1">
      <c r="A27" s="3" t="s">
        <v>96</v>
      </c>
      <c r="B27" s="5"/>
      <c r="C27" s="5">
        <v>20411</v>
      </c>
      <c r="D27" s="5">
        <v>20893</v>
      </c>
      <c r="E27" s="5"/>
      <c r="F27" s="5"/>
      <c r="G27" s="5"/>
      <c r="H27" s="5"/>
      <c r="I27" s="5"/>
      <c r="J27" s="5"/>
      <c r="K27" s="5"/>
      <c r="L27" s="5"/>
      <c r="M27" s="5"/>
      <c r="N27" s="4">
        <f t="shared" si="0"/>
        <v>41304</v>
      </c>
    </row>
    <row r="28" spans="1:14" ht="15" customHeight="1">
      <c r="A28" s="3" t="s">
        <v>97</v>
      </c>
      <c r="B28" s="5"/>
      <c r="C28" s="5">
        <v>42224.71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4">
        <f t="shared" ref="N28" si="1">SUM(B28:M28)</f>
        <v>42224.71</v>
      </c>
    </row>
    <row r="29" spans="1:14">
      <c r="A29" s="3" t="s">
        <v>20</v>
      </c>
      <c r="B29" s="5">
        <v>258</v>
      </c>
      <c r="C29" s="5">
        <v>41546</v>
      </c>
      <c r="D29" s="5">
        <v>17110</v>
      </c>
      <c r="E29" s="5"/>
      <c r="F29" s="5"/>
      <c r="G29" s="5"/>
      <c r="H29" s="5"/>
      <c r="I29" s="5"/>
      <c r="J29" s="5"/>
      <c r="K29" s="5"/>
      <c r="L29" s="5"/>
      <c r="M29" s="5"/>
      <c r="N29" s="5">
        <f t="shared" ref="N29:N71" si="2">SUM(B29:M29)</f>
        <v>58914</v>
      </c>
    </row>
    <row r="30" spans="1:14" ht="15" customHeight="1">
      <c r="A30" s="3" t="s">
        <v>105</v>
      </c>
      <c r="B30" s="5"/>
      <c r="C30" s="5"/>
      <c r="D30" s="5">
        <v>5002.72</v>
      </c>
      <c r="E30" s="5"/>
      <c r="F30" s="5"/>
      <c r="G30" s="5"/>
      <c r="H30" s="5"/>
      <c r="I30" s="5"/>
      <c r="J30" s="5"/>
      <c r="K30" s="5"/>
      <c r="L30" s="5"/>
      <c r="M30" s="5"/>
      <c r="N30" s="4">
        <f t="shared" ref="N30" si="3">SUM(B30:M30)</f>
        <v>5002.72</v>
      </c>
    </row>
    <row r="31" spans="1:14">
      <c r="A31" s="3" t="s">
        <v>21</v>
      </c>
      <c r="B31" s="5">
        <v>30345</v>
      </c>
      <c r="C31" s="5">
        <v>12255</v>
      </c>
      <c r="D31" s="5">
        <v>115925</v>
      </c>
      <c r="E31" s="5"/>
      <c r="F31" s="5"/>
      <c r="G31" s="5"/>
      <c r="H31" s="5"/>
      <c r="I31" s="5"/>
      <c r="J31" s="5"/>
      <c r="K31" s="5"/>
      <c r="L31" s="5"/>
      <c r="M31" s="5"/>
      <c r="N31" s="5">
        <f t="shared" si="2"/>
        <v>158525</v>
      </c>
    </row>
    <row r="32" spans="1:14">
      <c r="A32" s="3" t="s">
        <v>22</v>
      </c>
      <c r="B32" s="5"/>
      <c r="C32" s="5">
        <v>58298</v>
      </c>
      <c r="D32" s="5">
        <v>123492.21</v>
      </c>
      <c r="E32" s="5"/>
      <c r="F32" s="5"/>
      <c r="G32" s="5"/>
      <c r="H32" s="5"/>
      <c r="I32" s="5"/>
      <c r="J32" s="5"/>
      <c r="K32" s="5"/>
      <c r="L32" s="5"/>
      <c r="M32" s="5"/>
      <c r="N32" s="5">
        <f t="shared" si="2"/>
        <v>181790.21000000002</v>
      </c>
    </row>
    <row r="33" spans="1:14">
      <c r="A33" s="3" t="s">
        <v>23</v>
      </c>
      <c r="B33" s="5">
        <v>55581</v>
      </c>
      <c r="C33" s="5">
        <v>23944</v>
      </c>
      <c r="D33" s="5">
        <v>91489.06</v>
      </c>
      <c r="E33" s="5"/>
      <c r="F33" s="5"/>
      <c r="G33" s="5"/>
      <c r="H33" s="5"/>
      <c r="I33" s="5"/>
      <c r="J33" s="5"/>
      <c r="K33" s="5"/>
      <c r="L33" s="5"/>
      <c r="M33" s="5">
        <v>20843.5</v>
      </c>
      <c r="N33" s="5">
        <f t="shared" si="2"/>
        <v>191857.56</v>
      </c>
    </row>
    <row r="34" spans="1:14" ht="15" customHeight="1">
      <c r="A34" s="3" t="s">
        <v>24</v>
      </c>
      <c r="B34" s="5"/>
      <c r="C34" s="5">
        <v>27010.799999999999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f t="shared" si="2"/>
        <v>27010.799999999999</v>
      </c>
    </row>
    <row r="35" spans="1:14">
      <c r="A35" s="3" t="s">
        <v>25</v>
      </c>
      <c r="B35" s="5"/>
      <c r="C35" s="5"/>
      <c r="D35" s="5">
        <v>51848.5</v>
      </c>
      <c r="E35" s="5"/>
      <c r="F35" s="5"/>
      <c r="G35" s="5"/>
      <c r="H35" s="5"/>
      <c r="I35" s="5"/>
      <c r="J35" s="5"/>
      <c r="K35" s="5"/>
      <c r="L35" s="5"/>
      <c r="M35" s="5"/>
      <c r="N35" s="5">
        <f t="shared" si="2"/>
        <v>51848.5</v>
      </c>
    </row>
    <row r="36" spans="1:14">
      <c r="A36" s="3" t="s">
        <v>26</v>
      </c>
      <c r="B36" s="5"/>
      <c r="C36" s="5"/>
      <c r="D36" s="5">
        <v>34609.050000000003</v>
      </c>
      <c r="E36" s="5"/>
      <c r="F36" s="5"/>
      <c r="G36" s="5"/>
      <c r="H36" s="5"/>
      <c r="I36" s="5"/>
      <c r="J36" s="5"/>
      <c r="K36" s="5"/>
      <c r="L36" s="5"/>
      <c r="M36" s="5"/>
      <c r="N36" s="5">
        <f t="shared" si="2"/>
        <v>34609.050000000003</v>
      </c>
    </row>
    <row r="37" spans="1:14">
      <c r="A37" s="3" t="s">
        <v>106</v>
      </c>
      <c r="B37" s="5"/>
      <c r="C37" s="5"/>
      <c r="D37" s="5">
        <v>26885</v>
      </c>
      <c r="E37" s="5"/>
      <c r="F37" s="5"/>
      <c r="G37" s="5"/>
      <c r="H37" s="5"/>
      <c r="I37" s="5"/>
      <c r="J37" s="5"/>
      <c r="K37" s="5"/>
      <c r="L37" s="5"/>
      <c r="M37" s="5"/>
      <c r="N37" s="4">
        <f t="shared" ref="N37" si="4">SUM(B37:M37)</f>
        <v>26885</v>
      </c>
    </row>
    <row r="38" spans="1:14" ht="15" customHeight="1">
      <c r="A38" s="3" t="s">
        <v>107</v>
      </c>
      <c r="B38" s="5"/>
      <c r="C38" s="5"/>
      <c r="D38" s="5">
        <v>26195</v>
      </c>
      <c r="E38" s="5"/>
      <c r="F38" s="5"/>
      <c r="G38" s="5"/>
      <c r="H38" s="5"/>
      <c r="I38" s="5"/>
      <c r="J38" s="5"/>
      <c r="K38" s="5"/>
      <c r="L38" s="5"/>
      <c r="M38" s="5"/>
      <c r="N38" s="4">
        <f t="shared" ref="N38" si="5">SUM(B38:M38)</f>
        <v>26195</v>
      </c>
    </row>
    <row r="39" spans="1:14" ht="15" customHeight="1">
      <c r="A39" s="3" t="s">
        <v>27</v>
      </c>
      <c r="B39" s="5"/>
      <c r="C39" s="5">
        <v>26933</v>
      </c>
      <c r="D39" s="5">
        <v>19109</v>
      </c>
      <c r="E39" s="5"/>
      <c r="F39" s="5"/>
      <c r="G39" s="5"/>
      <c r="H39" s="5"/>
      <c r="I39" s="5"/>
      <c r="J39" s="5"/>
      <c r="K39" s="5"/>
      <c r="L39" s="5"/>
      <c r="M39" s="5"/>
      <c r="N39" s="5">
        <f t="shared" si="2"/>
        <v>46042</v>
      </c>
    </row>
    <row r="40" spans="1:14">
      <c r="A40" s="3" t="s">
        <v>28</v>
      </c>
      <c r="B40" s="5">
        <v>10668</v>
      </c>
      <c r="C40" s="5">
        <v>23821</v>
      </c>
      <c r="D40" s="5">
        <v>87732.5</v>
      </c>
      <c r="E40" s="5"/>
      <c r="F40" s="5"/>
      <c r="G40" s="5"/>
      <c r="H40" s="5"/>
      <c r="I40" s="5"/>
      <c r="J40" s="5"/>
      <c r="K40" s="5"/>
      <c r="L40" s="5"/>
      <c r="M40" s="5"/>
      <c r="N40" s="5">
        <f t="shared" si="2"/>
        <v>122221.5</v>
      </c>
    </row>
    <row r="41" spans="1:14">
      <c r="A41" s="3" t="s">
        <v>29</v>
      </c>
      <c r="B41" s="5">
        <v>3060</v>
      </c>
      <c r="C41" s="5">
        <v>28131</v>
      </c>
      <c r="D41" s="5">
        <v>22305</v>
      </c>
      <c r="E41" s="5"/>
      <c r="F41" s="5"/>
      <c r="G41" s="5"/>
      <c r="H41" s="5"/>
      <c r="I41" s="5"/>
      <c r="J41" s="5"/>
      <c r="K41" s="5"/>
      <c r="L41" s="5"/>
      <c r="M41" s="5"/>
      <c r="N41" s="5">
        <f t="shared" si="2"/>
        <v>53496</v>
      </c>
    </row>
    <row r="42" spans="1:14">
      <c r="A42" s="3" t="s">
        <v>30</v>
      </c>
      <c r="B42" s="5"/>
      <c r="C42" s="5">
        <v>16432</v>
      </c>
      <c r="D42" s="5">
        <v>16987</v>
      </c>
      <c r="E42" s="5"/>
      <c r="F42" s="5"/>
      <c r="G42" s="5"/>
      <c r="H42" s="5"/>
      <c r="I42" s="5"/>
      <c r="J42" s="5"/>
      <c r="K42" s="5"/>
      <c r="L42" s="5"/>
      <c r="M42" s="5"/>
      <c r="N42" s="5">
        <f t="shared" si="2"/>
        <v>33419</v>
      </c>
    </row>
    <row r="43" spans="1:14" ht="15" customHeight="1">
      <c r="A43" s="3" t="s">
        <v>31</v>
      </c>
      <c r="B43" s="5">
        <v>39997</v>
      </c>
      <c r="C43" s="5">
        <v>40259</v>
      </c>
      <c r="D43" s="5">
        <v>144730.04999999999</v>
      </c>
      <c r="E43" s="5"/>
      <c r="F43" s="5"/>
      <c r="G43" s="5"/>
      <c r="H43" s="5"/>
      <c r="I43" s="5"/>
      <c r="J43" s="5"/>
      <c r="K43" s="5"/>
      <c r="L43" s="5"/>
      <c r="M43" s="5">
        <v>34474.35</v>
      </c>
      <c r="N43" s="5">
        <f t="shared" si="2"/>
        <v>259460.4</v>
      </c>
    </row>
    <row r="44" spans="1:14" ht="15" customHeight="1">
      <c r="A44" s="3" t="s">
        <v>32</v>
      </c>
      <c r="B44" s="5">
        <v>22284.799999999999</v>
      </c>
      <c r="C44" s="5">
        <v>25889.3</v>
      </c>
      <c r="D44" s="5">
        <v>123043.62</v>
      </c>
      <c r="E44" s="5"/>
      <c r="F44" s="5"/>
      <c r="G44" s="5"/>
      <c r="H44" s="5"/>
      <c r="I44" s="5"/>
      <c r="J44" s="5"/>
      <c r="K44" s="5"/>
      <c r="L44" s="5"/>
      <c r="M44" s="5"/>
      <c r="N44" s="5">
        <f t="shared" si="2"/>
        <v>171217.72</v>
      </c>
    </row>
    <row r="45" spans="1:14">
      <c r="A45" s="3" t="s">
        <v>98</v>
      </c>
      <c r="B45" s="5">
        <v>21420</v>
      </c>
      <c r="C45" s="5">
        <v>19272</v>
      </c>
      <c r="D45" s="5">
        <v>57414.06</v>
      </c>
      <c r="E45" s="5"/>
      <c r="F45" s="5"/>
      <c r="G45" s="5"/>
      <c r="H45" s="5">
        <v>9698</v>
      </c>
      <c r="I45" s="5"/>
      <c r="J45" s="5"/>
      <c r="K45" s="5"/>
      <c r="L45" s="5"/>
      <c r="M45" s="5"/>
      <c r="N45" s="5">
        <f t="shared" si="2"/>
        <v>107804.06</v>
      </c>
    </row>
    <row r="46" spans="1:14">
      <c r="A46" s="3" t="s">
        <v>99</v>
      </c>
      <c r="B46" s="5"/>
      <c r="C46" s="5">
        <v>41190.639999999999</v>
      </c>
      <c r="D46" s="5">
        <v>57942.91</v>
      </c>
      <c r="E46" s="5"/>
      <c r="F46" s="5"/>
      <c r="G46" s="5"/>
      <c r="H46" s="5"/>
      <c r="I46" s="5"/>
      <c r="J46" s="5"/>
      <c r="K46" s="5"/>
      <c r="L46" s="5"/>
      <c r="M46" s="5"/>
      <c r="N46" s="4">
        <f t="shared" ref="N46" si="6">SUM(B46:M46)</f>
        <v>99133.55</v>
      </c>
    </row>
    <row r="47" spans="1:14">
      <c r="A47" s="3" t="s">
        <v>33</v>
      </c>
      <c r="B47" s="5"/>
      <c r="C47" s="5">
        <v>11900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>
        <f t="shared" si="2"/>
        <v>11900</v>
      </c>
    </row>
    <row r="48" spans="1:14" ht="15" customHeight="1">
      <c r="A48" s="3" t="s">
        <v>34</v>
      </c>
      <c r="B48" s="5"/>
      <c r="C48" s="5">
        <v>20411</v>
      </c>
      <c r="D48" s="5">
        <v>21618</v>
      </c>
      <c r="E48" s="5"/>
      <c r="F48" s="5"/>
      <c r="G48" s="5"/>
      <c r="H48" s="5"/>
      <c r="I48" s="5"/>
      <c r="J48" s="5"/>
      <c r="K48" s="5"/>
      <c r="L48" s="5"/>
      <c r="M48" s="5"/>
      <c r="N48" s="5">
        <f t="shared" si="2"/>
        <v>42029</v>
      </c>
    </row>
    <row r="49" spans="1:14" ht="15" customHeight="1">
      <c r="A49" s="3" t="s">
        <v>84</v>
      </c>
      <c r="B49" s="5"/>
      <c r="C49" s="5">
        <v>3060</v>
      </c>
      <c r="D49" s="5">
        <v>60647.4</v>
      </c>
      <c r="E49" s="5"/>
      <c r="F49" s="5"/>
      <c r="G49" s="5"/>
      <c r="H49" s="5"/>
      <c r="I49" s="5"/>
      <c r="J49" s="5"/>
      <c r="K49" s="5"/>
      <c r="L49" s="5"/>
      <c r="M49" s="5">
        <v>34728</v>
      </c>
      <c r="N49" s="5">
        <f t="shared" si="2"/>
        <v>98435.4</v>
      </c>
    </row>
    <row r="50" spans="1:14" ht="15" customHeight="1">
      <c r="A50" s="3" t="s">
        <v>87</v>
      </c>
      <c r="B50" s="5">
        <v>516</v>
      </c>
      <c r="C50" s="5">
        <v>26506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4">
        <f t="shared" ref="N50" si="7">SUM(B50:M50)</f>
        <v>27022</v>
      </c>
    </row>
    <row r="51" spans="1:14">
      <c r="A51" s="3" t="s">
        <v>35</v>
      </c>
      <c r="B51" s="5">
        <v>12063</v>
      </c>
      <c r="C51" s="5">
        <v>26129.48</v>
      </c>
      <c r="D51" s="5">
        <v>18795</v>
      </c>
      <c r="E51" s="5"/>
      <c r="F51" s="5"/>
      <c r="G51" s="5"/>
      <c r="H51" s="5"/>
      <c r="I51" s="5"/>
      <c r="J51" s="5"/>
      <c r="K51" s="5"/>
      <c r="L51" s="5"/>
      <c r="M51" s="5"/>
      <c r="N51" s="5">
        <f t="shared" si="2"/>
        <v>56987.479999999996</v>
      </c>
    </row>
    <row r="52" spans="1:14">
      <c r="A52" s="3" t="s">
        <v>36</v>
      </c>
      <c r="B52" s="5">
        <v>14687</v>
      </c>
      <c r="C52" s="5">
        <v>61292.22</v>
      </c>
      <c r="D52" s="5">
        <v>117711.85999999999</v>
      </c>
      <c r="E52" s="5"/>
      <c r="F52" s="5"/>
      <c r="G52" s="5"/>
      <c r="H52" s="5"/>
      <c r="I52" s="5"/>
      <c r="J52" s="5"/>
      <c r="K52" s="5">
        <v>1546</v>
      </c>
      <c r="L52" s="5"/>
      <c r="M52" s="5">
        <v>27933.46</v>
      </c>
      <c r="N52" s="5">
        <f t="shared" si="2"/>
        <v>223170.53999999998</v>
      </c>
    </row>
    <row r="53" spans="1:14">
      <c r="A53" s="3" t="s">
        <v>108</v>
      </c>
      <c r="B53" s="5"/>
      <c r="C53" s="5"/>
      <c r="D53" s="5">
        <v>56980</v>
      </c>
      <c r="E53" s="5"/>
      <c r="F53" s="5"/>
      <c r="G53" s="5"/>
      <c r="H53" s="5"/>
      <c r="I53" s="5"/>
      <c r="J53" s="5"/>
      <c r="K53" s="5"/>
      <c r="L53" s="5"/>
      <c r="M53" s="5"/>
      <c r="N53" s="4">
        <f t="shared" ref="N53:N54" si="8">SUM(B53:M53)</f>
        <v>56980</v>
      </c>
    </row>
    <row r="54" spans="1:14">
      <c r="A54" s="3" t="s">
        <v>109</v>
      </c>
      <c r="B54" s="5"/>
      <c r="C54" s="5"/>
      <c r="D54" s="5">
        <v>28702.02</v>
      </c>
      <c r="E54" s="5"/>
      <c r="F54" s="5"/>
      <c r="G54" s="5"/>
      <c r="H54" s="5"/>
      <c r="I54" s="5"/>
      <c r="J54" s="5"/>
      <c r="K54" s="5"/>
      <c r="L54" s="5"/>
      <c r="M54" s="5"/>
      <c r="N54" s="4">
        <f t="shared" si="8"/>
        <v>28702.02</v>
      </c>
    </row>
    <row r="55" spans="1:14">
      <c r="A55" s="3" t="s">
        <v>37</v>
      </c>
      <c r="B55" s="5">
        <v>16464.8</v>
      </c>
      <c r="C55" s="5"/>
      <c r="D55" s="5">
        <v>50835.7</v>
      </c>
      <c r="E55" s="5"/>
      <c r="F55" s="5"/>
      <c r="G55" s="5"/>
      <c r="H55" s="5"/>
      <c r="I55" s="5"/>
      <c r="J55" s="5"/>
      <c r="K55" s="5"/>
      <c r="L55" s="5"/>
      <c r="M55" s="5"/>
      <c r="N55" s="5">
        <f t="shared" si="2"/>
        <v>67300.5</v>
      </c>
    </row>
    <row r="56" spans="1:14">
      <c r="A56" s="3" t="s">
        <v>38</v>
      </c>
      <c r="B56" s="5">
        <v>37644</v>
      </c>
      <c r="C56" s="5">
        <v>60397</v>
      </c>
      <c r="D56" s="5">
        <v>158679</v>
      </c>
      <c r="E56" s="5"/>
      <c r="F56" s="5"/>
      <c r="G56" s="5"/>
      <c r="H56" s="5"/>
      <c r="I56" s="5"/>
      <c r="J56" s="5"/>
      <c r="K56" s="5"/>
      <c r="L56" s="5"/>
      <c r="M56" s="5">
        <v>27243</v>
      </c>
      <c r="N56" s="5">
        <f t="shared" si="2"/>
        <v>283963</v>
      </c>
    </row>
    <row r="57" spans="1:14">
      <c r="A57" s="3" t="s">
        <v>80</v>
      </c>
      <c r="B57" s="5"/>
      <c r="C57" s="5">
        <v>16216.49</v>
      </c>
      <c r="D57" s="5">
        <v>69553</v>
      </c>
      <c r="E57" s="5"/>
      <c r="F57" s="5">
        <v>16922.5</v>
      </c>
      <c r="G57" s="5"/>
      <c r="H57" s="5"/>
      <c r="I57" s="5"/>
      <c r="J57" s="5"/>
      <c r="K57" s="5"/>
      <c r="L57" s="5"/>
      <c r="M57" s="5"/>
      <c r="N57" s="5">
        <f t="shared" si="2"/>
        <v>102691.99</v>
      </c>
    </row>
    <row r="58" spans="1:14">
      <c r="A58" s="3" t="s">
        <v>39</v>
      </c>
      <c r="B58" s="5">
        <v>2727</v>
      </c>
      <c r="C58" s="5"/>
      <c r="D58" s="5">
        <v>3636</v>
      </c>
      <c r="E58" s="5"/>
      <c r="F58" s="5"/>
      <c r="G58" s="5"/>
      <c r="H58" s="5"/>
      <c r="I58" s="5"/>
      <c r="J58" s="5"/>
      <c r="K58" s="5"/>
      <c r="L58" s="5"/>
      <c r="M58" s="5"/>
      <c r="N58" s="5">
        <f t="shared" si="2"/>
        <v>6363</v>
      </c>
    </row>
    <row r="59" spans="1:14">
      <c r="A59" s="3" t="s">
        <v>40</v>
      </c>
      <c r="B59" s="5">
        <v>8155</v>
      </c>
      <c r="C59" s="5">
        <v>4980</v>
      </c>
      <c r="D59" s="5">
        <v>64964</v>
      </c>
      <c r="E59" s="5"/>
      <c r="F59" s="5"/>
      <c r="G59" s="5"/>
      <c r="H59" s="5"/>
      <c r="I59" s="5"/>
      <c r="J59" s="5"/>
      <c r="K59" s="5"/>
      <c r="L59" s="5"/>
      <c r="M59" s="5"/>
      <c r="N59" s="5">
        <f t="shared" si="2"/>
        <v>78099</v>
      </c>
    </row>
    <row r="60" spans="1:14">
      <c r="A60" s="3" t="s">
        <v>41</v>
      </c>
      <c r="B60" s="5"/>
      <c r="C60" s="5">
        <v>41465</v>
      </c>
      <c r="D60" s="5">
        <v>29303</v>
      </c>
      <c r="E60" s="5"/>
      <c r="F60" s="5"/>
      <c r="G60" s="5"/>
      <c r="H60" s="5"/>
      <c r="I60" s="5"/>
      <c r="J60" s="5"/>
      <c r="K60" s="5"/>
      <c r="L60" s="5"/>
      <c r="M60" s="5"/>
      <c r="N60" s="5">
        <f t="shared" si="2"/>
        <v>70768</v>
      </c>
    </row>
    <row r="61" spans="1:14">
      <c r="A61" s="3" t="s">
        <v>42</v>
      </c>
      <c r="B61" s="5"/>
      <c r="C61" s="5">
        <v>31518</v>
      </c>
      <c r="D61" s="5">
        <v>61596.639999999999</v>
      </c>
      <c r="E61" s="5"/>
      <c r="F61" s="5"/>
      <c r="G61" s="5"/>
      <c r="H61" s="5"/>
      <c r="I61" s="5"/>
      <c r="J61" s="5"/>
      <c r="K61" s="5"/>
      <c r="L61" s="5"/>
      <c r="M61" s="5"/>
      <c r="N61" s="5">
        <f t="shared" si="2"/>
        <v>93114.64</v>
      </c>
    </row>
    <row r="62" spans="1:14">
      <c r="A62" s="3" t="s">
        <v>43</v>
      </c>
      <c r="B62" s="5">
        <v>61338</v>
      </c>
      <c r="C62" s="5">
        <v>38979</v>
      </c>
      <c r="D62" s="5">
        <v>130233</v>
      </c>
      <c r="E62" s="5"/>
      <c r="F62" s="5"/>
      <c r="G62" s="5">
        <v>5593</v>
      </c>
      <c r="H62" s="5"/>
      <c r="I62" s="5"/>
      <c r="J62" s="5"/>
      <c r="K62" s="5"/>
      <c r="L62" s="5"/>
      <c r="M62" s="5"/>
      <c r="N62" s="5">
        <f t="shared" si="2"/>
        <v>236143</v>
      </c>
    </row>
    <row r="63" spans="1:14">
      <c r="A63" s="3" t="s">
        <v>44</v>
      </c>
      <c r="B63" s="5"/>
      <c r="C63" s="5">
        <v>37839.620000000003</v>
      </c>
      <c r="D63" s="5">
        <v>37743.67</v>
      </c>
      <c r="E63" s="5"/>
      <c r="F63" s="5">
        <v>42017.58</v>
      </c>
      <c r="G63" s="5"/>
      <c r="H63" s="5"/>
      <c r="I63" s="5"/>
      <c r="J63" s="5"/>
      <c r="K63" s="5"/>
      <c r="L63" s="5"/>
      <c r="M63" s="5"/>
      <c r="N63" s="5">
        <f t="shared" si="2"/>
        <v>117600.87000000001</v>
      </c>
    </row>
    <row r="64" spans="1:14">
      <c r="A64" s="3" t="s">
        <v>110</v>
      </c>
      <c r="B64" s="5"/>
      <c r="C64" s="5"/>
      <c r="D64" s="5">
        <v>16687</v>
      </c>
      <c r="E64" s="5"/>
      <c r="F64" s="5"/>
      <c r="G64" s="5"/>
      <c r="H64" s="5"/>
      <c r="I64" s="5"/>
      <c r="J64" s="5"/>
      <c r="K64" s="5"/>
      <c r="L64" s="5"/>
      <c r="M64" s="5"/>
      <c r="N64" s="4">
        <f t="shared" ref="N64" si="9">SUM(B64:M64)</f>
        <v>16687</v>
      </c>
    </row>
    <row r="65" spans="1:14">
      <c r="A65" s="3" t="s">
        <v>45</v>
      </c>
      <c r="B65" s="5">
        <v>45019</v>
      </c>
      <c r="C65" s="5">
        <v>54793</v>
      </c>
      <c r="D65" s="5">
        <v>117588.83</v>
      </c>
      <c r="E65" s="5"/>
      <c r="F65" s="5"/>
      <c r="G65" s="5"/>
      <c r="H65" s="5"/>
      <c r="I65" s="5"/>
      <c r="J65" s="5"/>
      <c r="K65" s="5"/>
      <c r="L65" s="5"/>
      <c r="M65" s="5">
        <v>37101.800000000003</v>
      </c>
      <c r="N65" s="5">
        <f t="shared" si="2"/>
        <v>254502.63</v>
      </c>
    </row>
    <row r="66" spans="1:14" ht="15" customHeight="1">
      <c r="A66" s="3" t="s">
        <v>46</v>
      </c>
      <c r="B66" s="5"/>
      <c r="C66" s="5"/>
      <c r="D66" s="5">
        <v>21618</v>
      </c>
      <c r="E66" s="5"/>
      <c r="F66" s="5"/>
      <c r="G66" s="5"/>
      <c r="H66" s="5"/>
      <c r="I66" s="5"/>
      <c r="J66" s="5"/>
      <c r="K66" s="5"/>
      <c r="L66" s="5"/>
      <c r="M66" s="5"/>
      <c r="N66" s="5">
        <f t="shared" si="2"/>
        <v>21618</v>
      </c>
    </row>
    <row r="67" spans="1:14" ht="15" customHeight="1">
      <c r="A67" s="3" t="s">
        <v>88</v>
      </c>
      <c r="B67" s="5">
        <v>7380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4">
        <f t="shared" ref="N67:N68" si="10">SUM(B67:M67)</f>
        <v>7380</v>
      </c>
    </row>
    <row r="68" spans="1:14" ht="15" customHeight="1">
      <c r="A68" s="3" t="s">
        <v>89</v>
      </c>
      <c r="B68" s="5">
        <v>44218.58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4">
        <f t="shared" si="10"/>
        <v>44218.58</v>
      </c>
    </row>
    <row r="69" spans="1:14" ht="15" customHeight="1">
      <c r="A69" s="3" t="s">
        <v>47</v>
      </c>
      <c r="B69" s="5"/>
      <c r="C69" s="5">
        <v>20893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>
        <f t="shared" si="2"/>
        <v>20893</v>
      </c>
    </row>
    <row r="70" spans="1:14" ht="15" customHeight="1">
      <c r="A70" s="3" t="s">
        <v>48</v>
      </c>
      <c r="B70" s="5"/>
      <c r="C70" s="5">
        <v>60620.4</v>
      </c>
      <c r="D70" s="5">
        <v>62956</v>
      </c>
      <c r="E70" s="5"/>
      <c r="F70" s="5">
        <v>21005.05</v>
      </c>
      <c r="G70" s="5"/>
      <c r="H70" s="5"/>
      <c r="I70" s="5"/>
      <c r="J70" s="5"/>
      <c r="K70" s="5"/>
      <c r="L70" s="5"/>
      <c r="M70" s="5">
        <v>27243</v>
      </c>
      <c r="N70" s="5">
        <f t="shared" si="2"/>
        <v>171824.44999999998</v>
      </c>
    </row>
    <row r="71" spans="1:14">
      <c r="A71" s="3" t="s">
        <v>49</v>
      </c>
      <c r="B71" s="5">
        <v>14875</v>
      </c>
      <c r="C71" s="5">
        <v>44122</v>
      </c>
      <c r="D71" s="5">
        <v>138087</v>
      </c>
      <c r="E71" s="5"/>
      <c r="F71" s="5"/>
      <c r="G71" s="5">
        <v>16233</v>
      </c>
      <c r="H71" s="5"/>
      <c r="I71" s="5"/>
      <c r="J71" s="5"/>
      <c r="K71" s="5">
        <v>4920</v>
      </c>
      <c r="L71" s="5"/>
      <c r="M71" s="5">
        <v>56434.97</v>
      </c>
      <c r="N71" s="5">
        <f t="shared" si="2"/>
        <v>274671.96999999997</v>
      </c>
    </row>
    <row r="72" spans="1:14">
      <c r="A72" s="3" t="s">
        <v>50</v>
      </c>
      <c r="B72" s="5"/>
      <c r="C72" s="5">
        <v>54063</v>
      </c>
      <c r="D72" s="5">
        <v>50908.7</v>
      </c>
      <c r="E72" s="5"/>
      <c r="F72" s="5"/>
      <c r="G72" s="5"/>
      <c r="H72" s="5"/>
      <c r="I72" s="5"/>
      <c r="J72" s="5"/>
      <c r="K72" s="5"/>
      <c r="L72" s="5"/>
      <c r="M72" s="5"/>
      <c r="N72" s="5">
        <f t="shared" ref="N72:N104" si="11">SUM(B72:M72)</f>
        <v>104971.7</v>
      </c>
    </row>
    <row r="73" spans="1:14" ht="15" customHeight="1">
      <c r="A73" s="3" t="s">
        <v>51</v>
      </c>
      <c r="B73" s="5"/>
      <c r="C73" s="5">
        <v>27745</v>
      </c>
      <c r="D73" s="5">
        <v>68003</v>
      </c>
      <c r="E73" s="5"/>
      <c r="F73" s="5"/>
      <c r="G73" s="5"/>
      <c r="H73" s="5"/>
      <c r="I73" s="5"/>
      <c r="J73" s="5"/>
      <c r="K73" s="5"/>
      <c r="L73" s="5"/>
      <c r="M73" s="5"/>
      <c r="N73" s="5">
        <f t="shared" si="11"/>
        <v>95748</v>
      </c>
    </row>
    <row r="74" spans="1:14" ht="15" customHeight="1">
      <c r="A74" s="3" t="s">
        <v>111</v>
      </c>
      <c r="B74" s="5"/>
      <c r="C74" s="5"/>
      <c r="D74" s="5">
        <v>5017.7</v>
      </c>
      <c r="E74" s="5"/>
      <c r="F74" s="5"/>
      <c r="G74" s="5"/>
      <c r="H74" s="5"/>
      <c r="I74" s="5"/>
      <c r="J74" s="5"/>
      <c r="K74" s="5"/>
      <c r="L74" s="5"/>
      <c r="M74" s="5"/>
      <c r="N74" s="4">
        <f t="shared" ref="N74" si="12">SUM(B74:M74)</f>
        <v>5017.7</v>
      </c>
    </row>
    <row r="75" spans="1:14">
      <c r="A75" s="3" t="s">
        <v>85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>
        <v>15470</v>
      </c>
      <c r="N75" s="5">
        <f t="shared" si="11"/>
        <v>15470</v>
      </c>
    </row>
    <row r="76" spans="1:14" ht="15" customHeight="1">
      <c r="A76" s="3" t="s">
        <v>81</v>
      </c>
      <c r="B76" s="5"/>
      <c r="C76" s="5">
        <v>24618</v>
      </c>
      <c r="D76" s="5">
        <v>65714</v>
      </c>
      <c r="E76" s="5"/>
      <c r="F76" s="5">
        <v>17043</v>
      </c>
      <c r="G76" s="5"/>
      <c r="H76" s="5"/>
      <c r="I76" s="5"/>
      <c r="J76" s="5"/>
      <c r="K76" s="5"/>
      <c r="L76" s="5"/>
      <c r="M76" s="5"/>
      <c r="N76" s="5">
        <f t="shared" si="11"/>
        <v>107375</v>
      </c>
    </row>
    <row r="77" spans="1:14">
      <c r="A77" s="3" t="s">
        <v>52</v>
      </c>
      <c r="B77" s="5">
        <v>16548.7</v>
      </c>
      <c r="C77" s="5">
        <v>33649.800000000003</v>
      </c>
      <c r="D77" s="5">
        <v>15006</v>
      </c>
      <c r="E77" s="5"/>
      <c r="F77" s="5"/>
      <c r="G77" s="5"/>
      <c r="H77" s="5"/>
      <c r="I77" s="5"/>
      <c r="J77" s="5"/>
      <c r="K77" s="5"/>
      <c r="L77" s="5"/>
      <c r="M77" s="5"/>
      <c r="N77" s="5">
        <f t="shared" si="11"/>
        <v>65204.5</v>
      </c>
    </row>
    <row r="78" spans="1:14">
      <c r="A78" s="3" t="s">
        <v>90</v>
      </c>
      <c r="B78" s="5">
        <v>43801.659999999996</v>
      </c>
      <c r="C78" s="5">
        <v>30306.57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4">
        <f t="shared" ref="N78:N79" si="13">SUM(B78:M78)</f>
        <v>74108.23</v>
      </c>
    </row>
    <row r="79" spans="1:14">
      <c r="A79" s="3" t="s">
        <v>91</v>
      </c>
      <c r="B79" s="5">
        <v>16432</v>
      </c>
      <c r="C79" s="5"/>
      <c r="D79" s="5">
        <v>12195</v>
      </c>
      <c r="E79" s="5"/>
      <c r="F79" s="5"/>
      <c r="G79" s="5"/>
      <c r="H79" s="5"/>
      <c r="I79" s="5"/>
      <c r="J79" s="5"/>
      <c r="K79" s="5"/>
      <c r="L79" s="5"/>
      <c r="M79" s="5"/>
      <c r="N79" s="4">
        <f t="shared" si="13"/>
        <v>28627</v>
      </c>
    </row>
    <row r="80" spans="1:14" ht="15" customHeight="1">
      <c r="A80" s="3" t="s">
        <v>53</v>
      </c>
      <c r="B80" s="5">
        <v>17639</v>
      </c>
      <c r="C80" s="5">
        <v>46328.6</v>
      </c>
      <c r="D80" s="5">
        <v>101060.08</v>
      </c>
      <c r="E80" s="5"/>
      <c r="F80" s="5"/>
      <c r="G80" s="5"/>
      <c r="H80" s="5"/>
      <c r="I80" s="5"/>
      <c r="J80" s="5"/>
      <c r="K80" s="5"/>
      <c r="L80" s="5"/>
      <c r="M80" s="5"/>
      <c r="N80" s="5">
        <f t="shared" si="11"/>
        <v>165027.68</v>
      </c>
    </row>
    <row r="81" spans="1:14" ht="15" customHeight="1">
      <c r="A81" s="3" t="s">
        <v>54</v>
      </c>
      <c r="B81" s="5">
        <v>40728.75</v>
      </c>
      <c r="C81" s="5">
        <v>39611</v>
      </c>
      <c r="D81" s="5">
        <v>73654.820000000007</v>
      </c>
      <c r="E81" s="5"/>
      <c r="F81" s="5"/>
      <c r="G81" s="5"/>
      <c r="H81" s="5"/>
      <c r="I81" s="5"/>
      <c r="J81" s="5"/>
      <c r="K81" s="5"/>
      <c r="L81" s="5"/>
      <c r="M81" s="5"/>
      <c r="N81" s="5">
        <f t="shared" si="11"/>
        <v>153994.57</v>
      </c>
    </row>
    <row r="82" spans="1:14" ht="15" customHeight="1">
      <c r="A82" s="3" t="s">
        <v>55</v>
      </c>
      <c r="B82" s="5"/>
      <c r="C82" s="5">
        <v>12504</v>
      </c>
      <c r="D82" s="5">
        <v>37030</v>
      </c>
      <c r="E82" s="5"/>
      <c r="F82" s="5"/>
      <c r="G82" s="5"/>
      <c r="H82" s="5"/>
      <c r="I82" s="5"/>
      <c r="J82" s="5"/>
      <c r="K82" s="5"/>
      <c r="L82" s="5"/>
      <c r="M82" s="5"/>
      <c r="N82" s="5">
        <f t="shared" si="11"/>
        <v>49534</v>
      </c>
    </row>
    <row r="83" spans="1:14">
      <c r="A83" s="3" t="s">
        <v>112</v>
      </c>
      <c r="B83" s="5"/>
      <c r="C83" s="5"/>
      <c r="D83" s="5">
        <v>4301.3600000000006</v>
      </c>
      <c r="E83" s="5"/>
      <c r="F83" s="5"/>
      <c r="G83" s="5"/>
      <c r="H83" s="5"/>
      <c r="I83" s="5"/>
      <c r="J83" s="5"/>
      <c r="K83" s="5"/>
      <c r="L83" s="5"/>
      <c r="M83" s="5"/>
      <c r="N83" s="4">
        <f t="shared" ref="N83" si="14">SUM(B83:M83)</f>
        <v>4301.3600000000006</v>
      </c>
    </row>
    <row r="84" spans="1:14" ht="15" customHeight="1">
      <c r="A84" s="3" t="s">
        <v>56</v>
      </c>
      <c r="B84" s="5">
        <v>5785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>
        <f t="shared" si="11"/>
        <v>5785</v>
      </c>
    </row>
    <row r="85" spans="1:14" ht="15" customHeight="1">
      <c r="A85" s="3" t="s">
        <v>92</v>
      </c>
      <c r="B85" s="5">
        <v>76793.679999999993</v>
      </c>
      <c r="C85" s="5">
        <v>40390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4">
        <f t="shared" ref="N85" si="15">SUM(B85:M85)</f>
        <v>117183.67999999999</v>
      </c>
    </row>
    <row r="86" spans="1:14">
      <c r="A86" s="3" t="s">
        <v>57</v>
      </c>
      <c r="B86" s="5"/>
      <c r="C86" s="5">
        <v>21013</v>
      </c>
      <c r="D86" s="5">
        <v>30231</v>
      </c>
      <c r="E86" s="5"/>
      <c r="F86" s="5"/>
      <c r="G86" s="5"/>
      <c r="H86" s="5"/>
      <c r="I86" s="5"/>
      <c r="J86" s="5"/>
      <c r="K86" s="5"/>
      <c r="L86" s="5"/>
      <c r="M86" s="5"/>
      <c r="N86" s="5">
        <f t="shared" si="11"/>
        <v>51244</v>
      </c>
    </row>
    <row r="87" spans="1:14">
      <c r="A87" s="3" t="s">
        <v>58</v>
      </c>
      <c r="B87" s="5">
        <v>65279</v>
      </c>
      <c r="C87" s="5">
        <v>47154</v>
      </c>
      <c r="D87" s="5">
        <v>136230</v>
      </c>
      <c r="E87" s="5"/>
      <c r="F87" s="5"/>
      <c r="G87" s="5"/>
      <c r="H87" s="5"/>
      <c r="I87" s="5"/>
      <c r="J87" s="5"/>
      <c r="K87" s="5"/>
      <c r="L87" s="5">
        <v>25520</v>
      </c>
      <c r="M87" s="5">
        <v>28964</v>
      </c>
      <c r="N87" s="5">
        <f t="shared" si="11"/>
        <v>303147</v>
      </c>
    </row>
    <row r="88" spans="1:14">
      <c r="A88" s="3" t="s">
        <v>59</v>
      </c>
      <c r="B88" s="5">
        <v>5305</v>
      </c>
      <c r="C88" s="5">
        <v>47899.49</v>
      </c>
      <c r="D88" s="5">
        <v>93592.700000000012</v>
      </c>
      <c r="E88" s="5"/>
      <c r="F88" s="5"/>
      <c r="G88" s="5"/>
      <c r="H88" s="5"/>
      <c r="I88" s="5"/>
      <c r="J88" s="5"/>
      <c r="K88" s="5"/>
      <c r="L88" s="5">
        <v>34376.5</v>
      </c>
      <c r="M88" s="5"/>
      <c r="N88" s="5">
        <f t="shared" si="11"/>
        <v>181173.69</v>
      </c>
    </row>
    <row r="89" spans="1:14" s="15" customFormat="1" ht="15" customHeight="1">
      <c r="A89" s="13" t="s">
        <v>113</v>
      </c>
      <c r="B89" s="14"/>
      <c r="C89" s="14"/>
      <c r="D89" s="14">
        <v>20534.98</v>
      </c>
      <c r="E89" s="14"/>
      <c r="F89" s="14"/>
      <c r="G89" s="14"/>
      <c r="H89" s="14"/>
      <c r="I89" s="14"/>
      <c r="J89" s="14"/>
      <c r="K89" s="14"/>
      <c r="L89" s="14"/>
      <c r="M89" s="14"/>
      <c r="N89" s="4">
        <f t="shared" ref="N89" si="16">SUM(B89:M89)</f>
        <v>20534.98</v>
      </c>
    </row>
    <row r="90" spans="1:14" ht="15" customHeight="1">
      <c r="A90" s="3" t="s">
        <v>60</v>
      </c>
      <c r="B90" s="5"/>
      <c r="C90" s="5"/>
      <c r="D90" s="5">
        <v>19656</v>
      </c>
      <c r="E90" s="5"/>
      <c r="F90" s="5"/>
      <c r="G90" s="5"/>
      <c r="H90" s="5"/>
      <c r="I90" s="5"/>
      <c r="J90" s="5"/>
      <c r="K90" s="5"/>
      <c r="L90" s="5"/>
      <c r="M90" s="5"/>
      <c r="N90" s="5">
        <f t="shared" si="11"/>
        <v>19656</v>
      </c>
    </row>
    <row r="91" spans="1:14">
      <c r="A91" s="3" t="s">
        <v>61</v>
      </c>
      <c r="B91" s="5"/>
      <c r="C91" s="5">
        <v>28943.050000000003</v>
      </c>
      <c r="D91" s="5">
        <v>30187</v>
      </c>
      <c r="E91" s="5"/>
      <c r="F91" s="5"/>
      <c r="G91" s="5"/>
      <c r="H91" s="5"/>
      <c r="I91" s="5"/>
      <c r="J91" s="5"/>
      <c r="K91" s="5"/>
      <c r="L91" s="5"/>
      <c r="M91" s="5"/>
      <c r="N91" s="5">
        <f t="shared" si="11"/>
        <v>59130.05</v>
      </c>
    </row>
    <row r="92" spans="1:14" ht="15" customHeight="1">
      <c r="A92" s="3" t="s">
        <v>62</v>
      </c>
      <c r="B92" s="5"/>
      <c r="C92" s="5"/>
      <c r="D92" s="5">
        <v>53136</v>
      </c>
      <c r="E92" s="5"/>
      <c r="F92" s="5"/>
      <c r="G92" s="5"/>
      <c r="H92" s="5"/>
      <c r="I92" s="5"/>
      <c r="J92" s="5"/>
      <c r="K92" s="5"/>
      <c r="L92" s="5"/>
      <c r="M92" s="5">
        <v>36643.129999999997</v>
      </c>
      <c r="N92" s="5">
        <f t="shared" si="11"/>
        <v>89779.13</v>
      </c>
    </row>
    <row r="93" spans="1:14">
      <c r="A93" s="3" t="s">
        <v>63</v>
      </c>
      <c r="B93" s="5">
        <v>42413.86</v>
      </c>
      <c r="C93" s="5">
        <v>41735</v>
      </c>
      <c r="D93" s="5">
        <v>99225</v>
      </c>
      <c r="E93" s="5"/>
      <c r="F93" s="5"/>
      <c r="G93" s="5"/>
      <c r="H93" s="5"/>
      <c r="I93" s="5"/>
      <c r="J93" s="5"/>
      <c r="K93" s="5"/>
      <c r="L93" s="5"/>
      <c r="M93" s="5">
        <v>39454.32</v>
      </c>
      <c r="N93" s="5">
        <f t="shared" si="11"/>
        <v>222828.18</v>
      </c>
    </row>
    <row r="94" spans="1:14" ht="13.5" customHeight="1">
      <c r="A94" s="3" t="s">
        <v>114</v>
      </c>
      <c r="B94" s="5"/>
      <c r="C94" s="5"/>
      <c r="D94" s="5">
        <v>48101.8</v>
      </c>
      <c r="E94" s="5"/>
      <c r="F94" s="5"/>
      <c r="G94" s="5"/>
      <c r="H94" s="5"/>
      <c r="I94" s="5"/>
      <c r="J94" s="5"/>
      <c r="K94" s="5"/>
      <c r="L94" s="5"/>
      <c r="M94" s="5"/>
      <c r="N94" s="4">
        <f t="shared" ref="N94:N95" si="17">SUM(B94:M94)</f>
        <v>48101.8</v>
      </c>
    </row>
    <row r="95" spans="1:14" ht="13.5" customHeight="1">
      <c r="A95" s="3" t="s">
        <v>93</v>
      </c>
      <c r="B95" s="5">
        <v>37975.97</v>
      </c>
      <c r="C95" s="5"/>
      <c r="D95" s="5">
        <v>82908.760000000009</v>
      </c>
      <c r="E95" s="5"/>
      <c r="F95" s="5"/>
      <c r="G95" s="5"/>
      <c r="H95" s="5"/>
      <c r="I95" s="5"/>
      <c r="J95" s="5"/>
      <c r="K95" s="5"/>
      <c r="L95" s="5"/>
      <c r="M95" s="5"/>
      <c r="N95" s="4">
        <f t="shared" si="17"/>
        <v>120884.73000000001</v>
      </c>
    </row>
    <row r="96" spans="1:14">
      <c r="A96" s="3" t="s">
        <v>100</v>
      </c>
      <c r="B96" s="5"/>
      <c r="C96" s="5">
        <v>43236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4">
        <f t="shared" ref="N96" si="18">SUM(B96:M96)</f>
        <v>43236</v>
      </c>
    </row>
    <row r="97" spans="1:14">
      <c r="A97" s="3" t="s">
        <v>64</v>
      </c>
      <c r="B97" s="5"/>
      <c r="C97" s="5"/>
      <c r="D97" s="5"/>
      <c r="E97" s="5"/>
      <c r="F97" s="5"/>
      <c r="G97" s="5"/>
      <c r="H97" s="5"/>
      <c r="I97" s="5"/>
      <c r="J97" s="5"/>
      <c r="K97" s="5">
        <v>43240</v>
      </c>
      <c r="L97" s="5"/>
      <c r="M97" s="5"/>
      <c r="N97" s="5">
        <f t="shared" si="11"/>
        <v>43240</v>
      </c>
    </row>
    <row r="98" spans="1:14">
      <c r="A98" s="3" t="s">
        <v>65</v>
      </c>
      <c r="B98" s="5"/>
      <c r="C98" s="5"/>
      <c r="D98" s="5"/>
      <c r="E98" s="5"/>
      <c r="F98" s="5"/>
      <c r="G98" s="5"/>
      <c r="H98" s="5">
        <v>2912</v>
      </c>
      <c r="I98" s="5"/>
      <c r="J98" s="5"/>
      <c r="K98" s="5"/>
      <c r="L98" s="5"/>
      <c r="M98" s="5"/>
      <c r="N98" s="7">
        <f t="shared" si="11"/>
        <v>2912</v>
      </c>
    </row>
    <row r="99" spans="1:14">
      <c r="A99" s="3" t="s">
        <v>101</v>
      </c>
      <c r="B99" s="5"/>
      <c r="C99" s="5">
        <v>89168.08</v>
      </c>
      <c r="D99" s="5">
        <v>122890.79</v>
      </c>
      <c r="E99" s="5"/>
      <c r="F99" s="5"/>
      <c r="G99" s="5"/>
      <c r="H99" s="5"/>
      <c r="I99" s="5"/>
      <c r="J99" s="5"/>
      <c r="K99" s="5"/>
      <c r="L99" s="5"/>
      <c r="M99" s="5">
        <v>27930</v>
      </c>
      <c r="N99" s="5">
        <f t="shared" si="11"/>
        <v>239988.87</v>
      </c>
    </row>
    <row r="100" spans="1:14">
      <c r="A100" s="3" t="s">
        <v>102</v>
      </c>
      <c r="B100" s="5"/>
      <c r="C100" s="5">
        <v>59231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4">
        <f t="shared" ref="N100" si="19">SUM(B100:M100)</f>
        <v>59231</v>
      </c>
    </row>
    <row r="101" spans="1:14">
      <c r="A101" s="3" t="s">
        <v>66</v>
      </c>
      <c r="B101" s="5">
        <v>504</v>
      </c>
      <c r="C101" s="5">
        <v>78067.5</v>
      </c>
      <c r="D101" s="5">
        <v>184016.25</v>
      </c>
      <c r="E101" s="5"/>
      <c r="F101" s="5">
        <v>68904</v>
      </c>
      <c r="G101" s="5"/>
      <c r="H101" s="5"/>
      <c r="I101" s="5"/>
      <c r="J101" s="5"/>
      <c r="K101" s="5"/>
      <c r="L101" s="5"/>
      <c r="M101" s="5"/>
      <c r="N101" s="5">
        <f t="shared" si="11"/>
        <v>331491.75</v>
      </c>
    </row>
    <row r="102" spans="1:14">
      <c r="A102" s="3" t="s">
        <v>115</v>
      </c>
      <c r="B102" s="5"/>
      <c r="C102" s="5"/>
      <c r="D102" s="5">
        <v>34592</v>
      </c>
      <c r="E102" s="5"/>
      <c r="F102" s="5"/>
      <c r="G102" s="5"/>
      <c r="H102" s="5"/>
      <c r="I102" s="5"/>
      <c r="J102" s="5"/>
      <c r="K102" s="5"/>
      <c r="L102" s="5"/>
      <c r="M102" s="5"/>
      <c r="N102" s="4">
        <f t="shared" ref="N102:N103" si="20">SUM(B102:M102)</f>
        <v>34592</v>
      </c>
    </row>
    <row r="103" spans="1:14">
      <c r="A103" s="3" t="s">
        <v>116</v>
      </c>
      <c r="B103" s="5"/>
      <c r="C103" s="5"/>
      <c r="D103" s="5">
        <v>87244.17</v>
      </c>
      <c r="E103" s="5"/>
      <c r="F103" s="5"/>
      <c r="G103" s="5"/>
      <c r="H103" s="5"/>
      <c r="I103" s="5"/>
      <c r="J103" s="5"/>
      <c r="K103" s="5"/>
      <c r="L103" s="5"/>
      <c r="M103" s="5"/>
      <c r="N103" s="4">
        <f t="shared" si="20"/>
        <v>87244.17</v>
      </c>
    </row>
    <row r="104" spans="1:14">
      <c r="A104" s="3" t="s">
        <v>67</v>
      </c>
      <c r="B104" s="5"/>
      <c r="C104" s="5">
        <v>29965.5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>
        <f t="shared" si="11"/>
        <v>29965.5</v>
      </c>
    </row>
    <row r="105" spans="1:14" s="8" customFormat="1" ht="15.75">
      <c r="B105" s="8">
        <f t="shared" ref="B105:N105" si="21">SUBTOTAL(9,B2:B104)</f>
        <v>908436.99999999988</v>
      </c>
      <c r="C105" s="8">
        <f t="shared" si="21"/>
        <v>2503868.9300000002</v>
      </c>
      <c r="D105" s="8">
        <f t="shared" si="21"/>
        <v>4695628.6100000003</v>
      </c>
      <c r="E105" s="8">
        <f t="shared" si="21"/>
        <v>4638</v>
      </c>
      <c r="F105" s="8">
        <f t="shared" si="21"/>
        <v>209724.69</v>
      </c>
      <c r="G105" s="8">
        <f t="shared" si="21"/>
        <v>94654.69</v>
      </c>
      <c r="H105" s="8">
        <f t="shared" si="21"/>
        <v>34228</v>
      </c>
      <c r="I105" s="8">
        <f t="shared" si="21"/>
        <v>0</v>
      </c>
      <c r="J105" s="8">
        <f t="shared" si="21"/>
        <v>0</v>
      </c>
      <c r="K105" s="8">
        <f t="shared" si="21"/>
        <v>126266</v>
      </c>
      <c r="L105" s="8">
        <f t="shared" si="21"/>
        <v>166331.5</v>
      </c>
      <c r="M105" s="8">
        <f t="shared" si="21"/>
        <v>643513.25999999989</v>
      </c>
      <c r="N105" s="8">
        <f t="shared" si="21"/>
        <v>9387290.6799999997</v>
      </c>
    </row>
    <row r="107" spans="1:14" s="1" customFormat="1" ht="12.75">
      <c r="A107" s="1" t="s">
        <v>0</v>
      </c>
      <c r="B107" s="2" t="s">
        <v>68</v>
      </c>
      <c r="C107" s="2" t="s">
        <v>69</v>
      </c>
      <c r="D107" s="2" t="s">
        <v>70</v>
      </c>
      <c r="E107" s="2" t="s">
        <v>71</v>
      </c>
      <c r="F107" s="2" t="s">
        <v>72</v>
      </c>
      <c r="G107" s="2" t="s">
        <v>73</v>
      </c>
      <c r="H107" s="2" t="s">
        <v>74</v>
      </c>
      <c r="I107" s="2" t="s">
        <v>75</v>
      </c>
      <c r="J107" s="2" t="s">
        <v>76</v>
      </c>
      <c r="K107" s="2" t="s">
        <v>77</v>
      </c>
      <c r="L107" s="2" t="s">
        <v>78</v>
      </c>
      <c r="M107" s="2" t="s">
        <v>79</v>
      </c>
      <c r="N107" s="1" t="s">
        <v>1</v>
      </c>
    </row>
    <row r="108" spans="1:14">
      <c r="A108" s="17" t="s">
        <v>117</v>
      </c>
      <c r="B108" s="19"/>
      <c r="C108" s="19"/>
      <c r="D108" s="19"/>
      <c r="E108" s="19"/>
      <c r="F108" s="19">
        <v>9067.75</v>
      </c>
      <c r="G108" s="19">
        <v>19649.900000000001</v>
      </c>
      <c r="H108" s="19">
        <v>19649.900000000001</v>
      </c>
      <c r="I108" s="19">
        <v>19649.900000000001</v>
      </c>
      <c r="J108" s="19">
        <v>19649.900000000001</v>
      </c>
      <c r="K108" s="19">
        <v>19649.900000000001</v>
      </c>
      <c r="L108" s="19">
        <v>9824.94</v>
      </c>
      <c r="M108" s="19"/>
      <c r="N108" s="19">
        <f t="shared" ref="N108:N122" si="22">SUM(B108:M108)</f>
        <v>117142.19</v>
      </c>
    </row>
    <row r="109" spans="1:14">
      <c r="A109" s="17" t="s">
        <v>118</v>
      </c>
      <c r="B109" s="19">
        <v>41043.51</v>
      </c>
      <c r="C109" s="19">
        <v>143111.91</v>
      </c>
      <c r="D109" s="19">
        <v>105995.75</v>
      </c>
      <c r="E109" s="19">
        <v>101807.63</v>
      </c>
      <c r="F109" s="19">
        <v>121550.6</v>
      </c>
      <c r="G109" s="19">
        <v>127275.66</v>
      </c>
      <c r="H109" s="19">
        <v>130387.24</v>
      </c>
      <c r="I109" s="19">
        <v>133393.94</v>
      </c>
      <c r="J109" s="19">
        <v>105149.81</v>
      </c>
      <c r="K109" s="19">
        <v>118739.82</v>
      </c>
      <c r="L109" s="19">
        <v>129604.13</v>
      </c>
      <c r="M109" s="19">
        <v>209166.18</v>
      </c>
      <c r="N109" s="19">
        <f t="shared" si="22"/>
        <v>1467226.18</v>
      </c>
    </row>
    <row r="110" spans="1:14">
      <c r="A110" s="17" t="s">
        <v>119</v>
      </c>
      <c r="B110" s="19">
        <v>104591.93</v>
      </c>
      <c r="C110" s="19">
        <v>181138.8</v>
      </c>
      <c r="D110" s="19">
        <v>97793.13</v>
      </c>
      <c r="E110" s="19">
        <v>43685.05</v>
      </c>
      <c r="F110" s="19">
        <v>39414.53</v>
      </c>
      <c r="G110" s="19">
        <v>37767.730000000003</v>
      </c>
      <c r="H110" s="19">
        <v>36022.03</v>
      </c>
      <c r="I110" s="19">
        <v>27283.18</v>
      </c>
      <c r="J110" s="19">
        <v>38018.43</v>
      </c>
      <c r="K110" s="19">
        <v>7172.55</v>
      </c>
      <c r="L110" s="19">
        <v>35336.050000000003</v>
      </c>
      <c r="M110" s="19">
        <v>88670.75</v>
      </c>
      <c r="N110" s="19">
        <f t="shared" si="22"/>
        <v>736894.16000000015</v>
      </c>
    </row>
    <row r="111" spans="1:14">
      <c r="A111" s="17" t="s">
        <v>120</v>
      </c>
      <c r="B111" s="19"/>
      <c r="C111" s="19"/>
      <c r="D111" s="19"/>
      <c r="E111" s="19"/>
      <c r="F111" s="19">
        <v>51750</v>
      </c>
      <c r="G111" s="19"/>
      <c r="H111" s="19"/>
      <c r="I111" s="19"/>
      <c r="J111" s="19"/>
      <c r="K111" s="19"/>
      <c r="L111" s="19"/>
      <c r="M111" s="19"/>
      <c r="N111" s="19">
        <f t="shared" si="22"/>
        <v>51750</v>
      </c>
    </row>
    <row r="112" spans="1:14">
      <c r="A112" s="17" t="s">
        <v>121</v>
      </c>
      <c r="B112" s="19"/>
      <c r="C112" s="19"/>
      <c r="D112" s="19">
        <v>490</v>
      </c>
      <c r="E112" s="19"/>
      <c r="F112" s="19"/>
      <c r="G112" s="19"/>
      <c r="H112" s="19"/>
      <c r="I112" s="19"/>
      <c r="J112" s="19"/>
      <c r="K112" s="19"/>
      <c r="L112" s="19">
        <v>2000</v>
      </c>
      <c r="M112" s="19">
        <v>1030</v>
      </c>
      <c r="N112" s="19">
        <f t="shared" si="22"/>
        <v>3520</v>
      </c>
    </row>
    <row r="113" spans="1:14">
      <c r="A113" s="17" t="s">
        <v>122</v>
      </c>
      <c r="B113" s="19">
        <v>166885.63</v>
      </c>
      <c r="C113" s="19">
        <v>166885.63</v>
      </c>
      <c r="D113" s="19">
        <v>166885.63</v>
      </c>
      <c r="E113" s="19">
        <v>166885.63</v>
      </c>
      <c r="F113" s="19">
        <v>166885.63</v>
      </c>
      <c r="G113" s="19">
        <v>185601.88</v>
      </c>
      <c r="H113" s="19">
        <v>166885.63</v>
      </c>
      <c r="I113" s="19">
        <v>166885.63</v>
      </c>
      <c r="J113" s="19">
        <v>166885.63</v>
      </c>
      <c r="K113" s="19">
        <v>166885.63</v>
      </c>
      <c r="L113" s="19">
        <v>166885.63</v>
      </c>
      <c r="M113" s="19">
        <v>166885.63</v>
      </c>
      <c r="N113" s="19">
        <f t="shared" si="22"/>
        <v>2021343.8099999996</v>
      </c>
    </row>
    <row r="114" spans="1:14">
      <c r="A114" s="17" t="s">
        <v>123</v>
      </c>
      <c r="B114" s="19"/>
      <c r="C114" s="19">
        <v>118518.49</v>
      </c>
      <c r="D114" s="19">
        <v>104182.9</v>
      </c>
      <c r="E114" s="19">
        <v>160698</v>
      </c>
      <c r="F114" s="19"/>
      <c r="G114" s="19"/>
      <c r="H114" s="19">
        <v>54725.71</v>
      </c>
      <c r="I114" s="19"/>
      <c r="J114" s="19"/>
      <c r="K114" s="19">
        <v>149742.26</v>
      </c>
      <c r="L114" s="19"/>
      <c r="M114" s="19"/>
      <c r="N114" s="19">
        <f t="shared" si="22"/>
        <v>587867.3600000001</v>
      </c>
    </row>
    <row r="115" spans="1:14">
      <c r="A115" s="17" t="s">
        <v>124</v>
      </c>
      <c r="B115" s="19"/>
      <c r="C115" s="19"/>
      <c r="D115" s="19">
        <v>12978</v>
      </c>
      <c r="E115" s="19"/>
      <c r="F115" s="19"/>
      <c r="G115" s="19">
        <v>26883</v>
      </c>
      <c r="H115" s="19"/>
      <c r="I115" s="19"/>
      <c r="J115" s="19"/>
      <c r="K115" s="19"/>
      <c r="L115" s="19"/>
      <c r="M115" s="19"/>
      <c r="N115" s="19">
        <f t="shared" si="22"/>
        <v>39861</v>
      </c>
    </row>
    <row r="116" spans="1:14">
      <c r="A116" s="17" t="s">
        <v>125</v>
      </c>
      <c r="B116" s="19">
        <v>68598</v>
      </c>
      <c r="C116" s="19"/>
      <c r="D116" s="19">
        <v>12978</v>
      </c>
      <c r="E116" s="19"/>
      <c r="F116" s="19"/>
      <c r="G116" s="19"/>
      <c r="H116" s="19"/>
      <c r="I116" s="19"/>
      <c r="J116" s="19"/>
      <c r="K116" s="19"/>
      <c r="L116" s="19"/>
      <c r="M116" s="19"/>
      <c r="N116" s="19">
        <f t="shared" si="22"/>
        <v>81576</v>
      </c>
    </row>
    <row r="117" spans="1:14">
      <c r="A117" s="17" t="s">
        <v>126</v>
      </c>
      <c r="B117" s="19"/>
      <c r="C117" s="19">
        <v>12935</v>
      </c>
      <c r="D117" s="19">
        <v>41786</v>
      </c>
      <c r="E117" s="19"/>
      <c r="F117" s="19"/>
      <c r="G117" s="19"/>
      <c r="H117" s="19"/>
      <c r="I117" s="19"/>
      <c r="J117" s="19"/>
      <c r="K117" s="19"/>
      <c r="L117" s="19"/>
      <c r="M117" s="19"/>
      <c r="N117" s="19">
        <f t="shared" si="22"/>
        <v>54721</v>
      </c>
    </row>
    <row r="118" spans="1:14">
      <c r="A118" s="17" t="s">
        <v>131</v>
      </c>
      <c r="B118" s="19"/>
      <c r="C118" s="19"/>
      <c r="D118" s="19">
        <v>12978</v>
      </c>
      <c r="E118" s="19"/>
      <c r="F118" s="19"/>
      <c r="G118" s="19"/>
      <c r="H118" s="19"/>
      <c r="I118" s="19"/>
      <c r="J118" s="19"/>
      <c r="K118" s="19"/>
      <c r="L118" s="19"/>
      <c r="M118" s="19"/>
      <c r="N118" s="19">
        <f t="shared" si="22"/>
        <v>12978</v>
      </c>
    </row>
    <row r="119" spans="1:14">
      <c r="A119" s="17" t="s">
        <v>127</v>
      </c>
      <c r="B119" s="19"/>
      <c r="C119" s="19"/>
      <c r="D119" s="19"/>
      <c r="E119" s="19"/>
      <c r="F119" s="19"/>
      <c r="G119" s="19">
        <v>338100</v>
      </c>
      <c r="H119" s="19"/>
      <c r="I119" s="19"/>
      <c r="J119" s="19"/>
      <c r="K119" s="19"/>
      <c r="L119" s="19"/>
      <c r="M119" s="19"/>
      <c r="N119" s="19">
        <f t="shared" si="22"/>
        <v>338100</v>
      </c>
    </row>
    <row r="120" spans="1:14">
      <c r="A120" s="17" t="s">
        <v>128</v>
      </c>
      <c r="B120" s="19"/>
      <c r="C120" s="19"/>
      <c r="D120" s="19"/>
      <c r="E120" s="19"/>
      <c r="F120" s="19">
        <v>18960</v>
      </c>
      <c r="G120" s="19"/>
      <c r="H120" s="19"/>
      <c r="I120" s="19"/>
      <c r="J120" s="19"/>
      <c r="K120" s="19"/>
      <c r="L120" s="19"/>
      <c r="M120" s="19"/>
      <c r="N120" s="19">
        <f t="shared" si="22"/>
        <v>18960</v>
      </c>
    </row>
    <row r="121" spans="1:14">
      <c r="A121" s="17" t="s">
        <v>129</v>
      </c>
      <c r="B121" s="19"/>
      <c r="C121" s="19"/>
      <c r="D121" s="19"/>
      <c r="E121" s="19"/>
      <c r="F121" s="19"/>
      <c r="G121" s="19"/>
      <c r="H121" s="19">
        <v>149130</v>
      </c>
      <c r="I121" s="19"/>
      <c r="J121" s="19"/>
      <c r="K121" s="19"/>
      <c r="L121" s="19"/>
      <c r="M121" s="19"/>
      <c r="N121" s="19">
        <f t="shared" si="22"/>
        <v>149130</v>
      </c>
    </row>
    <row r="122" spans="1:14">
      <c r="A122" s="18" t="s">
        <v>130</v>
      </c>
      <c r="B122" s="20"/>
      <c r="C122" s="20"/>
      <c r="D122" s="20"/>
      <c r="E122" s="20"/>
      <c r="F122" s="20">
        <v>7000</v>
      </c>
      <c r="G122" s="20"/>
      <c r="H122" s="20"/>
      <c r="I122" s="20"/>
      <c r="J122" s="20"/>
      <c r="K122" s="20"/>
      <c r="L122" s="20">
        <v>14000</v>
      </c>
      <c r="M122" s="20"/>
      <c r="N122" s="20">
        <f t="shared" si="22"/>
        <v>21000</v>
      </c>
    </row>
    <row r="123" spans="1:14" s="8" customFormat="1" ht="15.75">
      <c r="A123" s="21"/>
      <c r="B123" s="22">
        <f>SUM([JAN])</f>
        <v>381119.07</v>
      </c>
      <c r="C123" s="22">
        <f>SUM([FEB])</f>
        <v>622589.82999999996</v>
      </c>
      <c r="D123" s="22">
        <f>SUM([MRC])</f>
        <v>556067.41</v>
      </c>
      <c r="E123" s="22">
        <f>SUM([APR])</f>
        <v>473076.31</v>
      </c>
      <c r="F123" s="22">
        <f>SUM([MAY])</f>
        <v>414628.51</v>
      </c>
      <c r="G123" s="22">
        <f>SUM([JUN])</f>
        <v>735278.17</v>
      </c>
      <c r="H123" s="22">
        <f>SUM([JUL])</f>
        <v>556800.51</v>
      </c>
      <c r="I123" s="22">
        <f>SUM([AUG])</f>
        <v>347212.65</v>
      </c>
      <c r="J123" s="22">
        <f>SUM([SEP])</f>
        <v>329703.77</v>
      </c>
      <c r="K123" s="22">
        <f>SUM([OCT])</f>
        <v>462190.16000000003</v>
      </c>
      <c r="L123" s="22">
        <f>SUM([NOV])</f>
        <v>357650.75</v>
      </c>
      <c r="M123" s="22">
        <f>SUM([DEC])</f>
        <v>465752.56</v>
      </c>
      <c r="N123" s="22">
        <f>SUM([TOTAL])</f>
        <v>5702069.7000000002</v>
      </c>
    </row>
    <row r="126" spans="1:14">
      <c r="M126" s="24" t="s">
        <v>132</v>
      </c>
      <c r="N126" s="23">
        <f>SUM(N105+Table2[[#Totals],[TOTAL]])</f>
        <v>15089360.379999999</v>
      </c>
    </row>
  </sheetData>
  <pageMargins left="0.7" right="0.7" top="0.75" bottom="0.75" header="0.3" footer="0.3"/>
  <pageSetup scale="51" fitToHeight="0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School of Government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Grove</dc:creator>
  <cp:lastModifiedBy>USER</cp:lastModifiedBy>
  <cp:lastPrinted>2021-02-22T05:26:59Z</cp:lastPrinted>
  <dcterms:created xsi:type="dcterms:W3CDTF">2021-02-16T09:41:34Z</dcterms:created>
  <dcterms:modified xsi:type="dcterms:W3CDTF">2021-03-19T12:44:30Z</dcterms:modified>
</cp:coreProperties>
</file>