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1"/>
  </bookViews>
  <sheets>
    <sheet name="Mpumalanga" sheetId="1" r:id="rId1"/>
    <sheet name="Free State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0" i="2" l="1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8" i="2"/>
  <c r="J57" i="2"/>
  <c r="J55" i="2"/>
  <c r="J54" i="2"/>
  <c r="J52" i="2"/>
  <c r="J7" i="2"/>
  <c r="J8" i="2"/>
  <c r="J9" i="2"/>
  <c r="J10" i="2"/>
  <c r="J17" i="2"/>
  <c r="J18" i="2"/>
  <c r="J19" i="2"/>
  <c r="J20" i="2"/>
  <c r="J29" i="2"/>
  <c r="J30" i="2"/>
  <c r="J31" i="2"/>
  <c r="J32" i="2"/>
  <c r="J33" i="2"/>
  <c r="J34" i="2"/>
  <c r="J35" i="2"/>
  <c r="J36" i="2"/>
  <c r="J82" i="2" l="1"/>
</calcChain>
</file>

<file path=xl/sharedStrings.xml><?xml version="1.0" encoding="utf-8"?>
<sst xmlns="http://schemas.openxmlformats.org/spreadsheetml/2006/main" count="949" uniqueCount="423">
  <si>
    <t>OFFICE</t>
  </si>
  <si>
    <t>DATE EVENT TOOK PLACE</t>
  </si>
  <si>
    <t>DEPARTMENTS / NGO'S INVOLVED</t>
  </si>
  <si>
    <t>COST INVOLVED
(if it was only transport give an estimate of cost, if any other cost also indicate)</t>
  </si>
  <si>
    <t>LOCAL MUNICIPALITY WHERE EVENT TOOK PLACE</t>
  </si>
  <si>
    <t>WARD WHERE EVENT TOOK PLACE</t>
  </si>
  <si>
    <t>ROLE THAT DHA PLAYED DURING EVENT</t>
  </si>
  <si>
    <t>STAKEHOLDER RESPONSIBLE FOR EVENT</t>
  </si>
  <si>
    <r>
      <t xml:space="preserve">INTEGRATED COMMUNITY REGISTRATION OUTREACH PROGRAMME </t>
    </r>
    <r>
      <rPr>
        <b/>
        <sz val="11"/>
        <color rgb="FFFF0000"/>
        <rFont val="Calibri"/>
        <family val="2"/>
        <scheme val="minor"/>
      </rPr>
      <t>(ICROP)</t>
    </r>
  </si>
  <si>
    <t>STANDERTON</t>
  </si>
  <si>
    <t>SASSA</t>
  </si>
  <si>
    <t>LEKWA</t>
  </si>
  <si>
    <t>WARD 6</t>
  </si>
  <si>
    <t>20.09.2016</t>
  </si>
  <si>
    <t xml:space="preserve">NO COST </t>
  </si>
  <si>
    <t>27.09.2016</t>
  </si>
  <si>
    <t>SOCIAL DEVELOPMENT
JUSTICE
CDW
LEGAL AID</t>
  </si>
  <si>
    <t>EMAKHAZENI</t>
  </si>
  <si>
    <t>WARD 7</t>
  </si>
  <si>
    <t xml:space="preserve">ONLY TRANSPORT </t>
  </si>
  <si>
    <t>SASSA
SOCIAL DEVELOPMENT
SAPS
HEALTH
LOCAL MUNICIPALITY</t>
  </si>
  <si>
    <t>ICROP</t>
  </si>
  <si>
    <t>THABA CHWEU</t>
  </si>
  <si>
    <t>SASSA, LABOUR , HEALTH, SAPS, DSD, COGTA, MUNICIPALITY ECT</t>
  </si>
  <si>
    <t>WARD 8</t>
  </si>
  <si>
    <t>Registration of 
births, ID 
Applications, ID
Distribution and 
Information
sharing</t>
  </si>
  <si>
    <t>DCSR, DOE, DSD,</t>
  </si>
  <si>
    <t xml:space="preserve">30km 
(5km per litre of R13:00)
Plus minus R80.00
</t>
  </si>
  <si>
    <t>70km
(5km per litre of R13.00)
Plus minus R182.00</t>
  </si>
  <si>
    <t xml:space="preserve">40km
(5km per litre)
Plus minus R104.00
</t>
  </si>
  <si>
    <t>KOMATIPOORT</t>
  </si>
  <si>
    <t>ICROP held at Orlando, Komatipoort</t>
  </si>
  <si>
    <t>DSD (SASSA)</t>
  </si>
  <si>
    <t>Ward 6B</t>
  </si>
  <si>
    <t>COGTA, NDA &amp; DSD</t>
  </si>
  <si>
    <t>No costs as the event was in the vicinity of the office</t>
  </si>
  <si>
    <t>MHALA</t>
  </si>
  <si>
    <t>02.09.2016</t>
  </si>
  <si>
    <t>sassa ,saps</t>
  </si>
  <si>
    <t>22.09.2016</t>
  </si>
  <si>
    <t>25.10.2016</t>
  </si>
  <si>
    <t>26.10.2016</t>
  </si>
  <si>
    <t>09.08.2016</t>
  </si>
  <si>
    <t>justice,banks old mutual</t>
  </si>
  <si>
    <t>MAPULANENG</t>
  </si>
  <si>
    <t>SASSA,SAPS,DSD,
HEALTH,IEC,LOCAL
MUNICIPALITY</t>
  </si>
  <si>
    <t>NONE  (FUNDED
 BY SASSA)</t>
  </si>
  <si>
    <t xml:space="preserve">NKOMAZI </t>
  </si>
  <si>
    <t xml:space="preserve">SASSA </t>
  </si>
  <si>
    <t xml:space="preserve">DOL, DHA, DSD, </t>
  </si>
  <si>
    <t xml:space="preserve">WHITE RIVER </t>
  </si>
  <si>
    <t>None</t>
  </si>
  <si>
    <t>SIYABUSWA</t>
  </si>
  <si>
    <t>DR JS MOROKA</t>
  </si>
  <si>
    <t>28.06.2016</t>
  </si>
  <si>
    <t xml:space="preserve">DHA,SASSA, DSD, </t>
  </si>
  <si>
    <t>1 MOBILE TRCKS&amp; 1 VEHICLE @ R 4233.50</t>
  </si>
  <si>
    <t>05.07.2016</t>
  </si>
  <si>
    <t>DHA,SASSA, DSD, RAF, LABOUR, SAPS , COGTA</t>
  </si>
  <si>
    <t>2 MOBILE TRCKS&amp; 1 VEHICLE @ R 5747.40</t>
  </si>
  <si>
    <t>1 MOBILE TRUCK @ R 1051.05</t>
  </si>
  <si>
    <t>22.11.2016</t>
  </si>
  <si>
    <t>1 MOBILE TRUCK &amp; VEHICLES @ R 2202.40</t>
  </si>
  <si>
    <t>KWA-MHLANGA</t>
  </si>
  <si>
    <t>MASHISHING</t>
  </si>
  <si>
    <t>BELFAST</t>
  </si>
  <si>
    <t>20.02.2017</t>
  </si>
  <si>
    <t>11.11.2016</t>
  </si>
  <si>
    <t>23.08.2016</t>
  </si>
  <si>
    <t>27.10.2016</t>
  </si>
  <si>
    <t>22.02.2017</t>
  </si>
  <si>
    <t>25.05.2016</t>
  </si>
  <si>
    <t>20.05.2016</t>
  </si>
  <si>
    <t>30.09.2016</t>
  </si>
  <si>
    <t>28.10.2016</t>
  </si>
  <si>
    <t>24.02.2017</t>
  </si>
  <si>
    <t>26.08.2016</t>
  </si>
  <si>
    <t>17.10.2016</t>
  </si>
  <si>
    <t>Issue birth certificates</t>
  </si>
  <si>
    <t>Awareness on Smart ID Cards and Birth Registration</t>
  </si>
  <si>
    <t>Awareness on birth registration</t>
  </si>
  <si>
    <t>Awareness on Smart ID cards</t>
  </si>
  <si>
    <t>Awareness on customary marriages</t>
  </si>
  <si>
    <t>Birth applications</t>
  </si>
  <si>
    <t>Rendering all Civic Services</t>
  </si>
  <si>
    <t>THEMBISILE HANI</t>
  </si>
  <si>
    <t>BUSHBUCKRIDGE</t>
  </si>
  <si>
    <t>MBOMBELA</t>
  </si>
  <si>
    <t>SECUNDA</t>
  </si>
  <si>
    <t>GOVEN MBEKI</t>
  </si>
  <si>
    <t>SAPS,DSD,ISIBINDI HOME BASE CARE</t>
  </si>
  <si>
    <t>21.09.2016</t>
  </si>
  <si>
    <t xml:space="preserve">Birth Registration  </t>
  </si>
  <si>
    <t>Birth Registration</t>
  </si>
  <si>
    <t>WARD 20 (Vezubuhle Community Hall)</t>
  </si>
  <si>
    <t>WARD 24 (Boekenhouthoek)</t>
  </si>
  <si>
    <t>WARD 1, 2 &amp; 3 (Moloto Old Age)</t>
  </si>
  <si>
    <t>WARD17</t>
  </si>
  <si>
    <t>WARD 16</t>
  </si>
  <si>
    <t>WARD 23</t>
  </si>
  <si>
    <t>WARD 24</t>
  </si>
  <si>
    <t>WARD 30</t>
  </si>
  <si>
    <t>WARD 28</t>
  </si>
  <si>
    <t>WARD 31</t>
  </si>
  <si>
    <t>WARD 29</t>
  </si>
  <si>
    <t>WARD 18</t>
  </si>
  <si>
    <t>WARD 11</t>
  </si>
  <si>
    <t>WARD 20</t>
  </si>
  <si>
    <t>WARD 12</t>
  </si>
  <si>
    <t>WARD 6 (LESLIE)</t>
  </si>
  <si>
    <t>WARD 9 (EMBALENHLE)</t>
  </si>
  <si>
    <t>WARD 16 (KINROSS)</t>
  </si>
  <si>
    <t xml:space="preserve">WARD 37 </t>
  </si>
  <si>
    <t>WARD 14</t>
  </si>
  <si>
    <t>Doj &amp; CD</t>
  </si>
  <si>
    <t>14.07.2016</t>
  </si>
  <si>
    <t>DELMAS</t>
  </si>
  <si>
    <t>VICTOR KHANYE</t>
  </si>
  <si>
    <t>WARD 2</t>
  </si>
  <si>
    <t>MUNICIPALITY, SOCIAL DEVELOPMENT, CDW, HOME AFFAIRS, EDUCATION</t>
  </si>
  <si>
    <t>Awareness on Birth Registration within 30 days</t>
  </si>
  <si>
    <t>01.11.2016</t>
  </si>
  <si>
    <t>WARD 3</t>
  </si>
  <si>
    <t>DSD; DHA;MUNICALITY,COGTA,DARLA,DPSA, ECD FORUM</t>
  </si>
  <si>
    <t>R300.00 (80 KM'S)</t>
  </si>
  <si>
    <t>SPECIAL ICROP (DSD DEP. MINISTER)</t>
  </si>
  <si>
    <t>DSD</t>
  </si>
  <si>
    <t>WARD 1 - 25, ALL WARDS ATTENDED</t>
  </si>
  <si>
    <t>SASSA; DHA;MUNICALITY,COGTA,DARLA,DPSA, ECD FORUM</t>
  </si>
  <si>
    <t>R375.00 (100 KM'S)</t>
  </si>
  <si>
    <t>WARD 12 (12&amp;19 ATTENDED)</t>
  </si>
  <si>
    <t>R225.00 (60 KM'S)</t>
  </si>
  <si>
    <t>WARD 24 (24&amp;20 ATTENDED)</t>
  </si>
  <si>
    <t>SASSA; DHA;MUNICALITY,COGTA,DARLA,DPSA, ECD FORUM, HOUSING, HEALTH, JUSTICE</t>
  </si>
  <si>
    <t>R187.50 (50 KM)</t>
  </si>
  <si>
    <t>EERSTEHOEK</t>
  </si>
  <si>
    <t>TOTAL</t>
  </si>
  <si>
    <t>No cost</t>
  </si>
  <si>
    <t>DoJ &amp; CD</t>
  </si>
  <si>
    <t>HAZYVIEW</t>
  </si>
  <si>
    <t xml:space="preserve">ICROP </t>
  </si>
  <si>
    <t>SASSA
NDA
EDUCATION
DSD</t>
  </si>
  <si>
    <t>MPUMALANGA: PARLIAMENTARY QUESTION NO 2021</t>
  </si>
  <si>
    <t xml:space="preserve">PERIOD OF REPORT: 1 APRIL 2016 - 31 MARCH 2017 </t>
  </si>
  <si>
    <t>Mnisi traditinal council</t>
  </si>
  <si>
    <t>Mkobola</t>
  </si>
  <si>
    <t>Birth registration, Taking ID application, ID distribution</t>
  </si>
  <si>
    <t>Thembisile Hani</t>
  </si>
  <si>
    <t>Ward 16</t>
  </si>
  <si>
    <t>2016.10.27</t>
  </si>
  <si>
    <t>Home Affairs, Social development, Health, COGTA, Justice,SAPS, Education and Madiau legal Office</t>
  </si>
  <si>
    <t>36 Events</t>
  </si>
  <si>
    <t>Rendering of all Civic Services</t>
  </si>
  <si>
    <t>14.06.2016</t>
  </si>
  <si>
    <t>1&amp;2.06.2016</t>
  </si>
  <si>
    <t>14.12.2016</t>
  </si>
  <si>
    <t>16.02.2017</t>
  </si>
  <si>
    <t>Awareneress on all Civic Services</t>
  </si>
  <si>
    <t>Presentation of all Home Affairs services</t>
  </si>
  <si>
    <t>Service delivery &amp; information sharing on Home Affairs Services</t>
  </si>
  <si>
    <t>Awareness on Smart ID Cards and Birth Registration as well as services rendered with Mobile Office</t>
  </si>
  <si>
    <t>CHIEF ALBERT LUTHULI</t>
  </si>
  <si>
    <t>Information sharing on Smart ID Cards and Birth registration</t>
  </si>
  <si>
    <t>FREE STATE: PARLIAMENTARY QUESTION NO 2021</t>
  </si>
  <si>
    <t>24.05.2016</t>
  </si>
  <si>
    <t>12.07.2016</t>
  </si>
  <si>
    <t>Tswelopele</t>
  </si>
  <si>
    <t>Masilonyana</t>
  </si>
  <si>
    <t>Tokologo</t>
  </si>
  <si>
    <t>07.03.2017</t>
  </si>
  <si>
    <t>Lesedi Hospice</t>
  </si>
  <si>
    <t>Agriculture &amp; Rural Dev, Labour, DHA</t>
  </si>
  <si>
    <t>SASSA, Agriculture &amp; Rural Dev, Labour, Health, SAPS, Human Settlements, DHA, Social Development</t>
  </si>
  <si>
    <t>Launch of new Stakeholder</t>
  </si>
  <si>
    <t xml:space="preserve">Mayor of Tolologo </t>
  </si>
  <si>
    <t>SASSA, Labour, Health, SAPS,  DHA, Social Development, Correctional Services, Office of the Mayor</t>
  </si>
  <si>
    <t>Mayoral Imbizo (ICROP)</t>
  </si>
  <si>
    <t>Service Delivery (ICROP)</t>
  </si>
  <si>
    <t>Kroonstad</t>
  </si>
  <si>
    <t>Petrus Steyn</t>
  </si>
  <si>
    <t xml:space="preserve">Mayor </t>
  </si>
  <si>
    <t>Nketoana</t>
  </si>
  <si>
    <t>05.04.2016</t>
  </si>
  <si>
    <t>Sassa</t>
  </si>
  <si>
    <t>Steynsrus</t>
  </si>
  <si>
    <t>Moqhaka</t>
  </si>
  <si>
    <t>26.09.2016</t>
  </si>
  <si>
    <t>DPSA</t>
  </si>
  <si>
    <t>14.10.2016</t>
  </si>
  <si>
    <t>Viljoenskroon</t>
  </si>
  <si>
    <t>Education</t>
  </si>
  <si>
    <t>Information Session
 (ICROP)</t>
  </si>
  <si>
    <t>Mayoral Imbizo 
(ICROP)</t>
  </si>
  <si>
    <t>Tswelopele 
Municipality</t>
  </si>
  <si>
    <t>Tswelopele
 Manucipality</t>
  </si>
  <si>
    <t>Agriculture and
 Rural Development</t>
  </si>
  <si>
    <t>BOTHAVILLE</t>
  </si>
  <si>
    <t>NALA</t>
  </si>
  <si>
    <t>9,11,12</t>
  </si>
  <si>
    <t>2016.05.27</t>
  </si>
  <si>
    <t>Health,Education,Cogta,Social Dev.</t>
  </si>
  <si>
    <t>WELKOM</t>
  </si>
  <si>
    <t>MATJHABENG</t>
  </si>
  <si>
    <t>1,2,3</t>
  </si>
  <si>
    <t>2016.08.12</t>
  </si>
  <si>
    <t>MASILONYANA</t>
  </si>
  <si>
    <t>3,8,9</t>
  </si>
  <si>
    <t>2016.11.11</t>
  </si>
  <si>
    <t>11,23,25</t>
  </si>
  <si>
    <t>2017.02.03</t>
  </si>
  <si>
    <t>26,30,31</t>
  </si>
  <si>
    <t xml:space="preserve">LEARNERS WITH DISABILITIES </t>
  </si>
  <si>
    <t>DEPT EDUCATION</t>
  </si>
  <si>
    <t>Parys, NGWATHE</t>
  </si>
  <si>
    <t>2016.05.21</t>
  </si>
  <si>
    <t>MIET AFRICA, HOME AFFAIRS, EDUCATION, SASSA, HEALTH, JUSTICE &amp; SAPS</t>
  </si>
  <si>
    <t>WARD 10</t>
  </si>
  <si>
    <t>2016.05.26</t>
  </si>
  <si>
    <t>HOME AFFAIRS, EDUCATION, SASSA, HEALTH, LOCAL GOVT &amp; SAPS</t>
  </si>
  <si>
    <t>2016.06.01</t>
  </si>
  <si>
    <t>MIET AFRICA, HOME AFFAIRS, EDUCATION, SASSA, HEALTH, LOCAL GOVT &amp; SAPS</t>
  </si>
  <si>
    <t>2016.08.25</t>
  </si>
  <si>
    <t>SASSA, MUNICIPALITY, SAPS,  EDUCATION</t>
  </si>
  <si>
    <t>Namahadi, MAFUBE</t>
  </si>
  <si>
    <t>WARD 05</t>
  </si>
  <si>
    <t>2016.09.20</t>
  </si>
  <si>
    <t xml:space="preserve"> HOME AFFAIRS, EDUCATION, SASSA, HEALTH, LOCAL GOVT &amp; SAPS</t>
  </si>
  <si>
    <t>Kroonstad, NGWATHE</t>
  </si>
  <si>
    <t>2016.10.14</t>
  </si>
  <si>
    <t>2016.10.20</t>
  </si>
  <si>
    <t>Zamdela, METSIMAHOLO</t>
  </si>
  <si>
    <t>WARD 09</t>
  </si>
  <si>
    <t>2016.11.24</t>
  </si>
  <si>
    <t>REMARKS/ COMMENTS</t>
  </si>
  <si>
    <t>Justice; SASSA, Social Development; Healt, Basic Education; Premier; Police, Roads and Transport; Cooperative Governance, GCIS and Moqhaka Municipality</t>
  </si>
  <si>
    <t>BULTFONTEIN MO</t>
  </si>
  <si>
    <t>KROONSTAD MO</t>
  </si>
  <si>
    <t>WELKOM LO</t>
  </si>
  <si>
    <t>SASOL MO</t>
  </si>
  <si>
    <t>INFORMATION SESSION</t>
  </si>
  <si>
    <t>MANGAUNG METRO MUNICIPALITY</t>
  </si>
  <si>
    <t>WARD 37</t>
  </si>
  <si>
    <t>2016.05.13</t>
  </si>
  <si>
    <t xml:space="preserve"> HOME AFFAIRS, SASSA, HEALTH, LOCAL GOVT &amp; SAPS, SOCIAL DEVELOPMENT, POST OFFICE, CENTLEC, EDUCATION</t>
  </si>
  <si>
    <t>HEALTH</t>
  </si>
  <si>
    <t>OPEN WEEK HEALTH(INFORMATION SESSION)</t>
  </si>
  <si>
    <t>BOTSHABELO HOSPITAL</t>
  </si>
  <si>
    <t>2016.08.02</t>
  </si>
  <si>
    <t xml:space="preserve"> HOME AFFAIRS, SASSA, HEALTH, SOCIAL DEVELOPMENT</t>
  </si>
  <si>
    <t>BOTSHABELO MO</t>
  </si>
  <si>
    <t>126km</t>
  </si>
  <si>
    <t>157 km aveo</t>
  </si>
  <si>
    <t>WARD 39</t>
  </si>
  <si>
    <t>2016.05.06</t>
  </si>
  <si>
    <t>SASSA,SAPS,HEALTH.ESCOM,JUSTICE</t>
  </si>
  <si>
    <t>INFORMATION SESSION/SRVECE DELIVERY</t>
  </si>
  <si>
    <t>WARD 41</t>
  </si>
  <si>
    <t>2016.08.07</t>
  </si>
  <si>
    <t>SASSA,SAPS,HEALTH,COUNCILLORS</t>
  </si>
  <si>
    <t xml:space="preserve">SASSA
 </t>
  </si>
  <si>
    <t>WARD 43</t>
  </si>
  <si>
    <t>2016.09.13</t>
  </si>
  <si>
    <t>SASSA,COUNCILLORS,NGO.s CDW</t>
  </si>
  <si>
    <t>IMBIZO/SERVICE DELIVERY</t>
  </si>
  <si>
    <t>2016.06.20</t>
  </si>
  <si>
    <t>HEALTH,EDUCATION,LABOUR,,Social Dev.SAPS,SASSA,</t>
  </si>
  <si>
    <t xml:space="preserve">SASSA(ICROP)
 </t>
  </si>
  <si>
    <t>2017.03.23</t>
  </si>
  <si>
    <t>HEALTH,DHA,SAPS POST OFFICE,SOCIAL DEV.</t>
  </si>
  <si>
    <t>SASSA ICROP</t>
  </si>
  <si>
    <t>2017.06.23</t>
  </si>
  <si>
    <t>SASSA,AGRIC,POST OFFICE,SAPS,MANUCIPALITY,ESCOM,HEALTH,SOCIAL DEV,</t>
  </si>
  <si>
    <t>THABA NCHU MO</t>
  </si>
  <si>
    <t>70km</t>
  </si>
  <si>
    <t>20km</t>
  </si>
  <si>
    <t>14km</t>
  </si>
  <si>
    <t>BETHLEHEM MO</t>
  </si>
  <si>
    <t xml:space="preserve">Clarens Mayoral ICROP </t>
  </si>
  <si>
    <t>Thabo Mofutsanyana District</t>
  </si>
  <si>
    <t>Dihlabeng Local Municipality</t>
  </si>
  <si>
    <t>Clarens</t>
  </si>
  <si>
    <t xml:space="preserve">2016.04.14 </t>
  </si>
  <si>
    <t>SASSA, DHA</t>
  </si>
  <si>
    <t>Clocolan outreach</t>
  </si>
  <si>
    <t>Setsoto Local Municipality</t>
  </si>
  <si>
    <t>Clocolan</t>
  </si>
  <si>
    <t xml:space="preserve">2016.09.15 </t>
  </si>
  <si>
    <t>Arlington ICROP</t>
  </si>
  <si>
    <t>Nketoane Local Municipality</t>
  </si>
  <si>
    <t>Arlington</t>
  </si>
  <si>
    <t>Marquard LRB Inter viewed</t>
  </si>
  <si>
    <t>LRB Interviews</t>
  </si>
  <si>
    <t>Marquard Local Municipality</t>
  </si>
  <si>
    <t>Marquard</t>
  </si>
  <si>
    <t xml:space="preserve">2016.10.16 </t>
  </si>
  <si>
    <t>DHA</t>
  </si>
  <si>
    <t>Mautse Rosendal Icrop</t>
  </si>
  <si>
    <t>Rosendal</t>
  </si>
  <si>
    <t xml:space="preserve">2016.11.22 </t>
  </si>
  <si>
    <t>SASSA, DHA, CDW</t>
  </si>
  <si>
    <t xml:space="preserve">Rosendal ICROP </t>
  </si>
  <si>
    <t>2016.12.01</t>
  </si>
  <si>
    <t>SASSA, DHA, CDW, Social Development</t>
  </si>
  <si>
    <t xml:space="preserve">Marquard operational  Hlasela </t>
  </si>
  <si>
    <t xml:space="preserve">2016.12.09 </t>
  </si>
  <si>
    <t>SASSA, DHA, CDW, Social Development. SAPS. Health</t>
  </si>
  <si>
    <t>ICROP Thembalihle  Vrede</t>
  </si>
  <si>
    <t>Phumelela Local Municipality</t>
  </si>
  <si>
    <t>Vrede</t>
  </si>
  <si>
    <t xml:space="preserve">2017.01.24 </t>
  </si>
  <si>
    <t xml:space="preserve">Operational  Hlasela Marquand </t>
  </si>
  <si>
    <t xml:space="preserve">2017.02.13 </t>
  </si>
  <si>
    <t>HARRISMITH MO</t>
  </si>
  <si>
    <t>IMBIZO</t>
  </si>
  <si>
    <t>Maluti A Phofung Local Municipality</t>
  </si>
  <si>
    <t>TSHIAME A</t>
  </si>
  <si>
    <t>SAPS</t>
  </si>
  <si>
    <t>TSHIAME B</t>
  </si>
  <si>
    <t>2016.09.16</t>
  </si>
  <si>
    <t>Social Development</t>
  </si>
  <si>
    <t>VREDE HUMAN RIGHTS</t>
  </si>
  <si>
    <t>2016.10.04</t>
  </si>
  <si>
    <t>Social Development, SASSA, Health, CDW</t>
  </si>
  <si>
    <t>2017.02.21</t>
  </si>
  <si>
    <t>PHUTHADITJHABA LO</t>
  </si>
  <si>
    <t>LRB Mop UP</t>
  </si>
  <si>
    <t>2016.09.14</t>
  </si>
  <si>
    <t>Social Development. DHA, Education</t>
  </si>
  <si>
    <t>2016.09.21</t>
  </si>
  <si>
    <t xml:space="preserve">Information Session
 </t>
  </si>
  <si>
    <t>KOPANONG</t>
  </si>
  <si>
    <t>15.07.2016</t>
  </si>
  <si>
    <t>SOC DEV,DOH,SAPS ,SASSA,NGO,EMS,DOE</t>
  </si>
  <si>
    <t>TREASURY</t>
  </si>
  <si>
    <t>LETSEMENG</t>
  </si>
  <si>
    <t>16.07.2016</t>
  </si>
  <si>
    <t>TREASURY,LOCAL GOVERNMENT,EMS,DOH,SOC DEV,AGRICULTURE,PREMIERS OFFICE,</t>
  </si>
  <si>
    <t xml:space="preserve">INFormation Session
 </t>
  </si>
  <si>
    <t>17-07.2016</t>
  </si>
  <si>
    <t>17.07.2016</t>
  </si>
  <si>
    <t>SOC DEV,DOH,DEPT OF HOME AFFAIRS</t>
  </si>
  <si>
    <t>INFORMATION AND SERVICE DELIVERY</t>
  </si>
  <si>
    <t>SASSA, Labour, DOH, SAPS,  DHA, , DOE,SOC DEV</t>
  </si>
  <si>
    <t>INFORMATION (ICROP)</t>
  </si>
  <si>
    <t>21.10.2016</t>
  </si>
  <si>
    <t>DEPT OF HOME AFFAIRS,SOC DEV,SASSA,EMS ,SAPS</t>
  </si>
  <si>
    <t>Registration of 
births, RE-ISSUE OF CERT and 
Information
sharing</t>
  </si>
  <si>
    <t>DEP OF HOME AFFAIRS,SASSA,SOC DEV,NGO,PREMIERS OFFICE</t>
  </si>
  <si>
    <t>INFORMATION SESSION
 AND SERVICE DELIVERY</t>
  </si>
  <si>
    <t>29 .11.2016</t>
  </si>
  <si>
    <t>DEP OF HOME AFFAIRS,NGO,EMS,SOC DEV,DOH</t>
  </si>
  <si>
    <t>02.12.2016</t>
  </si>
  <si>
    <t xml:space="preserve">DEPT OF HOME AFFAIRS,SOC DEV,SASSA,DOH ,SAPS ,COUNCILLOR ,LOCAL GOVERNMENT </t>
  </si>
  <si>
    <t xml:space="preserve">MAYORAL IMBIZO </t>
  </si>
  <si>
    <t>MAYORS OFFICE</t>
  </si>
  <si>
    <t>27.01.2017</t>
  </si>
  <si>
    <t>MAYORS OFFICE,DEPT OF HOME AFFAIRS,SAPS,DOH,AGRICULTURE ,MINING,DOE,SOC DEV,SASSA,NGO ,PREMIERS OFFICE,COUNCILLORS,EMS,LOCAL GOVERNEMENT</t>
  </si>
  <si>
    <t>10.03.2017</t>
  </si>
  <si>
    <t>DEPT OF HOME AFFAIRS,LOCAL GOVERNMENT, SAPS,SASSA,SOC DEV</t>
  </si>
  <si>
    <t>THANDA TAU(BUDGET SPEECH)</t>
  </si>
  <si>
    <t>190km</t>
  </si>
  <si>
    <t>80km</t>
  </si>
  <si>
    <t>40km</t>
  </si>
  <si>
    <t>Mangaung Metro</t>
  </si>
  <si>
    <t>Ward 45</t>
  </si>
  <si>
    <t>09.03.2016</t>
  </si>
  <si>
    <t>SASSA, Agriculture &amp; Rural Dev, Labour, Health, SAPS, Human Settlements, DHA, Social Development,RAF</t>
  </si>
  <si>
    <t>Ward 3</t>
  </si>
  <si>
    <t>29.04.2016</t>
  </si>
  <si>
    <t>sassa</t>
  </si>
  <si>
    <t>23.06.2016</t>
  </si>
  <si>
    <t>Operation Hlasela</t>
  </si>
  <si>
    <t>Ward 44 Soutpan</t>
  </si>
  <si>
    <t>04.07.2016</t>
  </si>
  <si>
    <t>Outreach</t>
  </si>
  <si>
    <t>07.07.2016</t>
  </si>
  <si>
    <t>Ward 9</t>
  </si>
  <si>
    <t>(Ward 10) Caleb Motshabi</t>
  </si>
  <si>
    <t>21.07.2016</t>
  </si>
  <si>
    <t>27.07.2016</t>
  </si>
  <si>
    <t>Ward 7</t>
  </si>
  <si>
    <t>05.08.2016</t>
  </si>
  <si>
    <t>Ward 48</t>
  </si>
  <si>
    <t>10.08.2016</t>
  </si>
  <si>
    <t>City Hall Public Hearing</t>
  </si>
  <si>
    <t>Ward 17 (Grassland) Program</t>
  </si>
  <si>
    <t>Ward 8</t>
  </si>
  <si>
    <r>
      <rPr>
        <sz val="7"/>
        <color theme="1"/>
        <rFont val="Times New Roman"/>
        <family val="1"/>
      </rPr>
      <t>  </t>
    </r>
    <r>
      <rPr>
        <sz val="12"/>
        <color theme="1"/>
        <rFont val="Arial"/>
        <family val="2"/>
      </rPr>
      <t xml:space="preserve"> Ward 17</t>
    </r>
  </si>
  <si>
    <t xml:space="preserve"> 28/10/2016</t>
  </si>
  <si>
    <t>Ward 17</t>
  </si>
  <si>
    <t xml:space="preserve">30/09/2016 </t>
  </si>
  <si>
    <t>Ward 50</t>
  </si>
  <si>
    <t>04.03.2017</t>
  </si>
  <si>
    <t xml:space="preserve">06/03/2017 </t>
  </si>
  <si>
    <t xml:space="preserve"> (Ward 11) Kopanong School.</t>
  </si>
  <si>
    <t>07/03/2017</t>
  </si>
  <si>
    <t>09.03.2017</t>
  </si>
  <si>
    <t>Operation Hlasela Soutpan</t>
  </si>
  <si>
    <t>80 km</t>
  </si>
  <si>
    <t>100km</t>
  </si>
  <si>
    <t>110km</t>
  </si>
  <si>
    <t>10km</t>
  </si>
  <si>
    <t>146km</t>
  </si>
  <si>
    <t>20 Km</t>
  </si>
  <si>
    <t>12 KM</t>
  </si>
  <si>
    <t>20 KM</t>
  </si>
  <si>
    <t>44 KM</t>
  </si>
  <si>
    <t>210 KM</t>
  </si>
  <si>
    <t>126 KM</t>
  </si>
  <si>
    <t>Local</t>
  </si>
  <si>
    <t>4 km &amp; 1 x Mobile truck</t>
  </si>
  <si>
    <t>22 km &amp; 1 x mobile truck</t>
  </si>
  <si>
    <t>140 km &amp; 1 x mobile Truck</t>
  </si>
  <si>
    <t>54 Km</t>
  </si>
  <si>
    <t>30Km</t>
  </si>
  <si>
    <t>20Km</t>
  </si>
  <si>
    <t>44KM</t>
  </si>
  <si>
    <t xml:space="preserve">6 Km &amp; 1 x Mobile Truck </t>
  </si>
  <si>
    <t xml:space="preserve"> 126km &amp; 1 x Mobile trucck</t>
  </si>
  <si>
    <t>40 km &amp; 1 x Mobile truck</t>
  </si>
  <si>
    <t>INTEGRATED COMMUNITY REGISTRATION OUTREACH PROGRAMME (ICROP)</t>
  </si>
  <si>
    <t>Bloemfontein Large office</t>
  </si>
  <si>
    <t>Koffiefontein Medium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</si>
</sst>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R&quot;\ #,##0;[Red]&quot;R&quot;\ \-#,##0"/>
    <numFmt numFmtId="8" formatCode="&quot;R&quot;\ #,##0.00;[Red]&quot;R&quot;\ \-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R&quot;\ #,##0.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/>
    </xf>
    <xf numFmtId="166" fontId="1" fillId="0" borderId="3" xfId="0" applyNumberFormat="1" applyFont="1" applyBorder="1" applyAlignment="1">
      <alignment horizontal="left"/>
    </xf>
    <xf numFmtId="0" fontId="1" fillId="0" borderId="3" xfId="0" applyFont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vertical="center"/>
    </xf>
    <xf numFmtId="6" fontId="0" fillId="0" borderId="2" xfId="0" applyNumberFormat="1" applyBorder="1" applyAlignment="1">
      <alignment horizontal="left" vertical="center" wrapText="1"/>
    </xf>
    <xf numFmtId="166" fontId="0" fillId="0" borderId="1" xfId="0" applyNumberFormat="1" applyBorder="1" applyAlignment="1">
      <alignment horizontal="left" vertical="center"/>
    </xf>
    <xf numFmtId="6" fontId="0" fillId="0" borderId="1" xfId="0" applyNumberFormat="1" applyBorder="1" applyAlignment="1">
      <alignment horizontal="left" vertical="center" wrapText="1"/>
    </xf>
    <xf numFmtId="166" fontId="0" fillId="0" borderId="2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8" fontId="0" fillId="0" borderId="1" xfId="0" applyNumberForma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2" xfId="0" applyFont="1" applyBorder="1" applyAlignme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left" vertical="top" wrapText="1"/>
    </xf>
    <xf numFmtId="0" fontId="0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3" xfId="0" applyFont="1" applyFill="1" applyBorder="1" applyAlignment="1">
      <alignment wrapText="1"/>
    </xf>
    <xf numFmtId="0" fontId="1" fillId="4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5" borderId="4" xfId="0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right" vertical="center"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 wrapText="1"/>
    </xf>
    <xf numFmtId="0" fontId="1" fillId="5" borderId="16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4" borderId="1" xfId="0" applyFill="1" applyBorder="1" applyAlignment="1"/>
    <xf numFmtId="0" fontId="0" fillId="4" borderId="2" xfId="0" applyFill="1" applyBorder="1" applyAlignment="1"/>
    <xf numFmtId="0" fontId="4" fillId="4" borderId="2" xfId="0" applyFont="1" applyFill="1" applyBorder="1" applyAlignment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16" xfId="0" applyFont="1" applyBorder="1" applyAlignment="1">
      <alignment wrapText="1"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5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wrapText="1"/>
    </xf>
    <xf numFmtId="0" fontId="10" fillId="0" borderId="2" xfId="0" applyFont="1" applyBorder="1" applyAlignment="1"/>
    <xf numFmtId="0" fontId="6" fillId="0" borderId="2" xfId="0" applyFont="1" applyBorder="1" applyAlignment="1"/>
    <xf numFmtId="0" fontId="6" fillId="0" borderId="1" xfId="0" applyFont="1" applyBorder="1" applyAlignment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/>
    <xf numFmtId="2" fontId="0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top" wrapText="1"/>
    </xf>
    <xf numFmtId="165" fontId="0" fillId="0" borderId="0" xfId="1" applyFont="1"/>
    <xf numFmtId="165" fontId="0" fillId="0" borderId="6" xfId="1" applyFont="1" applyBorder="1"/>
    <xf numFmtId="165" fontId="0" fillId="0" borderId="9" xfId="1" applyFont="1" applyBorder="1"/>
    <xf numFmtId="165" fontId="1" fillId="5" borderId="4" xfId="1" applyFont="1" applyFill="1" applyBorder="1" applyAlignment="1">
      <alignment horizontal="center" vertical="top" wrapText="1"/>
    </xf>
    <xf numFmtId="165" fontId="0" fillId="0" borderId="2" xfId="1" applyFont="1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2" xfId="1" applyFont="1" applyBorder="1" applyAlignment="1">
      <alignment horizontal="right" wrapText="1"/>
    </xf>
    <xf numFmtId="165" fontId="0" fillId="0" borderId="1" xfId="1" applyFont="1" applyBorder="1" applyAlignment="1">
      <alignment horizontal="right" wrapText="1"/>
    </xf>
    <xf numFmtId="165" fontId="6" fillId="0" borderId="1" xfId="1" applyFont="1" applyBorder="1" applyAlignment="1">
      <alignment horizontal="right" vertical="center" wrapText="1"/>
    </xf>
    <xf numFmtId="165" fontId="6" fillId="0" borderId="1" xfId="1" applyFont="1" applyBorder="1" applyAlignment="1">
      <alignment horizontal="justify" vertical="center" wrapText="1"/>
    </xf>
    <xf numFmtId="165" fontId="0" fillId="0" borderId="1" xfId="1" applyFont="1" applyBorder="1"/>
    <xf numFmtId="165" fontId="6" fillId="0" borderId="18" xfId="1" applyFont="1" applyBorder="1" applyAlignment="1">
      <alignment horizontal="right" vertical="center" wrapText="1"/>
    </xf>
    <xf numFmtId="165" fontId="1" fillId="0" borderId="15" xfId="1" applyFont="1" applyBorder="1" applyAlignment="1">
      <alignment horizontal="right"/>
    </xf>
    <xf numFmtId="0" fontId="13" fillId="0" borderId="5" xfId="0" applyFont="1" applyBorder="1" applyAlignment="1"/>
    <xf numFmtId="0" fontId="13" fillId="5" borderId="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opLeftCell="D19" workbookViewId="0">
      <selection activeCell="B2" sqref="B2:J42"/>
    </sheetView>
  </sheetViews>
  <sheetFormatPr defaultRowHeight="15" x14ac:dyDescent="0.25"/>
  <cols>
    <col min="2" max="2" width="15.42578125" customWidth="1"/>
    <col min="3" max="3" width="13.85546875" customWidth="1"/>
    <col min="4" max="4" width="14" customWidth="1"/>
    <col min="5" max="5" width="22.42578125" customWidth="1"/>
    <col min="6" max="6" width="17.5703125" style="27" customWidth="1"/>
    <col min="7" max="7" width="11.85546875" style="2" customWidth="1"/>
    <col min="8" max="8" width="13.140625" style="2" customWidth="1"/>
    <col min="9" max="9" width="17.5703125" style="1" customWidth="1"/>
    <col min="10" max="10" width="17.5703125" customWidth="1"/>
  </cols>
  <sheetData>
    <row r="1" spans="2:10" ht="15.75" thickBot="1" x14ac:dyDescent="0.3"/>
    <row r="2" spans="2:10" ht="19.5" thickBot="1" x14ac:dyDescent="0.35">
      <c r="B2" s="127" t="s">
        <v>142</v>
      </c>
      <c r="C2" s="128"/>
      <c r="D2" s="128"/>
      <c r="E2" s="128"/>
      <c r="F2" s="128"/>
      <c r="G2" s="128"/>
      <c r="H2" s="128"/>
      <c r="I2" s="128"/>
      <c r="J2" s="129"/>
    </row>
    <row r="3" spans="2:10" x14ac:dyDescent="0.25">
      <c r="B3" s="38" t="s">
        <v>143</v>
      </c>
      <c r="C3" s="39"/>
      <c r="D3" s="39"/>
      <c r="E3" s="40"/>
      <c r="F3" s="41"/>
      <c r="G3" s="42"/>
      <c r="H3" s="42"/>
      <c r="I3" s="43"/>
      <c r="J3" s="44"/>
    </row>
    <row r="4" spans="2:10" ht="15.75" thickBot="1" x14ac:dyDescent="0.3">
      <c r="B4" s="45"/>
      <c r="C4" s="46"/>
      <c r="D4" s="46"/>
      <c r="E4" s="46"/>
      <c r="F4" s="47"/>
      <c r="G4" s="48"/>
      <c r="H4" s="48"/>
      <c r="I4" s="49"/>
      <c r="J4" s="50"/>
    </row>
    <row r="5" spans="2:10" s="1" customFormat="1" ht="133.5" customHeight="1" thickBot="1" x14ac:dyDescent="0.3">
      <c r="B5" s="36" t="s">
        <v>0</v>
      </c>
      <c r="C5" s="36" t="s">
        <v>8</v>
      </c>
      <c r="D5" s="36" t="s">
        <v>7</v>
      </c>
      <c r="E5" s="36" t="s">
        <v>6</v>
      </c>
      <c r="F5" s="37" t="s">
        <v>4</v>
      </c>
      <c r="G5" s="36" t="s">
        <v>5</v>
      </c>
      <c r="H5" s="36" t="s">
        <v>1</v>
      </c>
      <c r="I5" s="36" t="s">
        <v>2</v>
      </c>
      <c r="J5" s="36" t="s">
        <v>3</v>
      </c>
    </row>
    <row r="6" spans="2:10" s="17" customFormat="1" ht="75" x14ac:dyDescent="0.25">
      <c r="B6" s="18" t="s">
        <v>9</v>
      </c>
      <c r="C6" s="18" t="s">
        <v>21</v>
      </c>
      <c r="D6" s="18" t="s">
        <v>10</v>
      </c>
      <c r="E6" s="20" t="s">
        <v>158</v>
      </c>
      <c r="F6" s="22" t="s">
        <v>11</v>
      </c>
      <c r="G6" s="3" t="s">
        <v>12</v>
      </c>
      <c r="H6" s="3" t="s">
        <v>13</v>
      </c>
      <c r="I6" s="20" t="s">
        <v>16</v>
      </c>
      <c r="J6" s="18" t="s">
        <v>14</v>
      </c>
    </row>
    <row r="7" spans="2:10" s="17" customFormat="1" ht="75" x14ac:dyDescent="0.25">
      <c r="B7" s="19" t="s">
        <v>9</v>
      </c>
      <c r="C7" s="18" t="s">
        <v>21</v>
      </c>
      <c r="D7" s="19" t="s">
        <v>10</v>
      </c>
      <c r="E7" s="20" t="s">
        <v>158</v>
      </c>
      <c r="F7" s="23" t="s">
        <v>11</v>
      </c>
      <c r="G7" s="4" t="s">
        <v>12</v>
      </c>
      <c r="H7" s="4" t="s">
        <v>15</v>
      </c>
      <c r="I7" s="20" t="s">
        <v>16</v>
      </c>
      <c r="J7" s="19" t="s">
        <v>14</v>
      </c>
    </row>
    <row r="8" spans="2:10" s="17" customFormat="1" ht="105" x14ac:dyDescent="0.25">
      <c r="B8" s="18" t="s">
        <v>65</v>
      </c>
      <c r="C8" s="18" t="s">
        <v>21</v>
      </c>
      <c r="D8" s="18" t="s">
        <v>10</v>
      </c>
      <c r="E8" s="20" t="s">
        <v>78</v>
      </c>
      <c r="F8" s="22" t="s">
        <v>17</v>
      </c>
      <c r="G8" s="3" t="s">
        <v>18</v>
      </c>
      <c r="H8" s="3" t="s">
        <v>66</v>
      </c>
      <c r="I8" s="20" t="s">
        <v>20</v>
      </c>
      <c r="J8" s="18" t="s">
        <v>19</v>
      </c>
    </row>
    <row r="9" spans="2:10" s="17" customFormat="1" ht="60" x14ac:dyDescent="0.25">
      <c r="B9" s="28" t="s">
        <v>64</v>
      </c>
      <c r="C9" s="18" t="s">
        <v>21</v>
      </c>
      <c r="D9" s="18" t="s">
        <v>10</v>
      </c>
      <c r="E9" s="20" t="s">
        <v>79</v>
      </c>
      <c r="F9" s="22" t="s">
        <v>22</v>
      </c>
      <c r="G9" s="3" t="s">
        <v>24</v>
      </c>
      <c r="H9" s="3" t="s">
        <v>67</v>
      </c>
      <c r="I9" s="20" t="s">
        <v>23</v>
      </c>
      <c r="J9" s="29">
        <v>637</v>
      </c>
    </row>
    <row r="10" spans="2:10" s="17" customFormat="1" ht="90" x14ac:dyDescent="0.25">
      <c r="B10" s="18" t="s">
        <v>63</v>
      </c>
      <c r="C10" s="18" t="s">
        <v>21</v>
      </c>
      <c r="D10" s="18" t="s">
        <v>10</v>
      </c>
      <c r="E10" s="20" t="s">
        <v>25</v>
      </c>
      <c r="F10" s="24" t="s">
        <v>85</v>
      </c>
      <c r="G10" s="5" t="s">
        <v>94</v>
      </c>
      <c r="H10" s="3" t="s">
        <v>68</v>
      </c>
      <c r="I10" s="20" t="s">
        <v>26</v>
      </c>
      <c r="J10" s="20" t="s">
        <v>27</v>
      </c>
    </row>
    <row r="11" spans="2:10" s="17" customFormat="1" ht="90" x14ac:dyDescent="0.25">
      <c r="B11" s="18" t="s">
        <v>63</v>
      </c>
      <c r="C11" s="19" t="s">
        <v>21</v>
      </c>
      <c r="D11" s="18" t="s">
        <v>10</v>
      </c>
      <c r="E11" s="20" t="s">
        <v>25</v>
      </c>
      <c r="F11" s="24" t="s">
        <v>85</v>
      </c>
      <c r="G11" s="6" t="s">
        <v>95</v>
      </c>
      <c r="H11" s="4" t="s">
        <v>69</v>
      </c>
      <c r="I11" s="20" t="s">
        <v>26</v>
      </c>
      <c r="J11" s="21" t="s">
        <v>28</v>
      </c>
    </row>
    <row r="12" spans="2:10" s="17" customFormat="1" ht="90" x14ac:dyDescent="0.25">
      <c r="B12" s="19" t="s">
        <v>63</v>
      </c>
      <c r="C12" s="19" t="s">
        <v>21</v>
      </c>
      <c r="D12" s="19" t="s">
        <v>10</v>
      </c>
      <c r="E12" s="20" t="s">
        <v>25</v>
      </c>
      <c r="F12" s="24" t="s">
        <v>85</v>
      </c>
      <c r="G12" s="6" t="s">
        <v>96</v>
      </c>
      <c r="H12" s="4" t="s">
        <v>70</v>
      </c>
      <c r="I12" s="20" t="s">
        <v>26</v>
      </c>
      <c r="J12" s="21" t="s">
        <v>29</v>
      </c>
    </row>
    <row r="13" spans="2:10" s="17" customFormat="1" ht="105.75" customHeight="1" x14ac:dyDescent="0.25">
      <c r="B13" s="18" t="s">
        <v>145</v>
      </c>
      <c r="C13" s="18" t="s">
        <v>21</v>
      </c>
      <c r="D13" s="18" t="s">
        <v>10</v>
      </c>
      <c r="E13" s="20" t="s">
        <v>146</v>
      </c>
      <c r="F13" s="22" t="s">
        <v>147</v>
      </c>
      <c r="G13" s="18" t="s">
        <v>148</v>
      </c>
      <c r="H13" s="3" t="s">
        <v>149</v>
      </c>
      <c r="I13" s="20" t="s">
        <v>150</v>
      </c>
      <c r="J13" s="18" t="s">
        <v>137</v>
      </c>
    </row>
    <row r="14" spans="2:10" s="17" customFormat="1" ht="73.5" customHeight="1" x14ac:dyDescent="0.25">
      <c r="B14" s="25" t="s">
        <v>30</v>
      </c>
      <c r="C14" s="24" t="s">
        <v>31</v>
      </c>
      <c r="D14" s="24" t="s">
        <v>32</v>
      </c>
      <c r="E14" s="24" t="s">
        <v>159</v>
      </c>
      <c r="F14" s="24" t="s">
        <v>47</v>
      </c>
      <c r="G14" s="5" t="s">
        <v>33</v>
      </c>
      <c r="H14" s="8" t="s">
        <v>71</v>
      </c>
      <c r="I14" s="24" t="s">
        <v>34</v>
      </c>
      <c r="J14" s="24" t="s">
        <v>35</v>
      </c>
    </row>
    <row r="15" spans="2:10" s="17" customFormat="1" ht="30" x14ac:dyDescent="0.25">
      <c r="B15" s="25" t="s">
        <v>36</v>
      </c>
      <c r="C15" s="24" t="s">
        <v>21</v>
      </c>
      <c r="D15" s="24" t="s">
        <v>10</v>
      </c>
      <c r="E15" s="24" t="s">
        <v>80</v>
      </c>
      <c r="F15" s="24" t="s">
        <v>86</v>
      </c>
      <c r="G15" s="5" t="s">
        <v>97</v>
      </c>
      <c r="H15" s="5" t="s">
        <v>37</v>
      </c>
      <c r="I15" s="24" t="s">
        <v>38</v>
      </c>
      <c r="J15" s="30">
        <v>65</v>
      </c>
    </row>
    <row r="16" spans="2:10" s="17" customFormat="1" ht="30" x14ac:dyDescent="0.25">
      <c r="B16" s="25" t="s">
        <v>36</v>
      </c>
      <c r="C16" s="24" t="s">
        <v>21</v>
      </c>
      <c r="D16" s="25" t="s">
        <v>10</v>
      </c>
      <c r="E16" s="25" t="s">
        <v>81</v>
      </c>
      <c r="F16" s="25" t="s">
        <v>86</v>
      </c>
      <c r="G16" s="6" t="s">
        <v>98</v>
      </c>
      <c r="H16" s="6" t="s">
        <v>39</v>
      </c>
      <c r="I16" s="25" t="s">
        <v>38</v>
      </c>
      <c r="J16" s="30">
        <v>91</v>
      </c>
    </row>
    <row r="17" spans="2:10" s="17" customFormat="1" ht="30" x14ac:dyDescent="0.25">
      <c r="B17" s="25" t="s">
        <v>36</v>
      </c>
      <c r="C17" s="24" t="s">
        <v>21</v>
      </c>
      <c r="D17" s="25" t="s">
        <v>10</v>
      </c>
      <c r="E17" s="25" t="s">
        <v>81</v>
      </c>
      <c r="F17" s="25" t="s">
        <v>86</v>
      </c>
      <c r="G17" s="6" t="s">
        <v>99</v>
      </c>
      <c r="H17" s="6" t="s">
        <v>40</v>
      </c>
      <c r="I17" s="25" t="s">
        <v>38</v>
      </c>
      <c r="J17" s="30">
        <v>117</v>
      </c>
    </row>
    <row r="18" spans="2:10" s="17" customFormat="1" ht="30" x14ac:dyDescent="0.25">
      <c r="B18" s="25" t="s">
        <v>36</v>
      </c>
      <c r="C18" s="24" t="s">
        <v>21</v>
      </c>
      <c r="D18" s="25" t="s">
        <v>10</v>
      </c>
      <c r="E18" s="25" t="s">
        <v>81</v>
      </c>
      <c r="F18" s="25" t="s">
        <v>86</v>
      </c>
      <c r="G18" s="6" t="s">
        <v>100</v>
      </c>
      <c r="H18" s="6" t="s">
        <v>41</v>
      </c>
      <c r="I18" s="25" t="s">
        <v>38</v>
      </c>
      <c r="J18" s="30">
        <v>135.19999999999999</v>
      </c>
    </row>
    <row r="19" spans="2:10" s="17" customFormat="1" ht="45" x14ac:dyDescent="0.25">
      <c r="B19" s="25" t="s">
        <v>36</v>
      </c>
      <c r="C19" s="24" t="s">
        <v>21</v>
      </c>
      <c r="D19" s="25" t="s">
        <v>144</v>
      </c>
      <c r="E19" s="25" t="s">
        <v>82</v>
      </c>
      <c r="F19" s="25" t="s">
        <v>86</v>
      </c>
      <c r="G19" s="6" t="s">
        <v>101</v>
      </c>
      <c r="H19" s="6" t="s">
        <v>42</v>
      </c>
      <c r="I19" s="25" t="s">
        <v>43</v>
      </c>
      <c r="J19" s="30">
        <v>52</v>
      </c>
    </row>
    <row r="20" spans="2:10" s="17" customFormat="1" ht="45" x14ac:dyDescent="0.25">
      <c r="B20" s="25" t="s">
        <v>44</v>
      </c>
      <c r="C20" s="24" t="s">
        <v>21</v>
      </c>
      <c r="D20" s="24" t="s">
        <v>10</v>
      </c>
      <c r="E20" s="24" t="s">
        <v>83</v>
      </c>
      <c r="F20" s="24" t="s">
        <v>86</v>
      </c>
      <c r="G20" s="5" t="s">
        <v>102</v>
      </c>
      <c r="H20" s="8" t="s">
        <v>39</v>
      </c>
      <c r="I20" s="24" t="s">
        <v>45</v>
      </c>
      <c r="J20" s="24" t="s">
        <v>46</v>
      </c>
    </row>
    <row r="21" spans="2:10" s="17" customFormat="1" ht="30" x14ac:dyDescent="0.25">
      <c r="B21" s="25" t="s">
        <v>47</v>
      </c>
      <c r="C21" s="24" t="s">
        <v>21</v>
      </c>
      <c r="D21" s="24" t="s">
        <v>48</v>
      </c>
      <c r="E21" s="24" t="s">
        <v>152</v>
      </c>
      <c r="F21" s="24" t="s">
        <v>47</v>
      </c>
      <c r="G21" s="5" t="s">
        <v>12</v>
      </c>
      <c r="H21" s="5" t="s">
        <v>72</v>
      </c>
      <c r="I21" s="24" t="s">
        <v>49</v>
      </c>
      <c r="J21" s="29">
        <v>300</v>
      </c>
    </row>
    <row r="22" spans="2:10" s="17" customFormat="1" ht="30" x14ac:dyDescent="0.25">
      <c r="B22" s="25" t="s">
        <v>47</v>
      </c>
      <c r="C22" s="24" t="s">
        <v>21</v>
      </c>
      <c r="D22" s="25" t="s">
        <v>48</v>
      </c>
      <c r="E22" s="24" t="s">
        <v>152</v>
      </c>
      <c r="F22" s="25" t="s">
        <v>47</v>
      </c>
      <c r="G22" s="6" t="s">
        <v>103</v>
      </c>
      <c r="H22" s="6" t="s">
        <v>73</v>
      </c>
      <c r="I22" s="25" t="s">
        <v>49</v>
      </c>
      <c r="J22" s="31">
        <v>300</v>
      </c>
    </row>
    <row r="23" spans="2:10" s="17" customFormat="1" ht="30" x14ac:dyDescent="0.25">
      <c r="B23" s="25" t="s">
        <v>47</v>
      </c>
      <c r="C23" s="24" t="s">
        <v>21</v>
      </c>
      <c r="D23" s="25" t="s">
        <v>48</v>
      </c>
      <c r="E23" s="24" t="s">
        <v>152</v>
      </c>
      <c r="F23" s="25" t="s">
        <v>47</v>
      </c>
      <c r="G23" s="6" t="s">
        <v>104</v>
      </c>
      <c r="H23" s="6" t="s">
        <v>74</v>
      </c>
      <c r="I23" s="25" t="s">
        <v>49</v>
      </c>
      <c r="J23" s="31">
        <v>300</v>
      </c>
    </row>
    <row r="24" spans="2:10" s="17" customFormat="1" ht="30" x14ac:dyDescent="0.25">
      <c r="B24" s="25" t="s">
        <v>47</v>
      </c>
      <c r="C24" s="24" t="s">
        <v>21</v>
      </c>
      <c r="D24" s="25" t="s">
        <v>48</v>
      </c>
      <c r="E24" s="24" t="s">
        <v>152</v>
      </c>
      <c r="F24" s="25" t="s">
        <v>47</v>
      </c>
      <c r="G24" s="6" t="s">
        <v>105</v>
      </c>
      <c r="H24" s="6" t="s">
        <v>75</v>
      </c>
      <c r="I24" s="25" t="s">
        <v>49</v>
      </c>
      <c r="J24" s="31">
        <v>350</v>
      </c>
    </row>
    <row r="25" spans="2:10" s="17" customFormat="1" ht="30" x14ac:dyDescent="0.25">
      <c r="B25" s="25" t="s">
        <v>50</v>
      </c>
      <c r="C25" s="24" t="s">
        <v>21</v>
      </c>
      <c r="D25" s="24" t="s">
        <v>10</v>
      </c>
      <c r="E25" s="24" t="s">
        <v>157</v>
      </c>
      <c r="F25" s="24" t="s">
        <v>87</v>
      </c>
      <c r="G25" s="7" t="s">
        <v>112</v>
      </c>
      <c r="H25" s="8" t="s">
        <v>76</v>
      </c>
      <c r="I25" s="24" t="s">
        <v>48</v>
      </c>
      <c r="J25" s="24" t="s">
        <v>51</v>
      </c>
    </row>
    <row r="26" spans="2:10" s="17" customFormat="1" ht="30" x14ac:dyDescent="0.25">
      <c r="B26" s="25" t="s">
        <v>50</v>
      </c>
      <c r="C26" s="24" t="s">
        <v>21</v>
      </c>
      <c r="D26" s="24" t="s">
        <v>10</v>
      </c>
      <c r="E26" s="24" t="s">
        <v>157</v>
      </c>
      <c r="F26" s="24" t="s">
        <v>87</v>
      </c>
      <c r="G26" s="7" t="s">
        <v>113</v>
      </c>
      <c r="H26" s="8" t="s">
        <v>77</v>
      </c>
      <c r="I26" s="24" t="s">
        <v>48</v>
      </c>
      <c r="J26" s="24" t="s">
        <v>51</v>
      </c>
    </row>
    <row r="27" spans="2:10" s="17" customFormat="1" ht="30" x14ac:dyDescent="0.25">
      <c r="B27" s="25" t="s">
        <v>50</v>
      </c>
      <c r="C27" s="24" t="s">
        <v>21</v>
      </c>
      <c r="D27" s="24" t="s">
        <v>126</v>
      </c>
      <c r="E27" s="24" t="s">
        <v>157</v>
      </c>
      <c r="F27" s="24" t="s">
        <v>87</v>
      </c>
      <c r="G27" s="7" t="s">
        <v>100</v>
      </c>
      <c r="H27" s="8" t="s">
        <v>115</v>
      </c>
      <c r="I27" s="24" t="s">
        <v>126</v>
      </c>
      <c r="J27" s="24" t="s">
        <v>51</v>
      </c>
    </row>
    <row r="28" spans="2:10" s="17" customFormat="1" ht="30" x14ac:dyDescent="0.25">
      <c r="B28" s="25" t="s">
        <v>50</v>
      </c>
      <c r="C28" s="25" t="s">
        <v>21</v>
      </c>
      <c r="D28" s="25" t="s">
        <v>138</v>
      </c>
      <c r="E28" s="24" t="s">
        <v>157</v>
      </c>
      <c r="F28" s="24" t="s">
        <v>87</v>
      </c>
      <c r="G28" s="7" t="s">
        <v>112</v>
      </c>
      <c r="H28" s="9" t="s">
        <v>115</v>
      </c>
      <c r="I28" s="25" t="s">
        <v>114</v>
      </c>
      <c r="J28" s="25" t="s">
        <v>51</v>
      </c>
    </row>
    <row r="29" spans="2:10" s="17" customFormat="1" ht="45" x14ac:dyDescent="0.25">
      <c r="B29" s="18" t="s">
        <v>52</v>
      </c>
      <c r="C29" s="18" t="s">
        <v>21</v>
      </c>
      <c r="D29" s="18" t="s">
        <v>10</v>
      </c>
      <c r="E29" s="20" t="s">
        <v>84</v>
      </c>
      <c r="F29" s="22" t="s">
        <v>53</v>
      </c>
      <c r="G29" s="3" t="s">
        <v>106</v>
      </c>
      <c r="H29" s="3" t="s">
        <v>54</v>
      </c>
      <c r="I29" s="20" t="s">
        <v>55</v>
      </c>
      <c r="J29" s="20" t="s">
        <v>56</v>
      </c>
    </row>
    <row r="30" spans="2:10" s="17" customFormat="1" ht="45" x14ac:dyDescent="0.25">
      <c r="B30" s="19" t="s">
        <v>52</v>
      </c>
      <c r="C30" s="19" t="s">
        <v>21</v>
      </c>
      <c r="D30" s="19" t="s">
        <v>10</v>
      </c>
      <c r="E30" s="20" t="s">
        <v>84</v>
      </c>
      <c r="F30" s="23" t="s">
        <v>53</v>
      </c>
      <c r="G30" s="4" t="s">
        <v>107</v>
      </c>
      <c r="H30" s="4" t="s">
        <v>57</v>
      </c>
      <c r="I30" s="21" t="s">
        <v>58</v>
      </c>
      <c r="J30" s="21" t="s">
        <v>59</v>
      </c>
    </row>
    <row r="31" spans="2:10" s="17" customFormat="1" ht="30" x14ac:dyDescent="0.25">
      <c r="B31" s="19" t="s">
        <v>52</v>
      </c>
      <c r="C31" s="19" t="s">
        <v>21</v>
      </c>
      <c r="D31" s="19" t="s">
        <v>10</v>
      </c>
      <c r="E31" s="20" t="s">
        <v>84</v>
      </c>
      <c r="F31" s="23" t="s">
        <v>53</v>
      </c>
      <c r="G31" s="4" t="s">
        <v>108</v>
      </c>
      <c r="H31" s="4" t="s">
        <v>39</v>
      </c>
      <c r="I31" s="21" t="s">
        <v>55</v>
      </c>
      <c r="J31" s="21" t="s">
        <v>60</v>
      </c>
    </row>
    <row r="32" spans="2:10" s="17" customFormat="1" ht="45" x14ac:dyDescent="0.25">
      <c r="B32" s="19" t="s">
        <v>52</v>
      </c>
      <c r="C32" s="19" t="s">
        <v>21</v>
      </c>
      <c r="D32" s="19" t="s">
        <v>10</v>
      </c>
      <c r="E32" s="20" t="s">
        <v>84</v>
      </c>
      <c r="F32" s="23" t="s">
        <v>53</v>
      </c>
      <c r="G32" s="4" t="s">
        <v>102</v>
      </c>
      <c r="H32" s="4" t="s">
        <v>61</v>
      </c>
      <c r="I32" s="21" t="s">
        <v>55</v>
      </c>
      <c r="J32" s="21" t="s">
        <v>62</v>
      </c>
    </row>
    <row r="33" spans="2:10" s="17" customFormat="1" ht="30" x14ac:dyDescent="0.25">
      <c r="B33" s="18" t="s">
        <v>88</v>
      </c>
      <c r="C33" s="19" t="s">
        <v>21</v>
      </c>
      <c r="D33" s="18" t="s">
        <v>10</v>
      </c>
      <c r="E33" s="18" t="s">
        <v>92</v>
      </c>
      <c r="F33" s="22" t="s">
        <v>89</v>
      </c>
      <c r="G33" s="20" t="s">
        <v>109</v>
      </c>
      <c r="H33" s="3" t="s">
        <v>72</v>
      </c>
      <c r="I33" s="20" t="s">
        <v>90</v>
      </c>
      <c r="J33" s="32">
        <v>201.76</v>
      </c>
    </row>
    <row r="34" spans="2:10" s="17" customFormat="1" ht="45" x14ac:dyDescent="0.25">
      <c r="B34" s="18" t="s">
        <v>88</v>
      </c>
      <c r="C34" s="19" t="s">
        <v>21</v>
      </c>
      <c r="D34" s="19" t="s">
        <v>48</v>
      </c>
      <c r="E34" s="19" t="s">
        <v>93</v>
      </c>
      <c r="F34" s="23" t="s">
        <v>89</v>
      </c>
      <c r="G34" s="21" t="s">
        <v>110</v>
      </c>
      <c r="H34" s="4" t="s">
        <v>91</v>
      </c>
      <c r="I34" s="21" t="s">
        <v>90</v>
      </c>
      <c r="J34" s="32">
        <v>46.2</v>
      </c>
    </row>
    <row r="35" spans="2:10" s="17" customFormat="1" ht="30" x14ac:dyDescent="0.25">
      <c r="B35" s="18" t="s">
        <v>88</v>
      </c>
      <c r="C35" s="19" t="s">
        <v>21</v>
      </c>
      <c r="D35" s="19" t="s">
        <v>10</v>
      </c>
      <c r="E35" s="19" t="s">
        <v>93</v>
      </c>
      <c r="F35" s="23" t="s">
        <v>89</v>
      </c>
      <c r="G35" s="21" t="s">
        <v>111</v>
      </c>
      <c r="H35" s="4" t="s">
        <v>67</v>
      </c>
      <c r="I35" s="21" t="s">
        <v>90</v>
      </c>
      <c r="J35" s="32">
        <v>94.6</v>
      </c>
    </row>
    <row r="36" spans="2:10" s="17" customFormat="1" ht="90" x14ac:dyDescent="0.25">
      <c r="B36" s="18" t="s">
        <v>116</v>
      </c>
      <c r="C36" s="18" t="s">
        <v>21</v>
      </c>
      <c r="D36" s="18" t="s">
        <v>10</v>
      </c>
      <c r="E36" s="20" t="s">
        <v>120</v>
      </c>
      <c r="F36" s="22" t="s">
        <v>117</v>
      </c>
      <c r="G36" s="18" t="s">
        <v>118</v>
      </c>
      <c r="H36" s="10" t="s">
        <v>121</v>
      </c>
      <c r="I36" s="20" t="s">
        <v>119</v>
      </c>
      <c r="J36" s="18" t="s">
        <v>137</v>
      </c>
    </row>
    <row r="37" spans="2:10" s="17" customFormat="1" ht="75" x14ac:dyDescent="0.25">
      <c r="B37" s="18" t="s">
        <v>135</v>
      </c>
      <c r="C37" s="20" t="s">
        <v>21</v>
      </c>
      <c r="D37" s="18" t="s">
        <v>10</v>
      </c>
      <c r="E37" s="24" t="s">
        <v>160</v>
      </c>
      <c r="F37" s="24" t="s">
        <v>161</v>
      </c>
      <c r="G37" s="18" t="s">
        <v>122</v>
      </c>
      <c r="H37" s="3" t="s">
        <v>156</v>
      </c>
      <c r="I37" s="20" t="s">
        <v>123</v>
      </c>
      <c r="J37" s="18" t="s">
        <v>124</v>
      </c>
    </row>
    <row r="38" spans="2:10" s="17" customFormat="1" ht="75" x14ac:dyDescent="0.25">
      <c r="B38" s="18" t="s">
        <v>135</v>
      </c>
      <c r="C38" s="21" t="s">
        <v>125</v>
      </c>
      <c r="D38" s="19" t="s">
        <v>126</v>
      </c>
      <c r="E38" s="24" t="s">
        <v>160</v>
      </c>
      <c r="F38" s="24" t="s">
        <v>161</v>
      </c>
      <c r="G38" s="21" t="s">
        <v>127</v>
      </c>
      <c r="H38" s="4" t="s">
        <v>155</v>
      </c>
      <c r="I38" s="21" t="s">
        <v>128</v>
      </c>
      <c r="J38" s="19" t="s">
        <v>129</v>
      </c>
    </row>
    <row r="39" spans="2:10" s="17" customFormat="1" ht="75" x14ac:dyDescent="0.25">
      <c r="B39" s="18" t="s">
        <v>135</v>
      </c>
      <c r="C39" s="19" t="s">
        <v>21</v>
      </c>
      <c r="D39" s="19" t="s">
        <v>126</v>
      </c>
      <c r="E39" s="24" t="s">
        <v>160</v>
      </c>
      <c r="F39" s="24" t="s">
        <v>161</v>
      </c>
      <c r="G39" s="21" t="s">
        <v>130</v>
      </c>
      <c r="H39" s="4" t="s">
        <v>74</v>
      </c>
      <c r="I39" s="21" t="s">
        <v>128</v>
      </c>
      <c r="J39" s="19" t="s">
        <v>131</v>
      </c>
    </row>
    <row r="40" spans="2:10" s="17" customFormat="1" ht="90" x14ac:dyDescent="0.25">
      <c r="B40" s="18" t="s">
        <v>135</v>
      </c>
      <c r="C40" s="19" t="s">
        <v>21</v>
      </c>
      <c r="D40" s="19" t="s">
        <v>126</v>
      </c>
      <c r="E40" s="24" t="s">
        <v>160</v>
      </c>
      <c r="F40" s="24" t="s">
        <v>161</v>
      </c>
      <c r="G40" s="21" t="s">
        <v>132</v>
      </c>
      <c r="H40" s="4" t="s">
        <v>154</v>
      </c>
      <c r="I40" s="21" t="s">
        <v>133</v>
      </c>
      <c r="J40" s="19" t="s">
        <v>134</v>
      </c>
    </row>
    <row r="41" spans="2:10" s="17" customFormat="1" ht="60.75" thickBot="1" x14ac:dyDescent="0.3">
      <c r="B41" s="25" t="s">
        <v>139</v>
      </c>
      <c r="C41" s="33" t="s">
        <v>140</v>
      </c>
      <c r="D41" s="25" t="s">
        <v>10</v>
      </c>
      <c r="E41" s="34" t="s">
        <v>162</v>
      </c>
      <c r="F41" s="25" t="s">
        <v>87</v>
      </c>
      <c r="G41" s="25" t="s">
        <v>107</v>
      </c>
      <c r="H41" s="6" t="s">
        <v>153</v>
      </c>
      <c r="I41" s="25" t="s">
        <v>141</v>
      </c>
      <c r="J41" s="35">
        <v>46.8</v>
      </c>
    </row>
    <row r="42" spans="2:10" ht="15.75" thickTop="1" x14ac:dyDescent="0.25">
      <c r="B42" s="12" t="s">
        <v>136</v>
      </c>
      <c r="C42" s="12" t="s">
        <v>151</v>
      </c>
      <c r="D42" s="13"/>
      <c r="E42" s="14"/>
      <c r="F42" s="26"/>
      <c r="G42" s="14"/>
      <c r="H42" s="15"/>
      <c r="I42" s="14"/>
      <c r="J42" s="11">
        <v>17424.41</v>
      </c>
    </row>
    <row r="47" spans="2:10" x14ac:dyDescent="0.25">
      <c r="J47" s="16"/>
    </row>
  </sheetData>
  <mergeCells count="1">
    <mergeCell ref="B2:J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3"/>
  <sheetViews>
    <sheetView tabSelected="1" view="pageBreakPreview" topLeftCell="A27" zoomScale="60" zoomScaleNormal="100" workbookViewId="0">
      <selection activeCell="B61" sqref="B61"/>
    </sheetView>
  </sheetViews>
  <sheetFormatPr defaultRowHeight="15" x14ac:dyDescent="0.25"/>
  <cols>
    <col min="2" max="2" width="19.5703125" customWidth="1"/>
    <col min="3" max="3" width="20.28515625" customWidth="1"/>
    <col min="4" max="4" width="16.42578125" customWidth="1"/>
    <col min="5" max="5" width="17.7109375" customWidth="1"/>
    <col min="6" max="6" width="16.42578125" customWidth="1"/>
    <col min="7" max="7" width="14.7109375" customWidth="1"/>
    <col min="8" max="8" width="15.7109375" style="77" customWidth="1"/>
    <col min="9" max="9" width="17.42578125" customWidth="1"/>
    <col min="10" max="10" width="21.42578125" style="112" customWidth="1"/>
    <col min="11" max="11" width="14.140625" customWidth="1"/>
  </cols>
  <sheetData>
    <row r="2" spans="2:11" ht="15.75" thickBot="1" x14ac:dyDescent="0.3"/>
    <row r="3" spans="2:11" ht="19.5" thickBot="1" x14ac:dyDescent="0.35">
      <c r="B3" s="130" t="s">
        <v>163</v>
      </c>
      <c r="C3" s="131"/>
      <c r="D3" s="131"/>
      <c r="E3" s="131"/>
      <c r="F3" s="131"/>
      <c r="G3" s="131"/>
      <c r="H3" s="131"/>
      <c r="I3" s="131"/>
      <c r="J3" s="132"/>
    </row>
    <row r="4" spans="2:11" x14ac:dyDescent="0.25">
      <c r="B4" s="125" t="s">
        <v>143</v>
      </c>
      <c r="C4" s="39"/>
      <c r="D4" s="39"/>
      <c r="E4" s="40"/>
      <c r="F4" s="41"/>
      <c r="G4" s="42"/>
      <c r="H4" s="78"/>
      <c r="I4" s="43"/>
      <c r="J4" s="113"/>
    </row>
    <row r="5" spans="2:11" ht="15.75" thickBot="1" x14ac:dyDescent="0.3">
      <c r="B5" s="45"/>
      <c r="C5" s="46"/>
      <c r="D5" s="46"/>
      <c r="E5" s="46"/>
      <c r="F5" s="47"/>
      <c r="G5" s="48"/>
      <c r="H5" s="79"/>
      <c r="I5" s="49"/>
      <c r="J5" s="114"/>
    </row>
    <row r="6" spans="2:11" ht="91.5" customHeight="1" thickBot="1" x14ac:dyDescent="0.3">
      <c r="B6" s="63" t="s">
        <v>0</v>
      </c>
      <c r="C6" s="126" t="s">
        <v>420</v>
      </c>
      <c r="D6" s="63" t="s">
        <v>7</v>
      </c>
      <c r="E6" s="63" t="s">
        <v>6</v>
      </c>
      <c r="F6" s="64" t="s">
        <v>4</v>
      </c>
      <c r="G6" s="63" t="s">
        <v>5</v>
      </c>
      <c r="H6" s="80" t="s">
        <v>1</v>
      </c>
      <c r="I6" s="63" t="s">
        <v>2</v>
      </c>
      <c r="J6" s="115" t="s">
        <v>3</v>
      </c>
      <c r="K6" s="84" t="s">
        <v>233</v>
      </c>
    </row>
    <row r="7" spans="2:11" ht="45" x14ac:dyDescent="0.25">
      <c r="B7" s="51" t="s">
        <v>235</v>
      </c>
      <c r="C7" s="52" t="s">
        <v>191</v>
      </c>
      <c r="D7" s="51" t="s">
        <v>170</v>
      </c>
      <c r="E7" s="52" t="s">
        <v>158</v>
      </c>
      <c r="F7" s="53" t="s">
        <v>168</v>
      </c>
      <c r="G7" s="54">
        <v>3</v>
      </c>
      <c r="H7" s="74" t="s">
        <v>164</v>
      </c>
      <c r="I7" s="52" t="s">
        <v>170</v>
      </c>
      <c r="J7" s="116">
        <f>157*3.5</f>
        <v>549.5</v>
      </c>
      <c r="K7" s="75" t="s">
        <v>251</v>
      </c>
    </row>
    <row r="8" spans="2:11" ht="120" x14ac:dyDescent="0.25">
      <c r="B8" s="55" t="s">
        <v>235</v>
      </c>
      <c r="C8" s="52" t="s">
        <v>192</v>
      </c>
      <c r="D8" s="62" t="s">
        <v>193</v>
      </c>
      <c r="E8" s="59" t="s">
        <v>159</v>
      </c>
      <c r="F8" s="56" t="s">
        <v>166</v>
      </c>
      <c r="G8" s="57">
        <v>3</v>
      </c>
      <c r="H8" s="75" t="s">
        <v>165</v>
      </c>
      <c r="I8" s="52" t="s">
        <v>172</v>
      </c>
      <c r="J8" s="117">
        <f>6*3.5</f>
        <v>21</v>
      </c>
      <c r="K8" s="110" t="s">
        <v>417</v>
      </c>
    </row>
    <row r="9" spans="2:11" ht="120" x14ac:dyDescent="0.25">
      <c r="B9" s="51" t="s">
        <v>235</v>
      </c>
      <c r="C9" s="85" t="s">
        <v>176</v>
      </c>
      <c r="D9" s="62" t="s">
        <v>194</v>
      </c>
      <c r="E9" s="59" t="s">
        <v>159</v>
      </c>
      <c r="F9" s="53" t="s">
        <v>166</v>
      </c>
      <c r="G9" s="54">
        <v>7</v>
      </c>
      <c r="H9" s="74" t="s">
        <v>115</v>
      </c>
      <c r="I9" s="52" t="s">
        <v>172</v>
      </c>
      <c r="J9" s="116">
        <f>126*3.5</f>
        <v>441</v>
      </c>
      <c r="K9" s="111" t="s">
        <v>418</v>
      </c>
    </row>
    <row r="10" spans="2:11" ht="60" x14ac:dyDescent="0.25">
      <c r="B10" s="58" t="s">
        <v>235</v>
      </c>
      <c r="C10" s="52" t="s">
        <v>177</v>
      </c>
      <c r="D10" s="52" t="s">
        <v>195</v>
      </c>
      <c r="E10" s="59" t="s">
        <v>159</v>
      </c>
      <c r="F10" s="53" t="s">
        <v>167</v>
      </c>
      <c r="G10" s="54">
        <v>2</v>
      </c>
      <c r="H10" s="74" t="s">
        <v>74</v>
      </c>
      <c r="I10" s="52" t="s">
        <v>171</v>
      </c>
      <c r="J10" s="116">
        <f>140*3.5</f>
        <v>490</v>
      </c>
      <c r="K10" s="110" t="s">
        <v>412</v>
      </c>
    </row>
    <row r="11" spans="2:11" ht="105" x14ac:dyDescent="0.25">
      <c r="B11" s="51" t="s">
        <v>235</v>
      </c>
      <c r="C11" s="52" t="s">
        <v>173</v>
      </c>
      <c r="D11" s="51" t="s">
        <v>174</v>
      </c>
      <c r="E11" s="52" t="s">
        <v>158</v>
      </c>
      <c r="F11" s="59" t="s">
        <v>168</v>
      </c>
      <c r="G11" s="60">
        <v>2</v>
      </c>
      <c r="H11" s="74" t="s">
        <v>169</v>
      </c>
      <c r="I11" s="52" t="s">
        <v>175</v>
      </c>
      <c r="J11" s="118">
        <v>413.58</v>
      </c>
      <c r="K11" s="75"/>
    </row>
    <row r="12" spans="2:11" ht="45" x14ac:dyDescent="0.25">
      <c r="B12" s="58" t="s">
        <v>236</v>
      </c>
      <c r="C12" s="51" t="s">
        <v>179</v>
      </c>
      <c r="D12" s="51" t="s">
        <v>180</v>
      </c>
      <c r="E12" s="52" t="s">
        <v>79</v>
      </c>
      <c r="F12" s="53" t="s">
        <v>181</v>
      </c>
      <c r="G12" s="54">
        <v>1</v>
      </c>
      <c r="H12" s="74" t="s">
        <v>182</v>
      </c>
      <c r="I12" s="52" t="s">
        <v>183</v>
      </c>
      <c r="J12" s="118">
        <v>0</v>
      </c>
      <c r="K12" s="75"/>
    </row>
    <row r="13" spans="2:11" ht="90" x14ac:dyDescent="0.25">
      <c r="B13" s="51" t="s">
        <v>236</v>
      </c>
      <c r="C13" s="51" t="s">
        <v>184</v>
      </c>
      <c r="D13" s="51" t="s">
        <v>183</v>
      </c>
      <c r="E13" s="52" t="s">
        <v>25</v>
      </c>
      <c r="F13" s="59" t="s">
        <v>185</v>
      </c>
      <c r="G13" s="60">
        <v>1</v>
      </c>
      <c r="H13" s="74" t="s">
        <v>186</v>
      </c>
      <c r="I13" s="52" t="s">
        <v>183</v>
      </c>
      <c r="J13" s="118">
        <v>549</v>
      </c>
      <c r="K13" s="75"/>
    </row>
    <row r="14" spans="2:11" ht="180" x14ac:dyDescent="0.25">
      <c r="B14" s="51" t="s">
        <v>236</v>
      </c>
      <c r="C14" s="55" t="s">
        <v>178</v>
      </c>
      <c r="D14" s="51" t="s">
        <v>187</v>
      </c>
      <c r="E14" s="52" t="s">
        <v>25</v>
      </c>
      <c r="F14" s="59" t="s">
        <v>185</v>
      </c>
      <c r="G14" s="61">
        <v>13</v>
      </c>
      <c r="H14" s="75" t="s">
        <v>188</v>
      </c>
      <c r="I14" s="52" t="s">
        <v>234</v>
      </c>
      <c r="J14" s="119">
        <v>492.79</v>
      </c>
      <c r="K14" s="111"/>
    </row>
    <row r="15" spans="2:11" ht="90" x14ac:dyDescent="0.25">
      <c r="B15" s="55" t="s">
        <v>236</v>
      </c>
      <c r="C15" s="55" t="s">
        <v>189</v>
      </c>
      <c r="D15" s="55" t="s">
        <v>190</v>
      </c>
      <c r="E15" s="52" t="s">
        <v>25</v>
      </c>
      <c r="F15" s="59" t="s">
        <v>185</v>
      </c>
      <c r="G15" s="61">
        <v>23</v>
      </c>
      <c r="H15" s="75" t="s">
        <v>74</v>
      </c>
      <c r="I15" s="52" t="s">
        <v>183</v>
      </c>
      <c r="J15" s="119">
        <v>745</v>
      </c>
      <c r="K15" s="75"/>
    </row>
    <row r="16" spans="2:11" ht="45" x14ac:dyDescent="0.25">
      <c r="B16" s="51" t="s">
        <v>196</v>
      </c>
      <c r="C16" s="51" t="s">
        <v>21</v>
      </c>
      <c r="D16" s="51" t="s">
        <v>10</v>
      </c>
      <c r="E16" s="52" t="s">
        <v>158</v>
      </c>
      <c r="F16" s="53" t="s">
        <v>197</v>
      </c>
      <c r="G16" s="54" t="s">
        <v>198</v>
      </c>
      <c r="H16" s="74" t="s">
        <v>199</v>
      </c>
      <c r="I16" s="52" t="s">
        <v>200</v>
      </c>
      <c r="J16" s="116">
        <v>0</v>
      </c>
      <c r="K16" s="75"/>
    </row>
    <row r="17" spans="2:11" ht="45" x14ac:dyDescent="0.25">
      <c r="B17" s="86" t="s">
        <v>201</v>
      </c>
      <c r="C17" s="51" t="s">
        <v>21</v>
      </c>
      <c r="D17" s="55" t="s">
        <v>10</v>
      </c>
      <c r="E17" s="52" t="s">
        <v>158</v>
      </c>
      <c r="F17" s="56" t="s">
        <v>202</v>
      </c>
      <c r="G17" s="57" t="s">
        <v>203</v>
      </c>
      <c r="H17" s="75" t="s">
        <v>204</v>
      </c>
      <c r="I17" s="52" t="s">
        <v>200</v>
      </c>
      <c r="J17" s="116">
        <f>40*3.5</f>
        <v>140</v>
      </c>
      <c r="K17" s="75" t="s">
        <v>419</v>
      </c>
    </row>
    <row r="18" spans="2:11" ht="30" x14ac:dyDescent="0.25">
      <c r="B18" s="87" t="s">
        <v>237</v>
      </c>
      <c r="C18" s="51" t="s">
        <v>21</v>
      </c>
      <c r="D18" s="51" t="s">
        <v>10</v>
      </c>
      <c r="E18" s="52" t="s">
        <v>78</v>
      </c>
      <c r="F18" s="53" t="s">
        <v>205</v>
      </c>
      <c r="G18" s="54" t="s">
        <v>206</v>
      </c>
      <c r="H18" s="74" t="s">
        <v>207</v>
      </c>
      <c r="I18" s="52" t="s">
        <v>200</v>
      </c>
      <c r="J18" s="116">
        <f>80*3.5</f>
        <v>280</v>
      </c>
      <c r="K18" s="75" t="s">
        <v>361</v>
      </c>
    </row>
    <row r="19" spans="2:11" ht="45" x14ac:dyDescent="0.25">
      <c r="B19" s="88" t="s">
        <v>237</v>
      </c>
      <c r="C19" s="51" t="s">
        <v>21</v>
      </c>
      <c r="D19" s="51" t="s">
        <v>10</v>
      </c>
      <c r="E19" s="52" t="s">
        <v>79</v>
      </c>
      <c r="F19" s="53" t="s">
        <v>202</v>
      </c>
      <c r="G19" s="54" t="s">
        <v>208</v>
      </c>
      <c r="H19" s="74" t="s">
        <v>209</v>
      </c>
      <c r="I19" s="52" t="s">
        <v>200</v>
      </c>
      <c r="J19" s="118">
        <f>40*3.5</f>
        <v>140</v>
      </c>
      <c r="K19" s="75" t="s">
        <v>362</v>
      </c>
    </row>
    <row r="20" spans="2:11" ht="90" x14ac:dyDescent="0.25">
      <c r="B20" s="87" t="s">
        <v>237</v>
      </c>
      <c r="C20" s="51" t="s">
        <v>21</v>
      </c>
      <c r="D20" s="51" t="s">
        <v>10</v>
      </c>
      <c r="E20" s="52" t="s">
        <v>25</v>
      </c>
      <c r="F20" s="59" t="s">
        <v>202</v>
      </c>
      <c r="G20" s="60" t="s">
        <v>210</v>
      </c>
      <c r="H20" s="74" t="s">
        <v>209</v>
      </c>
      <c r="I20" s="52" t="s">
        <v>200</v>
      </c>
      <c r="J20" s="118">
        <f>40*3.5</f>
        <v>140</v>
      </c>
      <c r="K20" s="75" t="s">
        <v>362</v>
      </c>
    </row>
    <row r="21" spans="2:11" ht="75" x14ac:dyDescent="0.25">
      <c r="B21" s="65" t="s">
        <v>238</v>
      </c>
      <c r="C21" s="66" t="s">
        <v>211</v>
      </c>
      <c r="D21" s="65" t="s">
        <v>212</v>
      </c>
      <c r="E21" s="67" t="s">
        <v>158</v>
      </c>
      <c r="F21" s="68" t="s">
        <v>213</v>
      </c>
      <c r="G21" s="68" t="s">
        <v>108</v>
      </c>
      <c r="H21" s="76" t="s">
        <v>214</v>
      </c>
      <c r="I21" s="67" t="s">
        <v>215</v>
      </c>
      <c r="J21" s="120">
        <v>329.78</v>
      </c>
      <c r="K21" s="75"/>
    </row>
    <row r="22" spans="2:11" ht="75" x14ac:dyDescent="0.25">
      <c r="B22" s="65" t="s">
        <v>238</v>
      </c>
      <c r="C22" s="69" t="s">
        <v>21</v>
      </c>
      <c r="D22" s="69" t="s">
        <v>10</v>
      </c>
      <c r="E22" s="67" t="s">
        <v>158</v>
      </c>
      <c r="F22" s="68" t="s">
        <v>213</v>
      </c>
      <c r="G22" s="68" t="s">
        <v>216</v>
      </c>
      <c r="H22" s="76" t="s">
        <v>217</v>
      </c>
      <c r="I22" s="67" t="s">
        <v>218</v>
      </c>
      <c r="J22" s="120">
        <v>329.78</v>
      </c>
      <c r="K22" s="75"/>
    </row>
    <row r="23" spans="2:11" ht="90" x14ac:dyDescent="0.25">
      <c r="B23" s="65" t="s">
        <v>238</v>
      </c>
      <c r="C23" s="65" t="s">
        <v>21</v>
      </c>
      <c r="D23" s="65" t="s">
        <v>212</v>
      </c>
      <c r="E23" s="67" t="s">
        <v>78</v>
      </c>
      <c r="F23" s="68" t="s">
        <v>213</v>
      </c>
      <c r="G23" s="68" t="s">
        <v>108</v>
      </c>
      <c r="H23" s="76" t="s">
        <v>219</v>
      </c>
      <c r="I23" s="67" t="s">
        <v>220</v>
      </c>
      <c r="J23" s="120">
        <v>329.78</v>
      </c>
      <c r="K23" s="75"/>
    </row>
    <row r="24" spans="2:11" ht="60" x14ac:dyDescent="0.25">
      <c r="B24" s="65" t="s">
        <v>238</v>
      </c>
      <c r="C24" s="65" t="s">
        <v>21</v>
      </c>
      <c r="D24" s="65" t="s">
        <v>10</v>
      </c>
      <c r="E24" s="67" t="s">
        <v>158</v>
      </c>
      <c r="F24" s="68" t="s">
        <v>213</v>
      </c>
      <c r="G24" s="68" t="s">
        <v>108</v>
      </c>
      <c r="H24" s="76" t="s">
        <v>221</v>
      </c>
      <c r="I24" s="67" t="s">
        <v>222</v>
      </c>
      <c r="J24" s="120">
        <v>329.78</v>
      </c>
      <c r="K24" s="75"/>
    </row>
    <row r="25" spans="2:11" ht="90" x14ac:dyDescent="0.25">
      <c r="B25" s="65" t="s">
        <v>238</v>
      </c>
      <c r="C25" s="65" t="s">
        <v>21</v>
      </c>
      <c r="D25" s="65" t="s">
        <v>10</v>
      </c>
      <c r="E25" s="67" t="s">
        <v>25</v>
      </c>
      <c r="F25" s="68" t="s">
        <v>223</v>
      </c>
      <c r="G25" s="68" t="s">
        <v>224</v>
      </c>
      <c r="H25" s="76" t="s">
        <v>225</v>
      </c>
      <c r="I25" s="67" t="s">
        <v>226</v>
      </c>
      <c r="J25" s="120">
        <v>806.31</v>
      </c>
      <c r="K25" s="75"/>
    </row>
    <row r="26" spans="2:11" ht="90" x14ac:dyDescent="0.25">
      <c r="B26" s="65" t="s">
        <v>238</v>
      </c>
      <c r="C26" s="65" t="s">
        <v>21</v>
      </c>
      <c r="D26" s="65" t="s">
        <v>10</v>
      </c>
      <c r="E26" s="67" t="s">
        <v>25</v>
      </c>
      <c r="F26" s="68" t="s">
        <v>227</v>
      </c>
      <c r="G26" s="68" t="s">
        <v>216</v>
      </c>
      <c r="H26" s="76" t="s">
        <v>228</v>
      </c>
      <c r="I26" s="67" t="s">
        <v>226</v>
      </c>
      <c r="J26" s="120">
        <v>837</v>
      </c>
      <c r="K26" s="75"/>
    </row>
    <row r="27" spans="2:11" ht="90" x14ac:dyDescent="0.25">
      <c r="B27" s="65" t="s">
        <v>238</v>
      </c>
      <c r="C27" s="65" t="s">
        <v>21</v>
      </c>
      <c r="D27" s="65" t="s">
        <v>10</v>
      </c>
      <c r="E27" s="67" t="s">
        <v>25</v>
      </c>
      <c r="F27" s="68" t="s">
        <v>213</v>
      </c>
      <c r="G27" s="68" t="s">
        <v>108</v>
      </c>
      <c r="H27" s="76" t="s">
        <v>229</v>
      </c>
      <c r="I27" s="67" t="s">
        <v>220</v>
      </c>
      <c r="J27" s="120">
        <v>329.78</v>
      </c>
      <c r="K27" s="75"/>
    </row>
    <row r="28" spans="2:11" ht="75" x14ac:dyDescent="0.25">
      <c r="B28" s="65" t="s">
        <v>238</v>
      </c>
      <c r="C28" s="65" t="s">
        <v>21</v>
      </c>
      <c r="D28" s="65" t="s">
        <v>10</v>
      </c>
      <c r="E28" s="67" t="s">
        <v>146</v>
      </c>
      <c r="F28" s="68" t="s">
        <v>230</v>
      </c>
      <c r="G28" s="68" t="s">
        <v>231</v>
      </c>
      <c r="H28" s="76" t="s">
        <v>232</v>
      </c>
      <c r="I28" s="67" t="s">
        <v>226</v>
      </c>
      <c r="J28" s="120">
        <v>61.38</v>
      </c>
      <c r="K28" s="75"/>
    </row>
    <row r="29" spans="2:11" ht="120" x14ac:dyDescent="0.25">
      <c r="B29" s="65" t="s">
        <v>249</v>
      </c>
      <c r="C29" s="65" t="s">
        <v>21</v>
      </c>
      <c r="D29" s="65" t="s">
        <v>10</v>
      </c>
      <c r="E29" s="67" t="s">
        <v>239</v>
      </c>
      <c r="F29" s="68" t="s">
        <v>240</v>
      </c>
      <c r="G29" s="68" t="s">
        <v>241</v>
      </c>
      <c r="H29" s="76" t="s">
        <v>242</v>
      </c>
      <c r="I29" s="67" t="s">
        <v>243</v>
      </c>
      <c r="J29" s="120">
        <f>3.5*22</f>
        <v>77</v>
      </c>
      <c r="K29" s="110" t="s">
        <v>411</v>
      </c>
    </row>
    <row r="30" spans="2:11" ht="60" x14ac:dyDescent="0.25">
      <c r="B30" s="65" t="s">
        <v>249</v>
      </c>
      <c r="C30" s="65" t="s">
        <v>21</v>
      </c>
      <c r="D30" s="65" t="s">
        <v>244</v>
      </c>
      <c r="E30" s="67" t="s">
        <v>245</v>
      </c>
      <c r="F30" s="68" t="s">
        <v>240</v>
      </c>
      <c r="G30" s="68" t="s">
        <v>246</v>
      </c>
      <c r="H30" s="76" t="s">
        <v>247</v>
      </c>
      <c r="I30" s="67" t="s">
        <v>248</v>
      </c>
      <c r="J30" s="120">
        <f>4*3.5</f>
        <v>14</v>
      </c>
      <c r="K30" s="75" t="s">
        <v>410</v>
      </c>
    </row>
    <row r="31" spans="2:11" ht="45" x14ac:dyDescent="0.25">
      <c r="B31" s="65" t="s">
        <v>272</v>
      </c>
      <c r="C31" s="65" t="s">
        <v>21</v>
      </c>
      <c r="D31" s="65" t="s">
        <v>10</v>
      </c>
      <c r="E31" s="67" t="s">
        <v>239</v>
      </c>
      <c r="F31" s="68" t="s">
        <v>240</v>
      </c>
      <c r="G31" s="68" t="s">
        <v>252</v>
      </c>
      <c r="H31" s="76" t="s">
        <v>253</v>
      </c>
      <c r="I31" s="67" t="s">
        <v>254</v>
      </c>
      <c r="J31" s="120">
        <f>70*3.5</f>
        <v>245</v>
      </c>
      <c r="K31" s="75" t="s">
        <v>273</v>
      </c>
    </row>
    <row r="32" spans="2:11" ht="45" x14ac:dyDescent="0.25">
      <c r="B32" s="65" t="s">
        <v>272</v>
      </c>
      <c r="C32" s="65" t="s">
        <v>21</v>
      </c>
      <c r="D32" s="65" t="s">
        <v>10</v>
      </c>
      <c r="E32" s="67" t="s">
        <v>255</v>
      </c>
      <c r="F32" s="68" t="s">
        <v>240</v>
      </c>
      <c r="G32" s="68" t="s">
        <v>256</v>
      </c>
      <c r="H32" s="76" t="s">
        <v>257</v>
      </c>
      <c r="I32" s="67" t="s">
        <v>258</v>
      </c>
      <c r="J32" s="120">
        <f>20*3.5</f>
        <v>70</v>
      </c>
      <c r="K32" s="75" t="s">
        <v>274</v>
      </c>
    </row>
    <row r="33" spans="2:11" ht="45" x14ac:dyDescent="0.25">
      <c r="B33" s="65" t="s">
        <v>272</v>
      </c>
      <c r="C33" s="67" t="s">
        <v>259</v>
      </c>
      <c r="D33" s="65" t="s">
        <v>10</v>
      </c>
      <c r="E33" s="67" t="s">
        <v>255</v>
      </c>
      <c r="F33" s="68" t="s">
        <v>240</v>
      </c>
      <c r="G33" s="68" t="s">
        <v>260</v>
      </c>
      <c r="H33" s="76" t="s">
        <v>261</v>
      </c>
      <c r="I33" s="67" t="s">
        <v>262</v>
      </c>
      <c r="J33" s="120">
        <f>14*3.5</f>
        <v>49</v>
      </c>
      <c r="K33" s="75" t="s">
        <v>275</v>
      </c>
    </row>
    <row r="34" spans="2:11" ht="60" x14ac:dyDescent="0.25">
      <c r="B34" s="65" t="s">
        <v>272</v>
      </c>
      <c r="C34" s="67" t="s">
        <v>244</v>
      </c>
      <c r="D34" s="65" t="s">
        <v>244</v>
      </c>
      <c r="E34" s="67" t="s">
        <v>263</v>
      </c>
      <c r="F34" s="68" t="s">
        <v>240</v>
      </c>
      <c r="G34" s="68" t="s">
        <v>256</v>
      </c>
      <c r="H34" s="76" t="s">
        <v>264</v>
      </c>
      <c r="I34" s="67" t="s">
        <v>265</v>
      </c>
      <c r="J34" s="120">
        <f>20*3.5</f>
        <v>70</v>
      </c>
      <c r="K34" s="75" t="s">
        <v>274</v>
      </c>
    </row>
    <row r="35" spans="2:11" ht="60" x14ac:dyDescent="0.25">
      <c r="B35" s="65" t="s">
        <v>272</v>
      </c>
      <c r="C35" s="67" t="s">
        <v>266</v>
      </c>
      <c r="D35" s="65" t="s">
        <v>48</v>
      </c>
      <c r="E35" s="67" t="s">
        <v>159</v>
      </c>
      <c r="F35" s="68" t="s">
        <v>240</v>
      </c>
      <c r="G35" s="68" t="s">
        <v>260</v>
      </c>
      <c r="H35" s="76" t="s">
        <v>267</v>
      </c>
      <c r="I35" s="67" t="s">
        <v>268</v>
      </c>
      <c r="J35" s="120">
        <f>14*3.5</f>
        <v>49</v>
      </c>
      <c r="K35" s="75" t="s">
        <v>275</v>
      </c>
    </row>
    <row r="36" spans="2:11" ht="90" x14ac:dyDescent="0.25">
      <c r="B36" s="65" t="s">
        <v>272</v>
      </c>
      <c r="C36" s="65" t="s">
        <v>269</v>
      </c>
      <c r="D36" s="65" t="s">
        <v>10</v>
      </c>
      <c r="E36" s="67" t="s">
        <v>159</v>
      </c>
      <c r="F36" s="68" t="s">
        <v>240</v>
      </c>
      <c r="G36" s="68" t="s">
        <v>252</v>
      </c>
      <c r="H36" s="76" t="s">
        <v>270</v>
      </c>
      <c r="I36" s="67" t="s">
        <v>271</v>
      </c>
      <c r="J36" s="120">
        <f>70*3.5</f>
        <v>245</v>
      </c>
      <c r="K36" s="75" t="s">
        <v>273</v>
      </c>
    </row>
    <row r="37" spans="2:11" ht="36" x14ac:dyDescent="0.25">
      <c r="B37" s="94" t="s">
        <v>276</v>
      </c>
      <c r="C37" s="95" t="s">
        <v>277</v>
      </c>
      <c r="D37" s="95" t="s">
        <v>278</v>
      </c>
      <c r="E37" t="s">
        <v>158</v>
      </c>
      <c r="F37" s="65" t="s">
        <v>279</v>
      </c>
      <c r="G37" s="65" t="s">
        <v>280</v>
      </c>
      <c r="H37" s="65" t="s">
        <v>281</v>
      </c>
      <c r="I37" s="67" t="s">
        <v>282</v>
      </c>
      <c r="J37" s="121">
        <v>143.15</v>
      </c>
      <c r="K37" s="75"/>
    </row>
    <row r="38" spans="2:11" ht="36" x14ac:dyDescent="0.25">
      <c r="B38" s="94" t="s">
        <v>276</v>
      </c>
      <c r="C38" s="94" t="s">
        <v>283</v>
      </c>
      <c r="D38" s="97" t="s">
        <v>278</v>
      </c>
      <c r="E38" t="s">
        <v>159</v>
      </c>
      <c r="F38" s="65" t="s">
        <v>284</v>
      </c>
      <c r="G38" s="65" t="s">
        <v>285</v>
      </c>
      <c r="H38" s="65" t="s">
        <v>286</v>
      </c>
      <c r="I38" s="67" t="s">
        <v>282</v>
      </c>
      <c r="J38" s="121">
        <v>463.01</v>
      </c>
      <c r="K38" s="75"/>
    </row>
    <row r="39" spans="2:11" ht="36" x14ac:dyDescent="0.25">
      <c r="B39" s="94" t="s">
        <v>276</v>
      </c>
      <c r="C39" s="94" t="s">
        <v>287</v>
      </c>
      <c r="D39" s="95" t="s">
        <v>278</v>
      </c>
      <c r="E39" t="s">
        <v>159</v>
      </c>
      <c r="F39" s="65" t="s">
        <v>288</v>
      </c>
      <c r="G39" s="65" t="s">
        <v>289</v>
      </c>
      <c r="H39" s="65">
        <v>2016.0915</v>
      </c>
      <c r="I39" s="67" t="s">
        <v>282</v>
      </c>
      <c r="J39" s="121">
        <v>253.08</v>
      </c>
      <c r="K39" s="75"/>
    </row>
    <row r="40" spans="2:11" ht="36" x14ac:dyDescent="0.25">
      <c r="B40" s="99" t="s">
        <v>276</v>
      </c>
      <c r="C40" s="95" t="s">
        <v>290</v>
      </c>
      <c r="D40" s="95" t="s">
        <v>278</v>
      </c>
      <c r="E40" t="s">
        <v>291</v>
      </c>
      <c r="F40" s="65" t="s">
        <v>292</v>
      </c>
      <c r="G40" s="65" t="s">
        <v>293</v>
      </c>
      <c r="H40" s="65" t="s">
        <v>294</v>
      </c>
      <c r="I40" s="67" t="s">
        <v>295</v>
      </c>
      <c r="J40" s="121">
        <v>421.33</v>
      </c>
      <c r="K40" s="75"/>
    </row>
    <row r="41" spans="2:11" ht="36" x14ac:dyDescent="0.25">
      <c r="B41" s="94" t="s">
        <v>276</v>
      </c>
      <c r="C41" s="94" t="s">
        <v>296</v>
      </c>
      <c r="D41" s="95" t="s">
        <v>278</v>
      </c>
      <c r="E41" t="s">
        <v>25</v>
      </c>
      <c r="F41" s="65" t="s">
        <v>279</v>
      </c>
      <c r="G41" s="65" t="s">
        <v>297</v>
      </c>
      <c r="H41" s="65" t="s">
        <v>298</v>
      </c>
      <c r="I41" s="67" t="s">
        <v>299</v>
      </c>
      <c r="J41" s="121">
        <v>241.25</v>
      </c>
      <c r="K41" s="75"/>
    </row>
    <row r="42" spans="2:11" ht="45" x14ac:dyDescent="0.25">
      <c r="B42" s="94" t="s">
        <v>276</v>
      </c>
      <c r="C42" s="100" t="s">
        <v>300</v>
      </c>
      <c r="D42" s="95" t="s">
        <v>278</v>
      </c>
      <c r="E42" t="s">
        <v>25</v>
      </c>
      <c r="F42" s="65" t="s">
        <v>279</v>
      </c>
      <c r="G42" s="65" t="s">
        <v>297</v>
      </c>
      <c r="H42" s="65" t="s">
        <v>301</v>
      </c>
      <c r="I42" s="67" t="s">
        <v>302</v>
      </c>
      <c r="J42" s="121">
        <v>241.25</v>
      </c>
      <c r="K42" s="75"/>
    </row>
    <row r="43" spans="2:11" ht="60" x14ac:dyDescent="0.25">
      <c r="B43" s="100" t="s">
        <v>276</v>
      </c>
      <c r="C43" s="97" t="s">
        <v>303</v>
      </c>
      <c r="D43" s="97" t="s">
        <v>278</v>
      </c>
      <c r="E43" t="s">
        <v>25</v>
      </c>
      <c r="F43" s="65" t="s">
        <v>284</v>
      </c>
      <c r="G43" s="65" t="s">
        <v>293</v>
      </c>
      <c r="H43" s="65" t="s">
        <v>304</v>
      </c>
      <c r="I43" s="67" t="s">
        <v>305</v>
      </c>
      <c r="J43" s="121">
        <v>421.33</v>
      </c>
      <c r="K43" s="75"/>
    </row>
    <row r="44" spans="2:11" ht="36" x14ac:dyDescent="0.25">
      <c r="B44" s="94" t="s">
        <v>276</v>
      </c>
      <c r="C44" s="95" t="s">
        <v>306</v>
      </c>
      <c r="D44" s="95" t="s">
        <v>278</v>
      </c>
      <c r="E44" t="s">
        <v>25</v>
      </c>
      <c r="F44" s="65" t="s">
        <v>307</v>
      </c>
      <c r="G44" s="65" t="s">
        <v>308</v>
      </c>
      <c r="H44" s="65" t="s">
        <v>309</v>
      </c>
      <c r="I44" s="67" t="s">
        <v>282</v>
      </c>
      <c r="J44" s="121">
        <v>519.33000000000004</v>
      </c>
      <c r="K44" s="75"/>
    </row>
    <row r="45" spans="2:11" ht="60" x14ac:dyDescent="0.25">
      <c r="B45" s="98" t="s">
        <v>276</v>
      </c>
      <c r="C45" s="96" t="s">
        <v>310</v>
      </c>
      <c r="D45" s="96" t="s">
        <v>278</v>
      </c>
      <c r="E45" t="s">
        <v>25</v>
      </c>
      <c r="F45" s="65" t="s">
        <v>284</v>
      </c>
      <c r="G45" s="65" t="s">
        <v>293</v>
      </c>
      <c r="H45" s="65" t="s">
        <v>311</v>
      </c>
      <c r="I45" s="67" t="s">
        <v>305</v>
      </c>
      <c r="J45" s="121">
        <v>421.33</v>
      </c>
      <c r="K45" s="75"/>
    </row>
    <row r="46" spans="2:11" ht="36" x14ac:dyDescent="0.25">
      <c r="B46" s="98" t="s">
        <v>312</v>
      </c>
      <c r="C46" s="96" t="s">
        <v>313</v>
      </c>
      <c r="D46" s="96" t="s">
        <v>278</v>
      </c>
      <c r="E46" t="s">
        <v>159</v>
      </c>
      <c r="F46" s="65" t="s">
        <v>314</v>
      </c>
      <c r="G46" s="65" t="s">
        <v>315</v>
      </c>
      <c r="H46" s="65" t="s">
        <v>204</v>
      </c>
      <c r="I46" s="67" t="s">
        <v>316</v>
      </c>
      <c r="J46" s="121">
        <v>119</v>
      </c>
      <c r="K46" s="75"/>
    </row>
    <row r="47" spans="2:11" ht="36" x14ac:dyDescent="0.25">
      <c r="B47" s="98" t="s">
        <v>312</v>
      </c>
      <c r="C47" s="96" t="s">
        <v>313</v>
      </c>
      <c r="D47" s="98" t="s">
        <v>278</v>
      </c>
      <c r="E47" t="s">
        <v>81</v>
      </c>
      <c r="F47" s="65" t="s">
        <v>314</v>
      </c>
      <c r="G47" s="65" t="s">
        <v>317</v>
      </c>
      <c r="H47" s="65" t="s">
        <v>318</v>
      </c>
      <c r="I47" s="67" t="s">
        <v>319</v>
      </c>
      <c r="J47" s="121">
        <v>119</v>
      </c>
      <c r="K47" s="75"/>
    </row>
    <row r="48" spans="2:11" ht="60" x14ac:dyDescent="0.25">
      <c r="B48" s="98" t="s">
        <v>312</v>
      </c>
      <c r="C48" s="96" t="s">
        <v>320</v>
      </c>
      <c r="D48" s="98" t="s">
        <v>278</v>
      </c>
      <c r="E48" t="s">
        <v>81</v>
      </c>
      <c r="F48" s="65" t="s">
        <v>307</v>
      </c>
      <c r="G48" s="65" t="s">
        <v>308</v>
      </c>
      <c r="H48" s="65" t="s">
        <v>321</v>
      </c>
      <c r="I48" s="67" t="s">
        <v>322</v>
      </c>
      <c r="J48" s="121">
        <v>519.33000000000004</v>
      </c>
      <c r="K48" s="75"/>
    </row>
    <row r="49" spans="2:11" ht="36" x14ac:dyDescent="0.25">
      <c r="B49" s="98" t="s">
        <v>312</v>
      </c>
      <c r="C49" s="96" t="s">
        <v>359</v>
      </c>
      <c r="D49" s="98" t="s">
        <v>278</v>
      </c>
      <c r="E49" t="s">
        <v>159</v>
      </c>
      <c r="F49" s="65" t="s">
        <v>307</v>
      </c>
      <c r="G49" s="65" t="s">
        <v>308</v>
      </c>
      <c r="H49" s="65" t="s">
        <v>323</v>
      </c>
      <c r="I49" s="67"/>
      <c r="J49" s="121">
        <v>2300</v>
      </c>
      <c r="K49" s="75" t="s">
        <v>360</v>
      </c>
    </row>
    <row r="50" spans="2:11" ht="45" x14ac:dyDescent="0.25">
      <c r="B50" s="98" t="s">
        <v>324</v>
      </c>
      <c r="C50" s="96" t="s">
        <v>325</v>
      </c>
      <c r="D50" s="98" t="s">
        <v>278</v>
      </c>
      <c r="E50" t="s">
        <v>159</v>
      </c>
      <c r="F50" s="65" t="s">
        <v>284</v>
      </c>
      <c r="G50" s="65" t="s">
        <v>285</v>
      </c>
      <c r="H50" s="65" t="s">
        <v>326</v>
      </c>
      <c r="I50" s="67" t="s">
        <v>327</v>
      </c>
      <c r="J50" s="121">
        <v>1277.5</v>
      </c>
      <c r="K50" s="75"/>
    </row>
    <row r="51" spans="2:11" ht="45" x14ac:dyDescent="0.25">
      <c r="B51" s="98" t="s">
        <v>324</v>
      </c>
      <c r="C51" s="96" t="s">
        <v>325</v>
      </c>
      <c r="D51" s="96" t="s">
        <v>278</v>
      </c>
      <c r="E51" t="s">
        <v>159</v>
      </c>
      <c r="F51" s="65" t="s">
        <v>284</v>
      </c>
      <c r="G51" s="65" t="s">
        <v>285</v>
      </c>
      <c r="H51" s="65" t="s">
        <v>328</v>
      </c>
      <c r="I51" s="67" t="s">
        <v>327</v>
      </c>
      <c r="J51" s="121">
        <v>1641.5</v>
      </c>
      <c r="K51" s="75"/>
    </row>
    <row r="52" spans="2:11" ht="60" x14ac:dyDescent="0.25">
      <c r="B52" s="52" t="s">
        <v>422</v>
      </c>
      <c r="C52" s="52" t="s">
        <v>329</v>
      </c>
      <c r="D52" s="51" t="s">
        <v>319</v>
      </c>
      <c r="E52" s="52" t="s">
        <v>158</v>
      </c>
      <c r="F52" s="53" t="s">
        <v>330</v>
      </c>
      <c r="G52" s="54">
        <v>8</v>
      </c>
      <c r="H52" s="101" t="s">
        <v>331</v>
      </c>
      <c r="I52" s="52" t="s">
        <v>332</v>
      </c>
      <c r="J52" s="116">
        <f>80*3.5</f>
        <v>280</v>
      </c>
      <c r="K52" s="75" t="s">
        <v>398</v>
      </c>
    </row>
    <row r="53" spans="2:11" ht="90" x14ac:dyDescent="0.25">
      <c r="B53" s="52" t="s">
        <v>422</v>
      </c>
      <c r="C53" s="52" t="s">
        <v>329</v>
      </c>
      <c r="D53" s="62" t="s">
        <v>333</v>
      </c>
      <c r="E53" s="59" t="s">
        <v>159</v>
      </c>
      <c r="F53" s="56" t="s">
        <v>334</v>
      </c>
      <c r="G53" s="57">
        <v>6</v>
      </c>
      <c r="H53" s="75" t="s">
        <v>335</v>
      </c>
      <c r="I53" s="52" t="s">
        <v>336</v>
      </c>
      <c r="J53" s="117">
        <v>0</v>
      </c>
      <c r="K53" s="75" t="s">
        <v>409</v>
      </c>
    </row>
    <row r="54" spans="2:11" ht="90" x14ac:dyDescent="0.25">
      <c r="B54" s="52" t="s">
        <v>422</v>
      </c>
      <c r="C54" s="102" t="s">
        <v>337</v>
      </c>
      <c r="D54" s="62" t="s">
        <v>333</v>
      </c>
      <c r="E54" s="59" t="s">
        <v>159</v>
      </c>
      <c r="F54" s="53" t="s">
        <v>334</v>
      </c>
      <c r="G54" s="54">
        <v>1</v>
      </c>
      <c r="H54" s="74" t="s">
        <v>338</v>
      </c>
      <c r="I54" s="52" t="s">
        <v>336</v>
      </c>
      <c r="J54" s="116">
        <f>100*3.5</f>
        <v>350</v>
      </c>
      <c r="K54" s="75" t="s">
        <v>399</v>
      </c>
    </row>
    <row r="55" spans="2:11" ht="60" x14ac:dyDescent="0.25">
      <c r="B55" s="52" t="s">
        <v>422</v>
      </c>
      <c r="C55" s="102" t="s">
        <v>329</v>
      </c>
      <c r="D55" s="52" t="s">
        <v>319</v>
      </c>
      <c r="E55" s="59" t="s">
        <v>159</v>
      </c>
      <c r="F55" s="53" t="s">
        <v>330</v>
      </c>
      <c r="G55" s="54">
        <v>8</v>
      </c>
      <c r="H55" s="74" t="s">
        <v>339</v>
      </c>
      <c r="I55" s="52" t="s">
        <v>340</v>
      </c>
      <c r="J55" s="116">
        <f>54*3.5</f>
        <v>189</v>
      </c>
      <c r="K55" s="75" t="s">
        <v>413</v>
      </c>
    </row>
    <row r="56" spans="2:11" ht="60" x14ac:dyDescent="0.25">
      <c r="B56" s="52" t="s">
        <v>422</v>
      </c>
      <c r="C56" s="103" t="s">
        <v>341</v>
      </c>
      <c r="D56" s="51" t="s">
        <v>316</v>
      </c>
      <c r="E56" s="52" t="s">
        <v>159</v>
      </c>
      <c r="F56" s="59" t="s">
        <v>330</v>
      </c>
      <c r="G56" s="60">
        <v>7</v>
      </c>
      <c r="H56" s="74" t="s">
        <v>76</v>
      </c>
      <c r="I56" s="52" t="s">
        <v>342</v>
      </c>
      <c r="J56" s="118">
        <v>0</v>
      </c>
      <c r="K56" s="75" t="s">
        <v>409</v>
      </c>
    </row>
    <row r="57" spans="2:11" ht="60" x14ac:dyDescent="0.25">
      <c r="B57" s="52" t="s">
        <v>422</v>
      </c>
      <c r="C57" s="102" t="s">
        <v>343</v>
      </c>
      <c r="D57" s="51" t="s">
        <v>10</v>
      </c>
      <c r="E57" s="52" t="s">
        <v>158</v>
      </c>
      <c r="F57" s="53" t="s">
        <v>334</v>
      </c>
      <c r="G57" s="54">
        <v>1</v>
      </c>
      <c r="H57" s="74" t="s">
        <v>344</v>
      </c>
      <c r="I57" s="52" t="s">
        <v>345</v>
      </c>
      <c r="J57" s="118">
        <f>100*3.5</f>
        <v>350</v>
      </c>
      <c r="K57" s="75" t="s">
        <v>399</v>
      </c>
    </row>
    <row r="58" spans="2:11" ht="75" x14ac:dyDescent="0.25">
      <c r="B58" s="52" t="s">
        <v>422</v>
      </c>
      <c r="C58" s="104" t="s">
        <v>343</v>
      </c>
      <c r="D58" s="51" t="s">
        <v>10</v>
      </c>
      <c r="E58" s="52" t="s">
        <v>346</v>
      </c>
      <c r="F58" s="59" t="s">
        <v>330</v>
      </c>
      <c r="G58" s="60">
        <v>5</v>
      </c>
      <c r="H58" s="74" t="s">
        <v>67</v>
      </c>
      <c r="I58" s="52" t="s">
        <v>347</v>
      </c>
      <c r="J58" s="118">
        <f>126*3.5</f>
        <v>441</v>
      </c>
      <c r="K58" s="75" t="s">
        <v>250</v>
      </c>
    </row>
    <row r="59" spans="2:11" ht="51.75" x14ac:dyDescent="0.25">
      <c r="B59" s="52" t="s">
        <v>422</v>
      </c>
      <c r="C59" s="102" t="s">
        <v>348</v>
      </c>
      <c r="D59" s="51" t="s">
        <v>244</v>
      </c>
      <c r="E59" s="52" t="s">
        <v>158</v>
      </c>
      <c r="F59" s="53" t="s">
        <v>334</v>
      </c>
      <c r="G59" s="54">
        <v>6</v>
      </c>
      <c r="H59" s="74" t="s">
        <v>349</v>
      </c>
      <c r="I59" s="52" t="s">
        <v>350</v>
      </c>
      <c r="J59" s="118">
        <v>0</v>
      </c>
      <c r="K59" s="75" t="s">
        <v>409</v>
      </c>
    </row>
    <row r="60" spans="2:11" ht="105" x14ac:dyDescent="0.25">
      <c r="B60" s="52" t="s">
        <v>422</v>
      </c>
      <c r="C60" s="105" t="s">
        <v>343</v>
      </c>
      <c r="D60" s="55" t="s">
        <v>10</v>
      </c>
      <c r="E60" s="52" t="s">
        <v>158</v>
      </c>
      <c r="F60" s="59" t="s">
        <v>330</v>
      </c>
      <c r="G60" s="61">
        <v>7</v>
      </c>
      <c r="H60" s="75" t="s">
        <v>351</v>
      </c>
      <c r="I60" s="52" t="s">
        <v>352</v>
      </c>
      <c r="J60" s="119">
        <f>110*3.5</f>
        <v>385</v>
      </c>
      <c r="K60" s="75" t="s">
        <v>400</v>
      </c>
    </row>
    <row r="61" spans="2:11" ht="165" x14ac:dyDescent="0.25">
      <c r="B61" s="52" t="s">
        <v>422</v>
      </c>
      <c r="C61" s="104" t="s">
        <v>353</v>
      </c>
      <c r="D61" s="51" t="s">
        <v>354</v>
      </c>
      <c r="E61" s="52" t="s">
        <v>158</v>
      </c>
      <c r="F61" s="53" t="s">
        <v>334</v>
      </c>
      <c r="G61" s="54">
        <v>4</v>
      </c>
      <c r="H61" s="74" t="s">
        <v>355</v>
      </c>
      <c r="I61" s="52" t="s">
        <v>356</v>
      </c>
      <c r="J61" s="116">
        <f>10*3.5</f>
        <v>35</v>
      </c>
      <c r="K61" s="75" t="s">
        <v>401</v>
      </c>
    </row>
    <row r="62" spans="2:11" ht="75" x14ac:dyDescent="0.25">
      <c r="B62" s="52" t="s">
        <v>422</v>
      </c>
      <c r="C62" s="104" t="s">
        <v>343</v>
      </c>
      <c r="D62" s="55" t="s">
        <v>10</v>
      </c>
      <c r="E62" s="52" t="s">
        <v>158</v>
      </c>
      <c r="F62" s="56" t="s">
        <v>330</v>
      </c>
      <c r="G62" s="57">
        <v>6</v>
      </c>
      <c r="H62" s="75" t="s">
        <v>357</v>
      </c>
      <c r="I62" s="52" t="s">
        <v>358</v>
      </c>
      <c r="J62" s="116">
        <f>146*3.5</f>
        <v>511</v>
      </c>
      <c r="K62" s="75" t="s">
        <v>402</v>
      </c>
    </row>
    <row r="63" spans="2:11" ht="120" x14ac:dyDescent="0.25">
      <c r="B63" s="62" t="s">
        <v>421</v>
      </c>
      <c r="C63" s="62" t="s">
        <v>191</v>
      </c>
      <c r="D63" s="62" t="s">
        <v>10</v>
      </c>
      <c r="E63" s="62" t="s">
        <v>158</v>
      </c>
      <c r="F63" s="56" t="s">
        <v>363</v>
      </c>
      <c r="G63" s="57" t="s">
        <v>364</v>
      </c>
      <c r="H63" s="75" t="s">
        <v>365</v>
      </c>
      <c r="I63" s="62" t="s">
        <v>366</v>
      </c>
      <c r="J63" s="122">
        <f>30*3.5</f>
        <v>105</v>
      </c>
      <c r="K63" s="82" t="s">
        <v>414</v>
      </c>
    </row>
    <row r="64" spans="2:11" ht="120" x14ac:dyDescent="0.25">
      <c r="B64" s="62" t="s">
        <v>421</v>
      </c>
      <c r="C64" s="62" t="s">
        <v>191</v>
      </c>
      <c r="D64" s="62" t="s">
        <v>10</v>
      </c>
      <c r="E64" s="62" t="s">
        <v>158</v>
      </c>
      <c r="F64" s="56" t="s">
        <v>363</v>
      </c>
      <c r="G64" s="57" t="s">
        <v>367</v>
      </c>
      <c r="H64" s="75" t="s">
        <v>368</v>
      </c>
      <c r="I64" s="62" t="s">
        <v>366</v>
      </c>
      <c r="J64" s="122">
        <f>20*3.5</f>
        <v>70</v>
      </c>
      <c r="K64" s="82" t="s">
        <v>415</v>
      </c>
    </row>
    <row r="65" spans="2:11" ht="120" x14ac:dyDescent="0.25">
      <c r="B65" s="62" t="s">
        <v>421</v>
      </c>
      <c r="C65" s="62" t="s">
        <v>191</v>
      </c>
      <c r="D65" s="62" t="s">
        <v>10</v>
      </c>
      <c r="E65" s="62" t="s">
        <v>158</v>
      </c>
      <c r="F65" s="56" t="s">
        <v>363</v>
      </c>
      <c r="G65" s="57" t="s">
        <v>369</v>
      </c>
      <c r="H65" s="75" t="s">
        <v>370</v>
      </c>
      <c r="I65" s="62" t="s">
        <v>172</v>
      </c>
      <c r="J65" s="122">
        <f>20*3.5</f>
        <v>70</v>
      </c>
      <c r="K65" s="82" t="s">
        <v>405</v>
      </c>
    </row>
    <row r="66" spans="2:11" ht="120" x14ac:dyDescent="0.25">
      <c r="B66" s="62" t="s">
        <v>421</v>
      </c>
      <c r="C66" s="56" t="s">
        <v>363</v>
      </c>
      <c r="D66" s="62" t="s">
        <v>397</v>
      </c>
      <c r="E66" s="62" t="s">
        <v>158</v>
      </c>
      <c r="F66" s="56" t="s">
        <v>363</v>
      </c>
      <c r="G66" s="61" t="s">
        <v>372</v>
      </c>
      <c r="H66" s="75" t="s">
        <v>373</v>
      </c>
      <c r="I66" s="62" t="s">
        <v>172</v>
      </c>
      <c r="J66" s="122">
        <f>126*3.5</f>
        <v>441</v>
      </c>
      <c r="K66" s="83" t="s">
        <v>408</v>
      </c>
    </row>
    <row r="67" spans="2:11" ht="120" x14ac:dyDescent="0.25">
      <c r="B67" s="62" t="s">
        <v>421</v>
      </c>
      <c r="C67" s="55" t="s">
        <v>374</v>
      </c>
      <c r="D67" s="55" t="s">
        <v>371</v>
      </c>
      <c r="E67" s="62" t="s">
        <v>158</v>
      </c>
      <c r="F67" s="56" t="s">
        <v>363</v>
      </c>
      <c r="G67" s="57" t="s">
        <v>364</v>
      </c>
      <c r="H67" s="75" t="s">
        <v>375</v>
      </c>
      <c r="I67" s="62" t="s">
        <v>172</v>
      </c>
      <c r="J67" s="122">
        <f>20*3.5</f>
        <v>70</v>
      </c>
      <c r="K67" s="83" t="s">
        <v>403</v>
      </c>
    </row>
    <row r="68" spans="2:11" ht="120" x14ac:dyDescent="0.25">
      <c r="B68" s="62" t="s">
        <v>421</v>
      </c>
      <c r="C68" s="55" t="s">
        <v>374</v>
      </c>
      <c r="D68" s="62" t="s">
        <v>244</v>
      </c>
      <c r="E68" s="62" t="s">
        <v>158</v>
      </c>
      <c r="F68" s="56" t="s">
        <v>363</v>
      </c>
      <c r="G68" s="57" t="s">
        <v>376</v>
      </c>
      <c r="H68" s="75" t="s">
        <v>115</v>
      </c>
      <c r="I68" s="62" t="s">
        <v>172</v>
      </c>
      <c r="J68" s="122">
        <f>12*3.5</f>
        <v>42</v>
      </c>
      <c r="K68" s="83" t="s">
        <v>404</v>
      </c>
    </row>
    <row r="69" spans="2:11" ht="120" x14ac:dyDescent="0.25">
      <c r="B69" s="62" t="s">
        <v>421</v>
      </c>
      <c r="C69" s="55" t="s">
        <v>374</v>
      </c>
      <c r="D69" s="55" t="s">
        <v>244</v>
      </c>
      <c r="E69" s="62" t="s">
        <v>158</v>
      </c>
      <c r="F69" s="56" t="s">
        <v>363</v>
      </c>
      <c r="G69" s="106" t="s">
        <v>377</v>
      </c>
      <c r="H69" s="75" t="s">
        <v>378</v>
      </c>
      <c r="I69" s="62" t="s">
        <v>172</v>
      </c>
      <c r="J69" s="122">
        <f>20*3.5</f>
        <v>70</v>
      </c>
      <c r="K69" s="83" t="s">
        <v>405</v>
      </c>
    </row>
    <row r="70" spans="2:11" ht="120" x14ac:dyDescent="0.25">
      <c r="B70" s="62" t="s">
        <v>421</v>
      </c>
      <c r="C70" s="55" t="s">
        <v>374</v>
      </c>
      <c r="D70" s="55" t="s">
        <v>371</v>
      </c>
      <c r="E70" s="62" t="s">
        <v>158</v>
      </c>
      <c r="F70" s="56" t="s">
        <v>363</v>
      </c>
      <c r="G70" s="61" t="s">
        <v>148</v>
      </c>
      <c r="H70" s="75" t="s">
        <v>379</v>
      </c>
      <c r="I70" s="62" t="s">
        <v>172</v>
      </c>
      <c r="J70" s="122">
        <f>20*3.5</f>
        <v>70</v>
      </c>
      <c r="K70" s="83">
        <v>20</v>
      </c>
    </row>
    <row r="71" spans="2:11" ht="120" x14ac:dyDescent="0.25">
      <c r="B71" s="62" t="s">
        <v>421</v>
      </c>
      <c r="C71" s="62" t="s">
        <v>191</v>
      </c>
      <c r="D71" s="55" t="s">
        <v>10</v>
      </c>
      <c r="E71" s="62" t="s">
        <v>158</v>
      </c>
      <c r="F71" s="56" t="s">
        <v>363</v>
      </c>
      <c r="G71" s="61" t="s">
        <v>380</v>
      </c>
      <c r="H71" s="75" t="s">
        <v>381</v>
      </c>
      <c r="I71" s="62" t="s">
        <v>172</v>
      </c>
      <c r="J71" s="122">
        <f>20*3.5</f>
        <v>70</v>
      </c>
      <c r="K71" s="83" t="s">
        <v>405</v>
      </c>
    </row>
    <row r="72" spans="2:11" ht="120" x14ac:dyDescent="0.25">
      <c r="B72" s="62" t="s">
        <v>421</v>
      </c>
      <c r="C72" s="62" t="s">
        <v>191</v>
      </c>
      <c r="D72" s="55" t="s">
        <v>316</v>
      </c>
      <c r="E72" s="62" t="s">
        <v>158</v>
      </c>
      <c r="F72" s="56" t="s">
        <v>363</v>
      </c>
      <c r="G72" s="61" t="s">
        <v>382</v>
      </c>
      <c r="H72" s="75" t="s">
        <v>383</v>
      </c>
      <c r="I72" s="62" t="s">
        <v>172</v>
      </c>
      <c r="J72" s="122">
        <f>44*3.5</f>
        <v>154</v>
      </c>
      <c r="K72" s="83" t="s">
        <v>406</v>
      </c>
    </row>
    <row r="73" spans="2:11" ht="120" x14ac:dyDescent="0.25">
      <c r="B73" s="62" t="s">
        <v>421</v>
      </c>
      <c r="C73" s="62" t="s">
        <v>384</v>
      </c>
      <c r="D73" s="55"/>
      <c r="E73" s="62" t="s">
        <v>158</v>
      </c>
      <c r="F73" s="56" t="s">
        <v>363</v>
      </c>
      <c r="G73" s="133" t="s">
        <v>385</v>
      </c>
      <c r="H73" s="75" t="s">
        <v>73</v>
      </c>
      <c r="I73" s="62" t="s">
        <v>172</v>
      </c>
      <c r="J73" s="122">
        <f>20*3.5</f>
        <v>70</v>
      </c>
      <c r="K73" s="83" t="s">
        <v>405</v>
      </c>
    </row>
    <row r="74" spans="2:11" ht="120" x14ac:dyDescent="0.25">
      <c r="B74" s="62" t="s">
        <v>421</v>
      </c>
      <c r="C74" s="55" t="s">
        <v>374</v>
      </c>
      <c r="D74" s="55" t="s">
        <v>244</v>
      </c>
      <c r="E74" s="62" t="s">
        <v>158</v>
      </c>
      <c r="F74" s="56" t="s">
        <v>363</v>
      </c>
      <c r="G74" s="57" t="s">
        <v>386</v>
      </c>
      <c r="H74" s="75" t="s">
        <v>344</v>
      </c>
      <c r="I74" s="62" t="s">
        <v>172</v>
      </c>
      <c r="J74" s="122">
        <f>20*3.5</f>
        <v>70</v>
      </c>
      <c r="K74" s="82" t="s">
        <v>415</v>
      </c>
    </row>
    <row r="75" spans="2:11" ht="120" x14ac:dyDescent="0.25">
      <c r="B75" s="62" t="s">
        <v>421</v>
      </c>
      <c r="C75" s="55" t="s">
        <v>374</v>
      </c>
      <c r="D75" s="56" t="s">
        <v>363</v>
      </c>
      <c r="E75" s="62" t="s">
        <v>158</v>
      </c>
      <c r="F75" s="56" t="s">
        <v>363</v>
      </c>
      <c r="G75" s="107" t="s">
        <v>387</v>
      </c>
      <c r="H75" s="75" t="s">
        <v>388</v>
      </c>
      <c r="I75" s="62" t="s">
        <v>172</v>
      </c>
      <c r="J75" s="122">
        <f>20*3.5</f>
        <v>70</v>
      </c>
      <c r="K75" s="82" t="s">
        <v>274</v>
      </c>
    </row>
    <row r="76" spans="2:11" ht="120" x14ac:dyDescent="0.25">
      <c r="B76" s="62" t="s">
        <v>421</v>
      </c>
      <c r="C76" s="55"/>
      <c r="D76" s="56" t="s">
        <v>363</v>
      </c>
      <c r="E76" s="62" t="s">
        <v>158</v>
      </c>
      <c r="F76" s="56" t="s">
        <v>363</v>
      </c>
      <c r="G76" s="108" t="s">
        <v>389</v>
      </c>
      <c r="H76" s="75" t="s">
        <v>390</v>
      </c>
      <c r="I76" s="62" t="s">
        <v>172</v>
      </c>
      <c r="J76" s="122">
        <f>20*3.5</f>
        <v>70</v>
      </c>
      <c r="K76" s="82" t="s">
        <v>405</v>
      </c>
    </row>
    <row r="77" spans="2:11" ht="120" x14ac:dyDescent="0.25">
      <c r="B77" s="62" t="s">
        <v>421</v>
      </c>
      <c r="C77" s="62" t="s">
        <v>191</v>
      </c>
      <c r="D77" s="62" t="s">
        <v>10</v>
      </c>
      <c r="E77" s="62" t="s">
        <v>158</v>
      </c>
      <c r="F77" s="56" t="s">
        <v>363</v>
      </c>
      <c r="G77" s="57" t="s">
        <v>391</v>
      </c>
      <c r="H77" s="75" t="s">
        <v>392</v>
      </c>
      <c r="I77" s="62" t="s">
        <v>172</v>
      </c>
      <c r="J77" s="122">
        <f>210*3.5</f>
        <v>735</v>
      </c>
      <c r="K77" s="109" t="s">
        <v>407</v>
      </c>
    </row>
    <row r="78" spans="2:11" ht="120" x14ac:dyDescent="0.25">
      <c r="B78" s="62" t="s">
        <v>421</v>
      </c>
      <c r="C78" s="55" t="s">
        <v>374</v>
      </c>
      <c r="D78" s="56" t="s">
        <v>363</v>
      </c>
      <c r="E78" s="62" t="s">
        <v>158</v>
      </c>
      <c r="F78" s="56" t="s">
        <v>363</v>
      </c>
      <c r="G78" s="106" t="s">
        <v>377</v>
      </c>
      <c r="H78" s="75" t="s">
        <v>393</v>
      </c>
      <c r="I78" s="62" t="s">
        <v>172</v>
      </c>
      <c r="J78" s="122">
        <f>20*3.5</f>
        <v>70</v>
      </c>
      <c r="K78" s="109" t="s">
        <v>405</v>
      </c>
    </row>
    <row r="79" spans="2:11" ht="120" x14ac:dyDescent="0.25">
      <c r="B79" s="62" t="s">
        <v>421</v>
      </c>
      <c r="C79" s="55" t="s">
        <v>374</v>
      </c>
      <c r="D79" s="56" t="s">
        <v>363</v>
      </c>
      <c r="E79" s="62" t="s">
        <v>158</v>
      </c>
      <c r="F79" s="56" t="s">
        <v>363</v>
      </c>
      <c r="G79" s="106" t="s">
        <v>394</v>
      </c>
      <c r="H79" s="75" t="s">
        <v>395</v>
      </c>
      <c r="I79" s="62" t="s">
        <v>172</v>
      </c>
      <c r="J79" s="122">
        <f>12*3.5</f>
        <v>42</v>
      </c>
      <c r="K79" s="109" t="s">
        <v>404</v>
      </c>
    </row>
    <row r="80" spans="2:11" ht="120" x14ac:dyDescent="0.25">
      <c r="B80" s="62" t="s">
        <v>421</v>
      </c>
      <c r="C80" s="62" t="s">
        <v>191</v>
      </c>
      <c r="D80" s="62" t="s">
        <v>10</v>
      </c>
      <c r="E80" s="62" t="s">
        <v>158</v>
      </c>
      <c r="F80" s="56" t="s">
        <v>363</v>
      </c>
      <c r="G80" s="108" t="s">
        <v>382</v>
      </c>
      <c r="H80" s="75" t="s">
        <v>396</v>
      </c>
      <c r="I80" s="62" t="s">
        <v>172</v>
      </c>
      <c r="J80" s="122">
        <f>44*3.5</f>
        <v>154</v>
      </c>
      <c r="K80" s="82" t="s">
        <v>416</v>
      </c>
    </row>
    <row r="81" spans="2:10" ht="15.75" thickBot="1" x14ac:dyDescent="0.3">
      <c r="B81" s="89"/>
      <c r="C81" s="90"/>
      <c r="D81" s="90"/>
      <c r="E81" s="91"/>
      <c r="F81" s="92"/>
      <c r="G81" s="92"/>
      <c r="H81" s="93"/>
      <c r="I81" s="91"/>
      <c r="J81" s="123"/>
    </row>
    <row r="82" spans="2:10" ht="16.5" thickTop="1" thickBot="1" x14ac:dyDescent="0.3">
      <c r="B82" s="71" t="s">
        <v>136</v>
      </c>
      <c r="C82" s="70"/>
      <c r="D82" s="70"/>
      <c r="E82" s="72"/>
      <c r="F82" s="73"/>
      <c r="G82" s="72"/>
      <c r="H82" s="81"/>
      <c r="I82" s="72"/>
      <c r="J82" s="124">
        <f>SUM(J7:J80)</f>
        <v>22659.85</v>
      </c>
    </row>
    <row r="83" spans="2:10" ht="15.75" thickTop="1" x14ac:dyDescent="0.25"/>
  </sheetData>
  <mergeCells count="1">
    <mergeCell ref="B3:J3"/>
  </mergeCells>
  <pageMargins left="0.7" right="0.7" top="0.75" bottom="0.75" header="0.3" footer="0.3"/>
  <pageSetup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Mpumalanga</vt:lpstr>
      <vt:lpstr>Free State</vt:lpstr>
      <vt:lpstr>Sheet3</vt:lpstr>
    </vt:vector>
  </TitlesOfParts>
  <Company>DHA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Home Affairs</dc:creator>
  <cp:lastModifiedBy>Doha</cp:lastModifiedBy>
  <cp:lastPrinted>2017-07-18T13:35:20Z</cp:lastPrinted>
  <dcterms:created xsi:type="dcterms:W3CDTF">2017-07-03T10:55:39Z</dcterms:created>
  <dcterms:modified xsi:type="dcterms:W3CDTF">2017-07-25T09:37:50Z</dcterms:modified>
</cp:coreProperties>
</file>