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90" yWindow="90" windowWidth="8580" windowHeight="3450" tabRatio="932" activeTab="8"/>
  </bookViews>
  <sheets>
    <sheet name="MPUMALANGA" sheetId="5" r:id="rId1"/>
    <sheet name="EASTERN CAPE" sheetId="6" r:id="rId2"/>
    <sheet name="FREE STATE" sheetId="7" r:id="rId3"/>
    <sheet name="GAUTENG " sheetId="8" r:id="rId4"/>
    <sheet name="LIMPOPO" sheetId="9" r:id="rId5"/>
    <sheet name="KWAZULU NATAL" sheetId="10" r:id="rId6"/>
    <sheet name="NORTHERN CAPE" sheetId="11" r:id="rId7"/>
    <sheet name="WESTERN CAPE" sheetId="12" r:id="rId8"/>
    <sheet name="North West " sheetId="13" r:id="rId9"/>
  </sheets>
  <calcPr calcId="145621"/>
</workbook>
</file>

<file path=xl/calcChain.xml><?xml version="1.0" encoding="utf-8"?>
<calcChain xmlns="http://schemas.openxmlformats.org/spreadsheetml/2006/main">
  <c r="H116" i="6" l="1"/>
  <c r="D113" i="6"/>
  <c r="H40" i="11" l="1"/>
  <c r="H39" i="11"/>
  <c r="F17" i="11"/>
  <c r="F23" i="11"/>
  <c r="F30" i="11"/>
  <c r="F37" i="11"/>
  <c r="D30" i="11"/>
  <c r="D23" i="11"/>
  <c r="H115" i="6" l="1"/>
  <c r="F113" i="6"/>
  <c r="F56" i="6"/>
  <c r="D56" i="6"/>
  <c r="F38" i="6"/>
  <c r="D38" i="6"/>
  <c r="F27" i="6"/>
  <c r="D27" i="6"/>
  <c r="F70" i="9"/>
  <c r="H72" i="9" s="1"/>
  <c r="D70" i="9"/>
  <c r="F62" i="9"/>
  <c r="D62" i="9"/>
  <c r="F47" i="9"/>
  <c r="D47" i="9"/>
  <c r="F30" i="9"/>
  <c r="D30" i="9"/>
  <c r="H88" i="13"/>
  <c r="H87" i="13"/>
  <c r="F85" i="13"/>
  <c r="F58" i="13"/>
  <c r="F48" i="13"/>
  <c r="F25" i="13"/>
  <c r="H73" i="9" l="1"/>
  <c r="G71" i="10"/>
  <c r="G19" i="8"/>
  <c r="G18" i="8"/>
  <c r="E16" i="8"/>
  <c r="E14" i="8"/>
  <c r="D24" i="5"/>
  <c r="H27" i="5" s="1"/>
  <c r="F23" i="5"/>
  <c r="F22" i="5"/>
  <c r="F21" i="5"/>
  <c r="F20" i="5"/>
  <c r="F19" i="5"/>
  <c r="F18" i="5"/>
  <c r="F17" i="5"/>
  <c r="F16" i="5"/>
  <c r="F13" i="5"/>
  <c r="F24" i="5" l="1"/>
  <c r="H26" i="5" s="1"/>
  <c r="F45" i="12"/>
  <c r="D45" i="12"/>
  <c r="F35" i="12"/>
  <c r="D35" i="12"/>
  <c r="F25" i="12"/>
  <c r="D25" i="12"/>
  <c r="F14" i="12"/>
  <c r="H47" i="12" s="1"/>
  <c r="D14" i="12"/>
  <c r="H48" i="12" l="1"/>
  <c r="F68" i="10"/>
  <c r="F58" i="10"/>
  <c r="F45" i="10"/>
  <c r="F37" i="10"/>
  <c r="F28" i="10"/>
  <c r="G70" i="10" l="1"/>
  <c r="F55" i="7" l="1"/>
  <c r="D55" i="7"/>
  <c r="H58" i="7" s="1"/>
  <c r="F45" i="7"/>
  <c r="D45" i="7"/>
  <c r="F42" i="7"/>
  <c r="D42" i="7"/>
  <c r="D38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38" i="7" l="1"/>
  <c r="H57" i="7" s="1"/>
</calcChain>
</file>

<file path=xl/sharedStrings.xml><?xml version="1.0" encoding="utf-8"?>
<sst xmlns="http://schemas.openxmlformats.org/spreadsheetml/2006/main" count="1751" uniqueCount="664">
  <si>
    <t>Financial Year 2014 to date</t>
  </si>
  <si>
    <t>Name of Programme/ Projects</t>
  </si>
  <si>
    <t>Name of Sevice Provider</t>
  </si>
  <si>
    <t>Were necessary legal procurement practices adhered to YES/NO</t>
  </si>
  <si>
    <t>CASP</t>
  </si>
  <si>
    <t>Allegheney</t>
  </si>
  <si>
    <t>Delg Trade</t>
  </si>
  <si>
    <t>6km</t>
  </si>
  <si>
    <t>Sterkfontein</t>
  </si>
  <si>
    <t>Mom Property Developers &amp; Build Construction
Babeile Trading</t>
  </si>
  <si>
    <t>8km</t>
  </si>
  <si>
    <t>Zewefontein</t>
  </si>
  <si>
    <t>Delg Trade and Industries 1322
Ngaleli Trading and Construction</t>
  </si>
  <si>
    <t>Geduldspan</t>
  </si>
  <si>
    <t>Delg Trade &amp; Industries</t>
  </si>
  <si>
    <t>Morokweng</t>
  </si>
  <si>
    <t>Delg Trade and Industries</t>
  </si>
  <si>
    <t>49km</t>
  </si>
  <si>
    <t>LANDCARE</t>
  </si>
  <si>
    <t>Myra landCare</t>
  </si>
  <si>
    <t>Mom Property Developers &amp; Build Construction
Shoro Trading and Projects</t>
  </si>
  <si>
    <t>40km</t>
  </si>
  <si>
    <t>Kokomeng</t>
  </si>
  <si>
    <t>Delg Trade
Mocwiri Training Consultants</t>
  </si>
  <si>
    <t>60km</t>
  </si>
  <si>
    <t>Ba Ga Mothibi</t>
  </si>
  <si>
    <t>Lefa General District
Delg Trade
Gabaikangwe Construction
Biz At Trading</t>
  </si>
  <si>
    <t>20km Myra</t>
  </si>
  <si>
    <t>Ghaapseberg North</t>
  </si>
  <si>
    <t>Shoro Trading and Projects</t>
  </si>
  <si>
    <t>5km</t>
  </si>
  <si>
    <t>Lefatshe Botshelo</t>
  </si>
  <si>
    <t>Delg rade and Indusgtries
Rozar Rupa Logistics</t>
  </si>
  <si>
    <t>Ipopeng Batlhaping</t>
  </si>
  <si>
    <t>KC Production and Consultancy
Agang General Dealer</t>
  </si>
  <si>
    <t>Tshegofatso</t>
  </si>
  <si>
    <t>Molatelatso Construction
Sekailwe Logistrics
Molatelatso Cobnstruction</t>
  </si>
  <si>
    <t>ILIMA LETSEMA</t>
  </si>
  <si>
    <t>Christiana</t>
  </si>
  <si>
    <t>Kefentswe &amp; Kabelo Building Construction
Molatelatso Construction</t>
  </si>
  <si>
    <t>Bloemhof</t>
  </si>
  <si>
    <t>Dryhoek</t>
  </si>
  <si>
    <t>Molatelatso Construction
Readira Project</t>
  </si>
  <si>
    <t>28.5km</t>
  </si>
  <si>
    <t>Readira Projects</t>
  </si>
  <si>
    <t>Magogong</t>
  </si>
  <si>
    <t>Agri Delight Training Consulting</t>
  </si>
  <si>
    <t>11.5km</t>
  </si>
  <si>
    <t>Gabaikangwe Construction
Biz At Trading</t>
  </si>
  <si>
    <t>10km</t>
  </si>
  <si>
    <t>2016-2017</t>
  </si>
  <si>
    <t>Agri Delight</t>
  </si>
  <si>
    <t>19km</t>
  </si>
  <si>
    <t>Vagas</t>
  </si>
  <si>
    <t>Ophor</t>
  </si>
  <si>
    <t>50km</t>
  </si>
  <si>
    <t>Kagisano/Molopo Livestock Production</t>
  </si>
  <si>
    <t>36km</t>
  </si>
  <si>
    <t>Baruakgomo Rhino Farm</t>
  </si>
  <si>
    <t>3km</t>
  </si>
  <si>
    <t>Marele Goats</t>
  </si>
  <si>
    <t>Tshwaraganang Environmental Club</t>
  </si>
  <si>
    <t>Kagisano Dryland Crop</t>
  </si>
  <si>
    <t xml:space="preserve">Agri Delight
</t>
  </si>
  <si>
    <t>Nooitgedacht</t>
  </si>
  <si>
    <t>40ha (FP)</t>
  </si>
  <si>
    <t>Project Supporting Farmers Market</t>
  </si>
  <si>
    <t>1Ha</t>
  </si>
  <si>
    <t>2014/15</t>
  </si>
  <si>
    <t>Bokamoso</t>
  </si>
  <si>
    <t>Agridelight training &amp; consulting</t>
  </si>
  <si>
    <t>Yes</t>
  </si>
  <si>
    <t>2015/16</t>
  </si>
  <si>
    <t>Ikageng CPA</t>
  </si>
  <si>
    <t>Land care</t>
  </si>
  <si>
    <t>Nkagisang</t>
  </si>
  <si>
    <t>Delg trading industries 1322 cc</t>
  </si>
  <si>
    <t>7km</t>
  </si>
  <si>
    <t>Molete farming</t>
  </si>
  <si>
    <t>0.368km</t>
  </si>
  <si>
    <t>Savuka</t>
  </si>
  <si>
    <t>0.29km</t>
  </si>
  <si>
    <t>Reshoma ka kutlwano</t>
  </si>
  <si>
    <t>2013/14</t>
  </si>
  <si>
    <t>2016/17</t>
  </si>
  <si>
    <t>Rapulana</t>
  </si>
  <si>
    <t>DLG Golden Holdings</t>
  </si>
  <si>
    <t>NKU Layer</t>
  </si>
  <si>
    <t>Dikwena</t>
  </si>
  <si>
    <t>Thebenyane</t>
  </si>
  <si>
    <t>1.4km</t>
  </si>
  <si>
    <t>2ha</t>
  </si>
  <si>
    <t>RJ Irrigation</t>
  </si>
  <si>
    <t>Telren CC</t>
  </si>
  <si>
    <t>MOM Property</t>
  </si>
  <si>
    <t>Vision Construction</t>
  </si>
  <si>
    <t>KC Production</t>
  </si>
  <si>
    <t>Montoza</t>
  </si>
  <si>
    <t>TOTAL</t>
  </si>
  <si>
    <t>Lehurutshe Livestock  Production</t>
  </si>
  <si>
    <t>Good hope Farm</t>
  </si>
  <si>
    <t>Welgevonden Farm</t>
  </si>
  <si>
    <t>Disaneng Irrigation</t>
  </si>
  <si>
    <t>Kopanelo Beef</t>
  </si>
  <si>
    <t>Rooderant No 10.</t>
  </si>
  <si>
    <t>KM</t>
  </si>
  <si>
    <t>Total Cost</t>
  </si>
  <si>
    <t xml:space="preserve">Source of funding </t>
  </si>
  <si>
    <t>12.2km</t>
  </si>
  <si>
    <t>NGOBI Dryland Crop Production</t>
  </si>
  <si>
    <t xml:space="preserve">DELG Trade &amp; industries </t>
  </si>
  <si>
    <t xml:space="preserve">Setuke Transport And serices </t>
  </si>
  <si>
    <t>Thuthusa Hatchery</t>
  </si>
  <si>
    <t>Thulwe Investment</t>
  </si>
  <si>
    <t xml:space="preserve">KC production and consultancy </t>
  </si>
  <si>
    <t>A re Direng Goats</t>
  </si>
  <si>
    <t>Koedoespoort Livestock Improvement</t>
  </si>
  <si>
    <t xml:space="preserve">Landcare </t>
  </si>
  <si>
    <t xml:space="preserve">Mom proprety developres building </t>
  </si>
  <si>
    <t>Madibeng Fruit Production (Rata tlhago)</t>
  </si>
  <si>
    <t>Madibeng East Cattle Farmers</t>
  </si>
  <si>
    <t>Bakgoni ba Bokamoso</t>
  </si>
  <si>
    <t>Madibeng East Broiler</t>
  </si>
  <si>
    <t>Madibeng East Fruit Production</t>
  </si>
  <si>
    <t>Dikokomana &amp; Kgolane Goats</t>
  </si>
  <si>
    <t xml:space="preserve">Agridelight </t>
  </si>
  <si>
    <t>Khupuga Salgap</t>
  </si>
  <si>
    <t>Ithaope Temong</t>
  </si>
  <si>
    <t xml:space="preserve">Kamatlo Project and consultancy </t>
  </si>
  <si>
    <t>500mX400m</t>
  </si>
  <si>
    <t xml:space="preserve">LILLYFONTEIN </t>
  </si>
  <si>
    <t>17km</t>
  </si>
  <si>
    <t>Schoongesicht</t>
  </si>
  <si>
    <t>16km</t>
  </si>
  <si>
    <t xml:space="preserve">Mafenyatlala </t>
  </si>
  <si>
    <t>ILLIMA</t>
  </si>
  <si>
    <t xml:space="preserve">Rustenburg/kgetleng cattle farmers </t>
  </si>
  <si>
    <t>25 KM</t>
  </si>
  <si>
    <t>Elandskuil fencing</t>
  </si>
  <si>
    <t>1.8MX1110MM</t>
  </si>
  <si>
    <t xml:space="preserve">Bakgatla goat </t>
  </si>
  <si>
    <t>Mashishi</t>
  </si>
  <si>
    <t>2015/2016</t>
  </si>
  <si>
    <t>3KM</t>
  </si>
  <si>
    <t>10KM</t>
  </si>
  <si>
    <t xml:space="preserve">Moses Kotane west livestock water </t>
  </si>
  <si>
    <t xml:space="preserve">Bakwena ba Mogopa </t>
  </si>
  <si>
    <t xml:space="preserve">25KM </t>
  </si>
  <si>
    <t xml:space="preserve">Moses Kotane crop </t>
  </si>
  <si>
    <t xml:space="preserve">Moses Kotane East Livestock </t>
  </si>
  <si>
    <t>50 KM</t>
  </si>
  <si>
    <t xml:space="preserve">Rustenburg/kgetleng Livestock water </t>
  </si>
  <si>
    <t xml:space="preserve">Illima/Letsema </t>
  </si>
  <si>
    <t xml:space="preserve">TOTAL </t>
  </si>
  <si>
    <t>TOTAL KILOMETERS FENCED (km)</t>
  </si>
  <si>
    <t>Financial Year 2013/14 to date</t>
  </si>
  <si>
    <t xml:space="preserve">Total </t>
  </si>
  <si>
    <t>Ba- Phalaborwa</t>
  </si>
  <si>
    <t>Chloe</t>
  </si>
  <si>
    <t>Klipheuwel</t>
  </si>
  <si>
    <t>Preque</t>
  </si>
  <si>
    <t>Bethesda</t>
  </si>
  <si>
    <t>Vaalpenskraal</t>
  </si>
  <si>
    <t>Lepellane</t>
  </si>
  <si>
    <t>Barui ba Kopa Thabantsho</t>
  </si>
  <si>
    <t>Lechaba</t>
  </si>
  <si>
    <t>Nhlanganelo Area Wide</t>
  </si>
  <si>
    <t>Ponelopele</t>
  </si>
  <si>
    <t>Seleka Area Wide</t>
  </si>
  <si>
    <t>Moutse East</t>
  </si>
  <si>
    <t>Mutale Nwanedi Area Wide</t>
  </si>
  <si>
    <t>Polokwane Area Wide</t>
  </si>
  <si>
    <t>Lepelle Nkumpi Area Wide</t>
  </si>
  <si>
    <t>Mogalakwena AWC</t>
  </si>
  <si>
    <t>Setshaba sa Ngoato cooperative</t>
  </si>
  <si>
    <t>Molemole Areawide Conservation</t>
  </si>
  <si>
    <t>Redline Fence Maintenance</t>
  </si>
  <si>
    <t>Barui Ba Kopa</t>
  </si>
  <si>
    <t xml:space="preserve">2015/16 </t>
  </si>
  <si>
    <t>Mogalakwena Mapela Red Meat – Program 3</t>
  </si>
  <si>
    <t>Yellow Line Fencing</t>
  </si>
  <si>
    <t>Mogalakwena Area Wide</t>
  </si>
  <si>
    <t>Thabazimbi</t>
  </si>
  <si>
    <t>Modimolle Red Meat Program 3</t>
  </si>
  <si>
    <t>Mogalakwena Mapela Red Meat Programs 3</t>
  </si>
  <si>
    <t>Dimani Landcare</t>
  </si>
  <si>
    <t>TOTAL KILOMETERS FENCED (Km)</t>
  </si>
  <si>
    <t>Worteldrift</t>
  </si>
  <si>
    <t>Abota Geneal Trading</t>
  </si>
  <si>
    <t>YES</t>
  </si>
  <si>
    <t>Ncaza / Readsdale</t>
  </si>
  <si>
    <t>ZAMA'S GOAL</t>
  </si>
  <si>
    <t>Fort Malan</t>
  </si>
  <si>
    <t>Pride Constractors</t>
  </si>
  <si>
    <t>Bedford Commonage</t>
  </si>
  <si>
    <t>Oomdraai Farm</t>
  </si>
  <si>
    <t>Melody Farm</t>
  </si>
  <si>
    <t>Adistra 103 cc</t>
  </si>
  <si>
    <t>Khayelitsha CPA</t>
  </si>
  <si>
    <t>Sikholida Agri Rural Dev Services</t>
  </si>
  <si>
    <t>Bedford</t>
  </si>
  <si>
    <t>Nyaniso</t>
  </si>
  <si>
    <t>2KM</t>
  </si>
  <si>
    <t>Durban Farm</t>
  </si>
  <si>
    <t>Pride Contractors</t>
  </si>
  <si>
    <t>Hoggsback Farm</t>
  </si>
  <si>
    <t>PRIDE CONTRACTORS</t>
  </si>
  <si>
    <t>Adistras 103 cc</t>
  </si>
  <si>
    <t>Ndlame fence</t>
  </si>
  <si>
    <t>Ziduli Trading</t>
  </si>
  <si>
    <t>Fezz Farm in BCM</t>
  </si>
  <si>
    <t>FIRST NEW GENERATION TRADING</t>
  </si>
  <si>
    <t>Stony Drift</t>
  </si>
  <si>
    <t>Templetons Farming Solutions</t>
  </si>
  <si>
    <t>Ngcingwana</t>
  </si>
  <si>
    <t>AMLO TRADING</t>
  </si>
  <si>
    <t>Rockford Farm</t>
  </si>
  <si>
    <t>ZAMA'S GOAL TRADING</t>
  </si>
  <si>
    <t>Food security</t>
  </si>
  <si>
    <t>Clifford Farm</t>
  </si>
  <si>
    <t>AMAJMA CONSTRUCTION</t>
  </si>
  <si>
    <t xml:space="preserve"> Qeto</t>
  </si>
  <si>
    <t>TEMPLETON'S FARMING SOLUTIONS</t>
  </si>
  <si>
    <t>Glenmore</t>
  </si>
  <si>
    <t>TSALA AGRICULTURAL INVESTMENTS</t>
  </si>
  <si>
    <t xml:space="preserve"> Burnhill West</t>
  </si>
  <si>
    <t>Colamba</t>
  </si>
  <si>
    <t xml:space="preserve"> Emgcwe</t>
  </si>
  <si>
    <t>KOMANI DISCOUNT CENTRE</t>
  </si>
  <si>
    <t>Tongwana-</t>
  </si>
  <si>
    <t xml:space="preserve"> Ngcizela</t>
  </si>
  <si>
    <t xml:space="preserve"> Ceru</t>
  </si>
  <si>
    <t>Willo-Zembe</t>
  </si>
  <si>
    <t>tanga Village</t>
  </si>
  <si>
    <t xml:space="preserve"> Tainton Farm</t>
  </si>
  <si>
    <t>ZKS &amp; NAM GENERAL TRADING</t>
  </si>
  <si>
    <t>Nqadu Village</t>
  </si>
  <si>
    <t>Hyman Masterfence</t>
  </si>
  <si>
    <t xml:space="preserve">Dambeni </t>
  </si>
  <si>
    <t xml:space="preserve">Dambeni Community </t>
  </si>
  <si>
    <t xml:space="preserve">Zangotsho </t>
  </si>
  <si>
    <t xml:space="preserve">Zangotsho Community </t>
  </si>
  <si>
    <t xml:space="preserve">Maxheni </t>
  </si>
  <si>
    <t xml:space="preserve">Maxheni Community </t>
  </si>
  <si>
    <t xml:space="preserve">Mathwebu </t>
  </si>
  <si>
    <t xml:space="preserve">Mathwebu Community </t>
  </si>
  <si>
    <t xml:space="preserve">MPHOTSHONGWENI </t>
  </si>
  <si>
    <t>G &amp; D CONTRACTORS</t>
  </si>
  <si>
    <t xml:space="preserve">TLAMANCO </t>
  </si>
  <si>
    <t>9km</t>
  </si>
  <si>
    <t>280km</t>
  </si>
  <si>
    <t>Land Care</t>
  </si>
  <si>
    <t>E'tsho Civils (Pty) Ltd</t>
  </si>
  <si>
    <t>Xhariep - Edenburg Commonage</t>
  </si>
  <si>
    <t>Xhariep - Reddersburg Commonage</t>
  </si>
  <si>
    <t>Xhariep - Smithfield Commonage</t>
  </si>
  <si>
    <t>Xhariep - Zastron Commonage</t>
  </si>
  <si>
    <t>Mangaung Metro - Thukani Botshabelo</t>
  </si>
  <si>
    <t xml:space="preserve">Mangaung Metro - Mokhele Trust Bloemfontein </t>
  </si>
  <si>
    <t>Mangaung Metro - Woonhuis Botshabelo</t>
  </si>
  <si>
    <t>Mangaung Metro - Balokoa Trust Botshabelo</t>
  </si>
  <si>
    <t xml:space="preserve">Mangaung Metro - Potsane village Thaba Nchu </t>
  </si>
  <si>
    <t>Mangaung Metro - Vlakplaas Thaba Nchu</t>
  </si>
  <si>
    <t>Lejweleputswa - Masibambane Trust Ventersburg</t>
  </si>
  <si>
    <t>Lejweleputswa - Marumo Trust Ventersburg</t>
  </si>
  <si>
    <t>Lejweleputswa - Chabane Trust Ventersburg</t>
  </si>
  <si>
    <t>Lejweleputswa - sisonke Trust Ventersburg</t>
  </si>
  <si>
    <t>Lejweleputswa - Zim Trust Ventersburg</t>
  </si>
  <si>
    <t>Lejweleputswa - Rea Ikopanya Trust Ventersburg</t>
  </si>
  <si>
    <t>Lejweleputswa - Sekae Trust Ventersburg</t>
  </si>
  <si>
    <t>Thabo Mofutsanyana - Hester Farming Reitz</t>
  </si>
  <si>
    <t>Thabo Mofutsanyana - Mabula Trust Kaallaagte</t>
  </si>
  <si>
    <t>Thabo Mofutsanyana - Sefatsa Trust Kaallaagte</t>
  </si>
  <si>
    <t>Thabo Mofutsanyana - Tsiu Family Trust Kaallaagte</t>
  </si>
  <si>
    <t>Thabo Mofutsanyana - Mofokeng Trust Kaallaagte</t>
  </si>
  <si>
    <t>Thabo Mofutsanyana - Khahlehi Trust Kaallaagte</t>
  </si>
  <si>
    <t>Thabo Mofutsanyana - Reitz Commonage</t>
  </si>
  <si>
    <t>Fezile Dabi - Parrys Commonage</t>
  </si>
  <si>
    <t>Fezile Dabi - Blue Bird Viljoenskroon</t>
  </si>
  <si>
    <t>ILIMA/LETSEMA</t>
  </si>
  <si>
    <t>Mangaung Metro (Khumo)</t>
  </si>
  <si>
    <t>Dikopo</t>
  </si>
  <si>
    <t>Mangaung Metro (lekhula, Seka, Midlands, Longridge)</t>
  </si>
  <si>
    <t>Thabo Mofutsanyana (Setsoto female coop - Clocolan)</t>
  </si>
  <si>
    <t>Inzuzu Project engineers</t>
  </si>
  <si>
    <t>Thabo Mofutsanyana (Clocolan, Reitz Broilers electrical security fence)</t>
  </si>
  <si>
    <t>Mangaung Metro (Bofulo, Melacwana)</t>
  </si>
  <si>
    <t>Rekgonne</t>
  </si>
  <si>
    <t>Thabo Mofutsanyana (Fodder production and processing - Fouriesburg)</t>
  </si>
  <si>
    <t>Lejweleputswa (Baleme Co-op)</t>
  </si>
  <si>
    <t>Thabo Mofutsanyana (Mahlatswetsa, Black Survival - security fence)</t>
  </si>
  <si>
    <t>Xhariep (Game fence)</t>
  </si>
  <si>
    <t>Mangaung Metro (Middeldeel, Springfontein, Tseki)</t>
  </si>
  <si>
    <t>Lejweleputswa (Panorama-15km, Virginia farm - 5km)</t>
  </si>
  <si>
    <t>Thabo Mofutsanyana (Agri park- Tweespruit)</t>
  </si>
  <si>
    <t>Thabo Mofutsanyana (Agri park-  Excelsior)</t>
  </si>
  <si>
    <t>Thabo Mofutsanyana ( Makhololoeng)</t>
  </si>
  <si>
    <t>7 KM</t>
  </si>
  <si>
    <t xml:space="preserve">Siverstream - </t>
  </si>
  <si>
    <t>Amagents Construction &amp; Trading</t>
  </si>
  <si>
    <t>510 M</t>
  </si>
  <si>
    <t>Inqabayensimbi - Ethekwini North</t>
  </si>
  <si>
    <t>Siyagandaya Construction &amp; Cleaning Project</t>
  </si>
  <si>
    <t>406 M</t>
  </si>
  <si>
    <t>Siyacela - Ethekwini North</t>
  </si>
  <si>
    <t>Lunentobeko Construction cc</t>
  </si>
  <si>
    <t>487 M</t>
  </si>
  <si>
    <t>Sibusiso - Ethekwini North</t>
  </si>
  <si>
    <t>Mantsheke Trading cc</t>
  </si>
  <si>
    <t xml:space="preserve">2 KM </t>
  </si>
  <si>
    <t>Amanganga - Ethekwini South</t>
  </si>
  <si>
    <t xml:space="preserve">Khuphuka Africa Stationaries </t>
  </si>
  <si>
    <t>400 M</t>
  </si>
  <si>
    <t>Sishosenze - Ethekwini South</t>
  </si>
  <si>
    <t>Abaphumeleli Trading 57 cc</t>
  </si>
  <si>
    <t>460 M</t>
  </si>
  <si>
    <t>Nazoke - Ethekweni South</t>
  </si>
  <si>
    <t>1.1 KM</t>
  </si>
  <si>
    <t>Shota - Ethekweni South</t>
  </si>
  <si>
    <t>3 KM</t>
  </si>
  <si>
    <t>SankontsheMalunda - KwaDukuza</t>
  </si>
  <si>
    <t>Acquineth Trading(Pty)Ltd</t>
  </si>
  <si>
    <t>Akhele gardens - Ndwedwe</t>
  </si>
  <si>
    <t>Mazwanda Trading cc</t>
  </si>
  <si>
    <t>5 KM</t>
  </si>
  <si>
    <t>Vaalspruit Menziwa - Utrecht</t>
  </si>
  <si>
    <t>Sodubo's Trading Enterprise</t>
  </si>
  <si>
    <t>Malibongwe Farm - Newcastle</t>
  </si>
  <si>
    <t>Bayisa Construction cc</t>
  </si>
  <si>
    <t>Phakamani - Ethekwini North</t>
  </si>
  <si>
    <t xml:space="preserve">Goqo Business Enterprise </t>
  </si>
  <si>
    <t>10 KM</t>
  </si>
  <si>
    <t>Tugela Ferry Mabaso fence</t>
  </si>
  <si>
    <t>Granstep Trading cc</t>
  </si>
  <si>
    <t>Bushman's River Mouth Farms Phase 1 -Umtshezi</t>
  </si>
  <si>
    <t>Eyamanyambose(Pty)Ltd</t>
  </si>
  <si>
    <t>Bushman's River Mouth Farms Phase 2 -Umtshezi</t>
  </si>
  <si>
    <t>Bantubane Trading &amp; Project</t>
  </si>
  <si>
    <t>11 KM</t>
  </si>
  <si>
    <t>60.36</t>
  </si>
  <si>
    <t>Bushman's River Mouth Farms Phase 3 -Umtshezi</t>
  </si>
  <si>
    <t>41.51</t>
  </si>
  <si>
    <t>3.6 KM</t>
  </si>
  <si>
    <t>Nkululeko Yomphakathi</t>
  </si>
  <si>
    <t>Makhosazane General Construction</t>
  </si>
  <si>
    <t>2.9 KM</t>
  </si>
  <si>
    <t>Nkanini</t>
  </si>
  <si>
    <t>Ka Lethabo Trading</t>
  </si>
  <si>
    <t>4 KM</t>
  </si>
  <si>
    <t>Ndabambi</t>
  </si>
  <si>
    <t>Triple SS trading</t>
  </si>
  <si>
    <t>Amandlentuthuko</t>
  </si>
  <si>
    <t>Wokuhle Production</t>
  </si>
  <si>
    <t>6.98 KM</t>
  </si>
  <si>
    <t>Emadanyini phase 1</t>
  </si>
  <si>
    <t>Gcwalisile</t>
  </si>
  <si>
    <t>Dlebe</t>
  </si>
  <si>
    <t>Phanakho Trading</t>
  </si>
  <si>
    <t>Mbambankunzi</t>
  </si>
  <si>
    <t>28.48</t>
  </si>
  <si>
    <t>Emadanyini</t>
  </si>
  <si>
    <t>Gcwalisile Trading</t>
  </si>
  <si>
    <t>Bambanani/Vukuzibuthe</t>
  </si>
  <si>
    <t>Best thoght Trading and Supplier 82</t>
  </si>
  <si>
    <t>6 KM</t>
  </si>
  <si>
    <t>Bhadeni</t>
  </si>
  <si>
    <t>Thulu-Beke Trading and supplier</t>
  </si>
  <si>
    <t>2.7 KM</t>
  </si>
  <si>
    <t>Goodluck Co-op</t>
  </si>
  <si>
    <t>Maphithuma Trading</t>
  </si>
  <si>
    <t>5.8 KM</t>
  </si>
  <si>
    <t>Gluckstadt</t>
  </si>
  <si>
    <t>Maphophoma</t>
  </si>
  <si>
    <t>Ezekhethelo Trading</t>
  </si>
  <si>
    <t>5.7 KM</t>
  </si>
  <si>
    <t>Impiloyethu</t>
  </si>
  <si>
    <t>Fuduka phase 2</t>
  </si>
  <si>
    <t>Ncengimpilo Trading</t>
  </si>
  <si>
    <t>Esilweni</t>
  </si>
  <si>
    <t>18 KM</t>
  </si>
  <si>
    <t>Wonderdraai</t>
  </si>
  <si>
    <t>NN Dladla Trading</t>
  </si>
  <si>
    <t>Nqutshini</t>
  </si>
  <si>
    <t>Imvusa Trading 148</t>
  </si>
  <si>
    <t>77.2</t>
  </si>
  <si>
    <t>2017/18</t>
  </si>
  <si>
    <t>Mfundayophongolo</t>
  </si>
  <si>
    <t>To be appointed</t>
  </si>
  <si>
    <t>Mqulelwa Cluster</t>
  </si>
  <si>
    <t xml:space="preserve">Half my right </t>
  </si>
  <si>
    <t>Nqgokozweni</t>
  </si>
  <si>
    <t>Mazabeko</t>
  </si>
  <si>
    <t>Nokweja 2</t>
  </si>
  <si>
    <t>Ndonyane</t>
  </si>
  <si>
    <t>Springvale</t>
  </si>
  <si>
    <t>Mhlalwini</t>
  </si>
  <si>
    <t>Pricly pears fencing</t>
  </si>
  <si>
    <t>Christiaan Brown</t>
  </si>
  <si>
    <t>Griekwa Burger</t>
  </si>
  <si>
    <t>Willem Kriel</t>
  </si>
  <si>
    <t>Willem Kriel/ IA Saal/ Kaap Agri</t>
  </si>
  <si>
    <t>Jimmy Goldstein</t>
  </si>
  <si>
    <t>Trophy Trading 65 CC</t>
  </si>
  <si>
    <t>OBD Timbers</t>
  </si>
  <si>
    <t>Kaap Agri/ Stephan Draadspanner</t>
  </si>
  <si>
    <t>Nocturne</t>
  </si>
  <si>
    <t>Tuinroete Agri Avontuur/ Leisure Unlimited Holdings Pty Ltd/ Klein Karoo Limited Oudtshoorn</t>
  </si>
  <si>
    <t>Freeheim Eggs</t>
  </si>
  <si>
    <t>Sharon Rose Trading cc</t>
  </si>
  <si>
    <t>New Beginings</t>
  </si>
  <si>
    <t>Dominique Greenfield/ Kaap Agri Bedryf Ltd (All Branches)</t>
  </si>
  <si>
    <t>Elandsvallei</t>
  </si>
  <si>
    <t xml:space="preserve">Siphithiphithi Pieter Nonkonana (Masiye Construction)/ Impi Wire CC/ Tuinroete Agri Avontuur/ </t>
  </si>
  <si>
    <t>Kraaibos</t>
  </si>
  <si>
    <t>MP Fencing CC/ Impi Wire CC/ Freddie Persensie Fencing t/a Baviaanshoek Familie Boerdery/ Tuinroete Agri Ltd/ CX Tippers &amp; Diggers CC</t>
  </si>
  <si>
    <t>African Roots Trust</t>
  </si>
  <si>
    <t>YME Building &amp; Fencing Services Pty Ltd/ Sintacor Design &amp; Maintenance CC</t>
  </si>
  <si>
    <t>Fluks boerdery</t>
  </si>
  <si>
    <t>Sentraal suid Coop</t>
  </si>
  <si>
    <t>Ruiters boerdery</t>
  </si>
  <si>
    <t>BKB/ Overberg Agri</t>
  </si>
  <si>
    <t>Karoo fencing</t>
  </si>
  <si>
    <t>BKB/ Klein Karoo Coop/ Impi wire /Cheslyn transport/ Agrireap</t>
  </si>
  <si>
    <t>Olieboomskraal Boerdery</t>
  </si>
  <si>
    <t>The Business Zone 1819 CC</t>
  </si>
  <si>
    <t>Madz Trading Pty</t>
  </si>
  <si>
    <t>Madz Trading Pty Ltd/ Bright Idea Projects 2788 t/a The Pole Yard/ Kaap Agri Bedryf Ltd (All Branches)</t>
  </si>
  <si>
    <t>Kauther Ahmed</t>
  </si>
  <si>
    <t>Logan/ Kaap Agri Bedryf Ltd (All Branches)</t>
  </si>
  <si>
    <t>Ruiters Boerdery</t>
  </si>
  <si>
    <t>Boeremakelaars Kooperasie Beperk (BKB) Pty Ltd/ Overberg Agri Bedrywe Edms Bpk</t>
  </si>
  <si>
    <t>Fluks Boerdery</t>
  </si>
  <si>
    <t>Sentraal Suid Kooperasie Bpk</t>
  </si>
  <si>
    <t>African Roots</t>
  </si>
  <si>
    <t>Kaap Agri Bedryf Ltd Kraaifontein/ YME Building &amp; Fencing Services Pty Ltd</t>
  </si>
  <si>
    <t>Berenice le Roux</t>
  </si>
  <si>
    <t>Klein Karoo Limited Oudtshoorn</t>
  </si>
  <si>
    <t>MacMillan Farms</t>
  </si>
  <si>
    <t>Fynbos Logging CC/ Overberg Agri Bedrywe Edms Bpk</t>
  </si>
  <si>
    <t>CSW Trust</t>
  </si>
  <si>
    <t xml:space="preserve">Koup Produsente Kooperasie Beperk/  Klein Karoo Limited Prince Albert/ Andre Maree t/a Maree General Trading and Construction/ Ukholo Development Pty Ltd </t>
  </si>
  <si>
    <t>Musgrave</t>
  </si>
  <si>
    <t xml:space="preserve">Booysens Tunnel Farming Pty </t>
  </si>
  <si>
    <t xml:space="preserve">Glenlynn Maintenance and Suppliers Pty Ltd </t>
  </si>
  <si>
    <t>Synergy Greenhouses</t>
  </si>
  <si>
    <t xml:space="preserve"> Synergy Greenhouses Pty Ltd </t>
  </si>
  <si>
    <t xml:space="preserve">Desh Farming </t>
  </si>
  <si>
    <t xml:space="preserve"> Boeremakelaars Kooperasie Beperk (BKB) Pty Ltd </t>
  </si>
  <si>
    <t>MCISA</t>
  </si>
  <si>
    <t>ROK civils and plant hire</t>
  </si>
  <si>
    <t>Synergy greenhouses</t>
  </si>
  <si>
    <t>Dada s Hardware tel :015 297 1385/5/6 /0</t>
  </si>
  <si>
    <t>EPWP Grant</t>
  </si>
  <si>
    <t>Polokwane Wide Area</t>
  </si>
  <si>
    <t>The communities contributed and bought  own fencing material</t>
  </si>
  <si>
    <t xml:space="preserve">Prague </t>
  </si>
  <si>
    <t>Quality Control Civi-build construction Cell No: 0737631078</t>
  </si>
  <si>
    <t>Nthateng Trading 11 CC</t>
  </si>
  <si>
    <t>Dada s Hardware tel :015 297 1385/5/6 /EPWP Workers</t>
  </si>
  <si>
    <t xml:space="preserve">Makhuduthamaga </t>
  </si>
  <si>
    <t xml:space="preserve">Fetakgomo </t>
  </si>
  <si>
    <t xml:space="preserve">Thabazimbi </t>
  </si>
  <si>
    <t>Mookgophong</t>
  </si>
  <si>
    <t>Quality Control Civi-build construction</t>
  </si>
  <si>
    <t xml:space="preserve">Chloe </t>
  </si>
  <si>
    <t>Mokgoro Trading082 479 7301</t>
  </si>
  <si>
    <t>Kabati Catering and Construction</t>
  </si>
  <si>
    <t xml:space="preserve">LAMS Trading &amp; OtherProjectsMetric Industrial SuppliersDikonaona Trading </t>
  </si>
  <si>
    <t>CAPRICORN PIPE AND ACCESSORIES; MOTSOEDING BUSINESS ENT; OFFICIALISED TRAD &amp; PROJECT</t>
  </si>
  <si>
    <t>EPWP GRANT</t>
  </si>
  <si>
    <t>Molefi Trading</t>
  </si>
  <si>
    <t>Mulipfi Trading and Projects (0731451200) Mataka Trading Enterprise (0765290650)</t>
  </si>
  <si>
    <t xml:space="preserve">Moletele </t>
  </si>
  <si>
    <t>EPWP</t>
  </si>
  <si>
    <t>Nhlanganelo Area Wide conservation (Yellow line</t>
  </si>
  <si>
    <t>Landcare</t>
  </si>
  <si>
    <t xml:space="preserve">Khomanani </t>
  </si>
  <si>
    <t>Chiko Trading  0764398272</t>
  </si>
  <si>
    <t>Tshinwenatshinwe business enterprice Owner: Tshitangongoni LivhuwaniCell: 0761159756</t>
  </si>
  <si>
    <t xml:space="preserve">Niani </t>
  </si>
  <si>
    <t>Eugendo Supplier</t>
  </si>
  <si>
    <t xml:space="preserve">Jabulani agri village </t>
  </si>
  <si>
    <t>Phumulekhaya Trading</t>
  </si>
  <si>
    <t xml:space="preserve">Yes </t>
  </si>
  <si>
    <t xml:space="preserve">Ehlanzeni North Fencing Project </t>
  </si>
  <si>
    <t>Mtsetseleri  Trading cc</t>
  </si>
  <si>
    <t xml:space="preserve">Youth irrigation and fencing projects </t>
  </si>
  <si>
    <t>Luzuko Trading Enterprise</t>
  </si>
  <si>
    <t>Barberon Environmental Center Fortune 40</t>
  </si>
  <si>
    <t xml:space="preserve">Forec Trading </t>
  </si>
  <si>
    <t xml:space="preserve">Mpumalanga Fresh Produce Market </t>
  </si>
  <si>
    <t>Tredop</t>
  </si>
  <si>
    <t>Lekkerloop</t>
  </si>
  <si>
    <t>Richard Construction</t>
  </si>
  <si>
    <t xml:space="preserve">yes </t>
  </si>
  <si>
    <t xml:space="preserve">Allandale </t>
  </si>
  <si>
    <t>GS Fencing and construction</t>
  </si>
  <si>
    <t xml:space="preserve">Zoeknog </t>
  </si>
  <si>
    <t>Kwaggafontein</t>
  </si>
  <si>
    <t xml:space="preserve">Elandspruit </t>
  </si>
  <si>
    <t xml:space="preserve">Intamakuphila </t>
  </si>
  <si>
    <t>Itjetjo</t>
  </si>
  <si>
    <t>5KM</t>
  </si>
  <si>
    <t>11KM</t>
  </si>
  <si>
    <t xml:space="preserve">Qamata Security Fence </t>
  </si>
  <si>
    <t xml:space="preserve">Fenced by contractor </t>
  </si>
  <si>
    <t>Ncora Irrigation Scheme</t>
  </si>
  <si>
    <t xml:space="preserve">Exco Garden </t>
  </si>
  <si>
    <t>Supply &amp; Delivery, fenced by community members</t>
  </si>
  <si>
    <t xml:space="preserve">Rwantsana &amp; Rhodana </t>
  </si>
  <si>
    <t xml:space="preserve">Glyn Farm </t>
  </si>
  <si>
    <t xml:space="preserve">Bolotwa </t>
  </si>
  <si>
    <t xml:space="preserve">Supply &amp; Delivery, fenced by community members </t>
  </si>
  <si>
    <t xml:space="preserve">Mjanyana </t>
  </si>
  <si>
    <t xml:space="preserve">Cala Fencing </t>
  </si>
  <si>
    <t>1.2 Km</t>
  </si>
  <si>
    <t>Seboka Project</t>
  </si>
  <si>
    <t>TP Fencing (Pty)Ltd</t>
  </si>
  <si>
    <t>1.987 Km</t>
  </si>
  <si>
    <t>Kgarea Project</t>
  </si>
  <si>
    <t>MK Labour Mining and Construction Services</t>
  </si>
  <si>
    <t>1.298 Km</t>
  </si>
  <si>
    <t xml:space="preserve">Bagoshi Mokgoshi Project </t>
  </si>
  <si>
    <t>Contramax (Pty) Ltd</t>
  </si>
  <si>
    <t xml:space="preserve">GRANT TOTAL FOR FENCING IN GAUTENG PROVINCE FOR THE PERIOD 2013/14 - 2016/17 </t>
  </si>
  <si>
    <t>yes</t>
  </si>
  <si>
    <t xml:space="preserve">CASP </t>
  </si>
  <si>
    <t>SITEMELA SUPPLY AND CONSTRUCTION</t>
  </si>
  <si>
    <t xml:space="preserve">Yes  </t>
  </si>
  <si>
    <t xml:space="preserve">Sewefontein </t>
  </si>
  <si>
    <t>Irene Farm</t>
  </si>
  <si>
    <t xml:space="preserve">ForestHill </t>
  </si>
  <si>
    <t>Aberdeen Mohair</t>
  </si>
  <si>
    <t>Siyaphambili</t>
  </si>
  <si>
    <t xml:space="preserve">Vukaphile </t>
  </si>
  <si>
    <t>Supply and delivery of fencing material, installation was done on account of beneficiaries</t>
  </si>
  <si>
    <t>Gxwalibomvu</t>
  </si>
  <si>
    <t>Lubala</t>
  </si>
  <si>
    <t>Ntsimbini</t>
  </si>
  <si>
    <t>Community Fencing</t>
  </si>
  <si>
    <t>Ngcanasini</t>
  </si>
  <si>
    <t>Wilo</t>
  </si>
  <si>
    <t>Sigwaleni</t>
  </si>
  <si>
    <t>Jojweni</t>
  </si>
  <si>
    <t>Cezu farm</t>
  </si>
  <si>
    <t>Kwenxura</t>
  </si>
  <si>
    <t>Kunene</t>
  </si>
  <si>
    <t xml:space="preserve">Buwa </t>
  </si>
  <si>
    <t>Thantseka</t>
  </si>
  <si>
    <t>Manyosini</t>
  </si>
  <si>
    <t>Mcothi</t>
  </si>
  <si>
    <t>Ndibela</t>
  </si>
  <si>
    <t>Mmangweni</t>
  </si>
  <si>
    <t>Mrhoshozweni</t>
  </si>
  <si>
    <t>Mokolwen</t>
  </si>
  <si>
    <t xml:space="preserve"> 2.7 .</t>
  </si>
  <si>
    <t>516 935.57</t>
  </si>
  <si>
    <t>531 696.00</t>
  </si>
  <si>
    <t>Moyeni</t>
  </si>
  <si>
    <t>Ngweni</t>
  </si>
  <si>
    <t>Msukweni</t>
  </si>
  <si>
    <t>647 101.00</t>
  </si>
  <si>
    <t>MSB Ultra Clean</t>
  </si>
  <si>
    <t>Siyakhana Civils</t>
  </si>
  <si>
    <t>Uzman Holdings</t>
  </si>
  <si>
    <t>Omthandazo Enterprise JV Lathitha</t>
  </si>
  <si>
    <t>Unthombo Construction (ECDC)</t>
  </si>
  <si>
    <t>Bhala B(7.97)</t>
  </si>
  <si>
    <t>Twazi(9.9 km)</t>
  </si>
  <si>
    <t xml:space="preserve">Xhura </t>
  </si>
  <si>
    <t>Palmerton</t>
  </si>
  <si>
    <t>832 200.00</t>
  </si>
  <si>
    <t>River Queen</t>
  </si>
  <si>
    <t>Qanqu(3.4 Km)</t>
  </si>
  <si>
    <t>Lujizweni(2.8 km)</t>
  </si>
  <si>
    <t>Chebinyoka(2.2km)</t>
  </si>
  <si>
    <t>Jange(5.5 km)</t>
  </si>
  <si>
    <t>Masameni</t>
  </si>
  <si>
    <t>Coza</t>
  </si>
  <si>
    <t>Qhanqu</t>
  </si>
  <si>
    <t>Mangcitshane</t>
  </si>
  <si>
    <t>Glen Gazi</t>
  </si>
  <si>
    <t>Phutuhmani</t>
  </si>
  <si>
    <t>Phandora</t>
  </si>
  <si>
    <t>Ntabasigogo</t>
  </si>
  <si>
    <t xml:space="preserve">Lotana    </t>
  </si>
  <si>
    <t xml:space="preserve">Mjikelweni </t>
  </si>
  <si>
    <t xml:space="preserve">Blackhill  </t>
  </si>
  <si>
    <t>WTZ Projects</t>
  </si>
  <si>
    <t>Nobhobho</t>
  </si>
  <si>
    <t>Lupicon</t>
  </si>
  <si>
    <t>Nobantu</t>
  </si>
  <si>
    <t xml:space="preserve">Y es </t>
  </si>
  <si>
    <t>1ha (FP) (0.43km)(430m)</t>
  </si>
  <si>
    <t>1ha (FP)(0.43km)(430m)</t>
  </si>
  <si>
    <t>5ha (FP) (1 km)(1000m)</t>
  </si>
  <si>
    <t>20ha (FP) (2 km) (2000m)</t>
  </si>
  <si>
    <t>40ha (FP) (2.57 km) (2,567m)</t>
  </si>
  <si>
    <t>0.5HA (0.33km) (330m)</t>
  </si>
  <si>
    <t>4ha (0.86km)(862m)</t>
  </si>
  <si>
    <t>10ha (1.63km) (1,628m)</t>
  </si>
  <si>
    <t>1ha (0.43km)(430m)</t>
  </si>
  <si>
    <t>7ha (1.33km)(1,326m)</t>
  </si>
  <si>
    <t>2ha  (0.71km) (713m)</t>
  </si>
  <si>
    <t>Rhenosterberg</t>
  </si>
  <si>
    <t xml:space="preserve">Aquaproof </t>
  </si>
  <si>
    <t>Schmidtsdrift</t>
  </si>
  <si>
    <t>Banzi</t>
  </si>
  <si>
    <t>Joe Morolong</t>
  </si>
  <si>
    <t>Purple Moss (material)</t>
  </si>
  <si>
    <t>Community (construction)</t>
  </si>
  <si>
    <t>Jaje Bouers</t>
  </si>
  <si>
    <t>Vosterdam</t>
  </si>
  <si>
    <t>Frances Baard Livestock</t>
  </si>
  <si>
    <t>JTG Infrastructure</t>
  </si>
  <si>
    <t>Renosterberg Commonages</t>
  </si>
  <si>
    <t>Community</t>
  </si>
  <si>
    <t>Third Balie Trust</t>
  </si>
  <si>
    <t>Heuningvlei</t>
  </si>
  <si>
    <t>Siyancuma Livestock</t>
  </si>
  <si>
    <t>Kareeberg Farms</t>
  </si>
  <si>
    <t>Asvoelpan farms</t>
  </si>
  <si>
    <t>Masselfontein</t>
  </si>
  <si>
    <t>Umsobomvu</t>
  </si>
  <si>
    <t>Namahkoi Livestock</t>
  </si>
  <si>
    <t>Khara Hais</t>
  </si>
  <si>
    <t>Tsantsabane</t>
  </si>
  <si>
    <t>NORTH WEST PROVINCE: National Assembly Parliamentary Question 1921/NW2133E</t>
  </si>
  <si>
    <t xml:space="preserve">GRANT TOTAL FOR FENCING IN NORTHWEST PROVINCE FOR THE PERIOD 2013/14 - 2016/17 </t>
  </si>
  <si>
    <t>WESTERN CAPE PROVINCE: National Assembly Parliamentary Question 1921/NW2133E</t>
  </si>
  <si>
    <t xml:space="preserve">GRANT TOTAL FOR FENCING IN KWAZULU-NATAL PROVINCE FOR THE PERIOD 2013/14 - 2016/17 </t>
  </si>
  <si>
    <t>KWAZULU-NATAL PROVINCE: National Assembly Parliamentary Question 1921/NW2133E</t>
  </si>
  <si>
    <t xml:space="preserve">GRANT TOTAL FOR FENCING IN LIMPOPO PROVINCE FOR THE PERIOD 2013/14 - 2016/17 </t>
  </si>
  <si>
    <t>LIMPOPO PROVINCE: National Assembly Parliamentary Question 1921/NW2133E</t>
  </si>
  <si>
    <t>GAUTENG PROVINCE: National Assembly Parliamentary Question 1921/NW2133E</t>
  </si>
  <si>
    <t xml:space="preserve">GRANT TOTAL FOR FENCING IN FREE STATE PROVINCE FOR THE PERIOD 2013/14 - 2016/17 </t>
  </si>
  <si>
    <t>FREE STATE PROVINCE: National Assembly Parliamentary Question 1921/NW2133E</t>
  </si>
  <si>
    <t>MPUMALANGA PROVINCE: National Assembly Parliamentary Question 1921/NW2133E</t>
  </si>
  <si>
    <t xml:space="preserve">GRANT TOTAL FOR FENCING IN EASTERN CAPE PROVINCE FOR THE PERIOD 2013/14 - 2016/17 </t>
  </si>
  <si>
    <t xml:space="preserve">OWBR &amp; Community </t>
  </si>
  <si>
    <t>OWBR Construction (R632 000); G Force (R905 000)</t>
  </si>
  <si>
    <t>R3,645 000</t>
  </si>
  <si>
    <t>Dubu Construction (R2 091 000); Jaje Bouers (R1 554 000)</t>
  </si>
  <si>
    <t>R1,120 000</t>
  </si>
  <si>
    <t>R1,300 000</t>
  </si>
  <si>
    <t>Bonang construction &amp; Community</t>
  </si>
  <si>
    <t>Letsogo Trading</t>
  </si>
  <si>
    <t>Letsogo Trading ( R1 233 000); Jaje Bouers (R4 657 000)</t>
  </si>
  <si>
    <t>Phagamisa  &amp; Community</t>
  </si>
  <si>
    <t>Kgalagadi Trading and Investments (PTY) LTD</t>
  </si>
  <si>
    <t>Big 5 New Life (R2 346 868.91); Banzi Trade (R872167.46); K2014038042 (R1 3000 00)</t>
  </si>
  <si>
    <t>Lebo Tebo (R472 000); Montoza (R506 000); Nomsa &amp; Shalili (R645 000)</t>
  </si>
  <si>
    <t>Mamane electrical &amp; Projects</t>
  </si>
  <si>
    <t>Agvic</t>
  </si>
  <si>
    <t xml:space="preserve">Lebo Tebo </t>
  </si>
  <si>
    <t>NORTHERN CAPE PROVINCE: National Assembly Parliamentary Question 1921/NW2133E</t>
  </si>
  <si>
    <t xml:space="preserve">Elundini fencing </t>
  </si>
  <si>
    <t xml:space="preserve">Pikoli fence </t>
  </si>
  <si>
    <t>Ventoor; Dunkeld and Vukani Mangwe</t>
  </si>
  <si>
    <t xml:space="preserve">SITEMELA SUPPLY AND CONSTRUCTION </t>
  </si>
  <si>
    <t>EASTERN CAPE PROVINCE: National Assembly Parliamentary Question 1921/NW2133E</t>
  </si>
  <si>
    <t xml:space="preserve">GRANT TOTAL FOR FENCING IN NORTHERN CAPE PROVINCE FOR THE PERIOD 2013/14 - 2016/17 </t>
  </si>
  <si>
    <t xml:space="preserve">GRANT TOTAL FOR FENCING IN MPUMALANGA PROVINCE FOR THE PERIOD 2013/14 - 2016/17 </t>
  </si>
  <si>
    <t xml:space="preserve">GRANT TOTAL FOR FENCING IN WESTERN CAPE PROVINCE FOR THE PERIOD 2013/14 - 2016/17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</si>
</sst>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R&quot;\ #,##0;[Red]&quot;R&quot;\ \-#,##0"/>
    <numFmt numFmtId="8" formatCode="&quot;R&quot;\ #,##0.00;[Red]&quot;R&quot;\ \-#,##0.00"/>
    <numFmt numFmtId="44" formatCode="_ &quot;R&quot;\ * #,##0.00_ ;_ &quot;R&quot;\ * \-#,##0.00_ ;_ &quot;R&quot;\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R&quot;* #,##0.00_);_(&quot;R&quot;* \(#,##0.00\);_(&quot;R&quot;* &quot;-&quot;??_);_(@_)"/>
    <numFmt numFmtId="167" formatCode="_ [$R-1C09]\ * #,##0.00_ ;_ [$R-1C09]\ * \-#,##0.00_ ;_ [$R-1C09]\ * &quot;-&quot;??_ ;_ @_ "/>
    <numFmt numFmtId="168" formatCode="&quot;R&quot;\ #,##0"/>
    <numFmt numFmtId="169" formatCode="&quot;R&quot;\ #,##0.00"/>
    <numFmt numFmtId="170" formatCode="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6"/>
      <color theme="1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1" fillId="0" borderId="0"/>
  </cellStyleXfs>
  <cellXfs count="471">
    <xf numFmtId="0" fontId="0" fillId="0" borderId="0" xfId="0"/>
    <xf numFmtId="0" fontId="3" fillId="0" borderId="27" xfId="0" applyFont="1" applyBorder="1" applyAlignment="1">
      <alignment vertical="top" wrapText="1"/>
    </xf>
    <xf numFmtId="0" fontId="3" fillId="0" borderId="27" xfId="0" applyFont="1" applyBorder="1" applyAlignment="1">
      <alignment horizontal="center" wrapText="1"/>
    </xf>
    <xf numFmtId="0" fontId="4" fillId="0" borderId="0" xfId="0" applyFont="1"/>
    <xf numFmtId="0" fontId="3" fillId="0" borderId="0" xfId="0" applyFont="1"/>
    <xf numFmtId="0" fontId="4" fillId="3" borderId="19" xfId="0" applyFont="1" applyFill="1" applyBorder="1" applyAlignment="1">
      <alignment horizontal="center" vertical="center" wrapText="1"/>
    </xf>
    <xf numFmtId="164" fontId="4" fillId="3" borderId="7" xfId="0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64" fontId="4" fillId="3" borderId="7" xfId="0" applyNumberFormat="1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left" vertical="center" wrapText="1"/>
    </xf>
    <xf numFmtId="0" fontId="3" fillId="0" borderId="33" xfId="0" applyFont="1" applyBorder="1" applyAlignment="1">
      <alignment vertical="top" wrapText="1"/>
    </xf>
    <xf numFmtId="0" fontId="3" fillId="0" borderId="33" xfId="0" applyFont="1" applyBorder="1" applyAlignment="1">
      <alignment horizontal="center" wrapText="1"/>
    </xf>
    <xf numFmtId="167" fontId="3" fillId="0" borderId="33" xfId="0" applyNumberFormat="1" applyFont="1" applyBorder="1" applyAlignment="1">
      <alignment vertical="top" wrapText="1"/>
    </xf>
    <xf numFmtId="0" fontId="3" fillId="0" borderId="1" xfId="0" applyFont="1" applyBorder="1"/>
    <xf numFmtId="167" fontId="3" fillId="0" borderId="27" xfId="0" applyNumberFormat="1" applyFont="1" applyBorder="1" applyAlignment="1">
      <alignment vertical="top" wrapText="1"/>
    </xf>
    <xf numFmtId="167" fontId="3" fillId="0" borderId="27" xfId="0" applyNumberFormat="1" applyFont="1" applyBorder="1" applyAlignment="1">
      <alignment wrapText="1"/>
    </xf>
    <xf numFmtId="0" fontId="3" fillId="0" borderId="5" xfId="0" applyFont="1" applyBorder="1" applyAlignment="1">
      <alignment vertical="top" wrapText="1"/>
    </xf>
    <xf numFmtId="0" fontId="3" fillId="0" borderId="0" xfId="0" applyFont="1" applyAlignment="1">
      <alignment horizontal="center"/>
    </xf>
    <xf numFmtId="167" fontId="3" fillId="0" borderId="47" xfId="0" applyNumberFormat="1" applyFont="1" applyBorder="1" applyAlignment="1">
      <alignment vertical="top" wrapText="1"/>
    </xf>
    <xf numFmtId="0" fontId="3" fillId="0" borderId="39" xfId="0" applyFont="1" applyBorder="1" applyAlignment="1">
      <alignment vertical="top" wrapText="1"/>
    </xf>
    <xf numFmtId="0" fontId="3" fillId="0" borderId="5" xfId="0" applyFont="1" applyBorder="1"/>
    <xf numFmtId="0" fontId="4" fillId="3" borderId="1" xfId="0" applyFont="1" applyFill="1" applyBorder="1"/>
    <xf numFmtId="0" fontId="3" fillId="3" borderId="1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center" wrapText="1"/>
    </xf>
    <xf numFmtId="167" fontId="4" fillId="3" borderId="1" xfId="0" applyNumberFormat="1" applyFont="1" applyFill="1" applyBorder="1"/>
    <xf numFmtId="0" fontId="4" fillId="3" borderId="1" xfId="0" applyFont="1" applyFill="1" applyBorder="1" applyAlignment="1">
      <alignment horizontal="center"/>
    </xf>
    <xf numFmtId="0" fontId="3" fillId="0" borderId="4" xfId="0" applyFont="1" applyBorder="1" applyAlignment="1">
      <alignment vertical="top" wrapText="1"/>
    </xf>
    <xf numFmtId="0" fontId="3" fillId="0" borderId="28" xfId="0" applyFont="1" applyBorder="1" applyAlignment="1">
      <alignment vertical="top" wrapText="1"/>
    </xf>
    <xf numFmtId="0" fontId="3" fillId="0" borderId="45" xfId="0" applyFont="1" applyBorder="1" applyAlignment="1">
      <alignment vertical="top" wrapText="1"/>
    </xf>
    <xf numFmtId="0" fontId="3" fillId="0" borderId="45" xfId="0" applyFont="1" applyBorder="1" applyAlignment="1">
      <alignment horizontal="center" wrapText="1"/>
    </xf>
    <xf numFmtId="167" fontId="3" fillId="0" borderId="45" xfId="0" applyNumberFormat="1" applyFont="1" applyBorder="1" applyAlignment="1">
      <alignment vertical="top" wrapText="1"/>
    </xf>
    <xf numFmtId="0" fontId="3" fillId="0" borderId="29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4" fillId="3" borderId="36" xfId="0" applyFont="1" applyFill="1" applyBorder="1"/>
    <xf numFmtId="167" fontId="4" fillId="3" borderId="1" xfId="0" applyNumberFormat="1" applyFont="1" applyFill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4" fillId="5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7" fontId="3" fillId="0" borderId="1" xfId="0" applyNumberFormat="1" applyFont="1" applyBorder="1" applyAlignment="1">
      <alignment vertical="top" wrapText="1"/>
    </xf>
    <xf numFmtId="0" fontId="4" fillId="4" borderId="1" xfId="0" applyFont="1" applyFill="1" applyBorder="1" applyAlignment="1">
      <alignment horizontal="center"/>
    </xf>
    <xf numFmtId="0" fontId="3" fillId="3" borderId="45" xfId="0" applyFont="1" applyFill="1" applyBorder="1" applyAlignment="1">
      <alignment vertical="top" wrapText="1"/>
    </xf>
    <xf numFmtId="0" fontId="3" fillId="0" borderId="31" xfId="0" applyFont="1" applyBorder="1" applyAlignment="1">
      <alignment vertical="top" wrapText="1"/>
    </xf>
    <xf numFmtId="0" fontId="3" fillId="0" borderId="33" xfId="0" applyFont="1" applyBorder="1" applyAlignment="1">
      <alignment horizontal="center" vertical="center"/>
    </xf>
    <xf numFmtId="0" fontId="3" fillId="0" borderId="33" xfId="0" applyFont="1" applyBorder="1" applyAlignment="1">
      <alignment vertical="center" wrapText="1"/>
    </xf>
    <xf numFmtId="8" fontId="3" fillId="0" borderId="33" xfId="0" applyNumberFormat="1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0" fontId="3" fillId="0" borderId="27" xfId="0" applyFont="1" applyBorder="1" applyAlignment="1">
      <alignment horizontal="center" vertical="center"/>
    </xf>
    <xf numFmtId="0" fontId="3" fillId="0" borderId="27" xfId="0" applyFont="1" applyBorder="1" applyAlignment="1">
      <alignment vertical="center" wrapText="1"/>
    </xf>
    <xf numFmtId="8" fontId="3" fillId="0" borderId="27" xfId="0" applyNumberFormat="1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33" xfId="0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5" xfId="0" applyFont="1" applyBorder="1"/>
    <xf numFmtId="0" fontId="5" fillId="0" borderId="6" xfId="0" applyFont="1" applyBorder="1"/>
    <xf numFmtId="44" fontId="5" fillId="0" borderId="6" xfId="0" applyNumberFormat="1" applyFont="1" applyBorder="1"/>
    <xf numFmtId="0" fontId="4" fillId="3" borderId="6" xfId="0" applyFont="1" applyFill="1" applyBorder="1"/>
    <xf numFmtId="0" fontId="4" fillId="3" borderId="6" xfId="0" applyFont="1" applyFill="1" applyBorder="1" applyAlignment="1">
      <alignment horizontal="center"/>
    </xf>
    <xf numFmtId="0" fontId="3" fillId="3" borderId="6" xfId="0" applyFont="1" applyFill="1" applyBorder="1"/>
    <xf numFmtId="0" fontId="3" fillId="0" borderId="45" xfId="0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8" fontId="3" fillId="0" borderId="45" xfId="0" applyNumberFormat="1" applyFont="1" applyBorder="1" applyAlignment="1">
      <alignment vertical="center"/>
    </xf>
    <xf numFmtId="0" fontId="3" fillId="0" borderId="45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5" fillId="0" borderId="1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44" fontId="5" fillId="0" borderId="1" xfId="0" applyNumberFormat="1" applyFont="1" applyBorder="1" applyAlignment="1">
      <alignment horizontal="center" vertical="center"/>
    </xf>
    <xf numFmtId="0" fontId="3" fillId="0" borderId="24" xfId="0" applyFont="1" applyBorder="1"/>
    <xf numFmtId="0" fontId="5" fillId="0" borderId="28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44" fontId="5" fillId="0" borderId="28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3" fillId="0" borderId="0" xfId="0" applyFont="1" applyAlignment="1">
      <alignment wrapText="1"/>
    </xf>
    <xf numFmtId="0" fontId="3" fillId="4" borderId="1" xfId="0" applyFont="1" applyFill="1" applyBorder="1"/>
    <xf numFmtId="0" fontId="3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vertical="top" wrapText="1"/>
    </xf>
    <xf numFmtId="44" fontId="5" fillId="0" borderId="1" xfId="0" applyNumberFormat="1" applyFont="1" applyFill="1" applyBorder="1" applyAlignment="1">
      <alignment horizontal="right" vertical="top" wrapText="1"/>
    </xf>
    <xf numFmtId="0" fontId="3" fillId="4" borderId="1" xfId="0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 vertical="top" wrapText="1"/>
    </xf>
    <xf numFmtId="0" fontId="5" fillId="6" borderId="28" xfId="0" applyFont="1" applyFill="1" applyBorder="1" applyAlignment="1">
      <alignment horizontal="center" vertical="center"/>
    </xf>
    <xf numFmtId="0" fontId="5" fillId="6" borderId="27" xfId="0" applyFont="1" applyFill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3" fillId="0" borderId="27" xfId="0" applyFont="1" applyBorder="1" applyAlignment="1">
      <alignment horizontal="center" vertical="center" wrapText="1"/>
    </xf>
    <xf numFmtId="0" fontId="5" fillId="0" borderId="33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45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44" fontId="4" fillId="4" borderId="1" xfId="0" applyNumberFormat="1" applyFont="1" applyFill="1" applyBorder="1" applyAlignment="1">
      <alignment horizontal="center"/>
    </xf>
    <xf numFmtId="44" fontId="5" fillId="0" borderId="0" xfId="0" applyNumberFormat="1" applyFont="1"/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30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3" fillId="4" borderId="1" xfId="0" applyFont="1" applyFill="1" applyBorder="1" applyAlignment="1">
      <alignment horizontal="left"/>
    </xf>
    <xf numFmtId="44" fontId="4" fillId="3" borderId="1" xfId="0" applyNumberFormat="1" applyFont="1" applyFill="1" applyBorder="1" applyAlignment="1">
      <alignment horizontal="center"/>
    </xf>
    <xf numFmtId="0" fontId="3" fillId="0" borderId="24" xfId="0" applyFont="1" applyBorder="1" applyAlignment="1">
      <alignment horizontal="center" vertical="center"/>
    </xf>
    <xf numFmtId="0" fontId="3" fillId="4" borderId="24" xfId="0" applyFont="1" applyFill="1" applyBorder="1" applyAlignment="1">
      <alignment horizontal="left"/>
    </xf>
    <xf numFmtId="0" fontId="3" fillId="0" borderId="1" xfId="0" applyFont="1" applyBorder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169" fontId="3" fillId="0" borderId="1" xfId="0" applyNumberFormat="1" applyFont="1" applyBorder="1" applyAlignment="1">
      <alignment horizontal="center"/>
    </xf>
    <xf numFmtId="169" fontId="8" fillId="0" borderId="1" xfId="2" applyNumberFormat="1" applyFont="1" applyFill="1" applyBorder="1" applyAlignment="1">
      <alignment horizontal="center"/>
    </xf>
    <xf numFmtId="0" fontId="8" fillId="4" borderId="1" xfId="3" applyFont="1" applyFill="1" applyBorder="1" applyAlignment="1">
      <alignment wrapText="1"/>
    </xf>
    <xf numFmtId="0" fontId="5" fillId="0" borderId="1" xfId="0" applyFont="1" applyBorder="1" applyAlignment="1">
      <alignment vertical="center" wrapText="1"/>
    </xf>
    <xf numFmtId="6" fontId="3" fillId="0" borderId="1" xfId="0" applyNumberFormat="1" applyFont="1" applyBorder="1" applyAlignment="1">
      <alignment horizontal="center" wrapText="1"/>
    </xf>
    <xf numFmtId="8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/>
    <xf numFmtId="6" fontId="4" fillId="5" borderId="1" xfId="0" applyNumberFormat="1" applyFont="1" applyFill="1" applyBorder="1" applyAlignment="1">
      <alignment horizontal="center"/>
    </xf>
    <xf numFmtId="169" fontId="4" fillId="5" borderId="1" xfId="0" applyNumberFormat="1" applyFont="1" applyFill="1" applyBorder="1" applyAlignment="1">
      <alignment horizontal="center"/>
    </xf>
    <xf numFmtId="44" fontId="3" fillId="0" borderId="1" xfId="0" applyNumberFormat="1" applyFont="1" applyBorder="1" applyAlignment="1">
      <alignment horizontal="center"/>
    </xf>
    <xf numFmtId="44" fontId="4" fillId="5" borderId="1" xfId="0" applyNumberFormat="1" applyFont="1" applyFill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0" fillId="3" borderId="23" xfId="0" applyFont="1" applyFill="1" applyBorder="1" applyAlignment="1">
      <alignment horizontal="center" vertical="center" wrapText="1"/>
    </xf>
    <xf numFmtId="164" fontId="10" fillId="3" borderId="34" xfId="0" applyNumberFormat="1" applyFont="1" applyFill="1" applyBorder="1" applyAlignment="1">
      <alignment horizontal="center" vertical="center" wrapText="1"/>
    </xf>
    <xf numFmtId="0" fontId="10" fillId="3" borderId="34" xfId="0" applyFont="1" applyFill="1" applyBorder="1" applyAlignment="1">
      <alignment horizontal="center" vertical="center" wrapText="1"/>
    </xf>
    <xf numFmtId="164" fontId="10" fillId="3" borderId="34" xfId="0" applyNumberFormat="1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left" vertical="center" wrapText="1"/>
    </xf>
    <xf numFmtId="164" fontId="11" fillId="0" borderId="8" xfId="0" applyNumberFormat="1" applyFont="1" applyBorder="1"/>
    <xf numFmtId="0" fontId="11" fillId="0" borderId="8" xfId="0" applyFont="1" applyBorder="1" applyAlignment="1">
      <alignment horizontal="center"/>
    </xf>
    <xf numFmtId="0" fontId="11" fillId="0" borderId="8" xfId="0" applyFont="1" applyBorder="1" applyAlignment="1">
      <alignment wrapText="1"/>
    </xf>
    <xf numFmtId="169" fontId="11" fillId="0" borderId="8" xfId="0" applyNumberFormat="1" applyFont="1" applyBorder="1"/>
    <xf numFmtId="0" fontId="11" fillId="0" borderId="9" xfId="0" applyFont="1" applyBorder="1"/>
    <xf numFmtId="164" fontId="11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wrapText="1"/>
    </xf>
    <xf numFmtId="169" fontId="11" fillId="0" borderId="1" xfId="0" applyNumberFormat="1" applyFont="1" applyBorder="1"/>
    <xf numFmtId="0" fontId="11" fillId="0" borderId="11" xfId="0" applyFont="1" applyBorder="1"/>
    <xf numFmtId="0" fontId="11" fillId="0" borderId="1" xfId="0" applyFont="1" applyBorder="1"/>
    <xf numFmtId="164" fontId="11" fillId="0" borderId="5" xfId="0" applyNumberFormat="1" applyFont="1" applyBorder="1"/>
    <xf numFmtId="0" fontId="11" fillId="0" borderId="5" xfId="0" applyFont="1" applyBorder="1" applyAlignment="1">
      <alignment horizontal="center"/>
    </xf>
    <xf numFmtId="0" fontId="11" fillId="0" borderId="5" xfId="0" applyFont="1" applyBorder="1"/>
    <xf numFmtId="169" fontId="11" fillId="0" borderId="5" xfId="0" applyNumberFormat="1" applyFont="1" applyBorder="1"/>
    <xf numFmtId="0" fontId="11" fillId="0" borderId="5" xfId="0" applyFont="1" applyBorder="1" applyAlignment="1">
      <alignment wrapText="1"/>
    </xf>
    <xf numFmtId="0" fontId="11" fillId="0" borderId="14" xfId="0" applyFont="1" applyBorder="1"/>
    <xf numFmtId="0" fontId="12" fillId="0" borderId="8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left" vertical="top" wrapText="1"/>
    </xf>
    <xf numFmtId="8" fontId="12" fillId="0" borderId="8" xfId="0" applyNumberFormat="1" applyFont="1" applyBorder="1" applyAlignment="1">
      <alignment horizontal="right" vertical="top" wrapText="1"/>
    </xf>
    <xf numFmtId="0" fontId="12" fillId="0" borderId="9" xfId="0" applyFont="1" applyBorder="1" applyAlignment="1">
      <alignment horizontal="left" vertical="top" wrapText="1"/>
    </xf>
    <xf numFmtId="0" fontId="11" fillId="0" borderId="8" xfId="0" applyNumberFormat="1" applyFont="1" applyFill="1" applyBorder="1" applyAlignment="1">
      <alignment horizontal="center" vertical="top" wrapText="1"/>
    </xf>
    <xf numFmtId="0" fontId="11" fillId="0" borderId="8" xfId="0" applyFont="1" applyBorder="1" applyAlignment="1">
      <alignment vertical="top"/>
    </xf>
    <xf numFmtId="167" fontId="11" fillId="0" borderId="8" xfId="0" applyNumberFormat="1" applyFont="1" applyFill="1" applyBorder="1" applyAlignment="1">
      <alignment vertical="top"/>
    </xf>
    <xf numFmtId="15" fontId="11" fillId="0" borderId="8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/>
    </xf>
    <xf numFmtId="167" fontId="11" fillId="0" borderId="1" xfId="0" applyNumberFormat="1" applyFont="1" applyFill="1" applyBorder="1" applyAlignment="1">
      <alignment vertical="top"/>
    </xf>
    <xf numFmtId="15" fontId="11" fillId="0" borderId="1" xfId="0" applyNumberFormat="1" applyFont="1" applyFill="1" applyBorder="1" applyAlignment="1">
      <alignment horizontal="left" vertical="top" wrapText="1"/>
    </xf>
    <xf numFmtId="168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vertical="top"/>
    </xf>
    <xf numFmtId="0" fontId="11" fillId="0" borderId="5" xfId="0" applyFont="1" applyFill="1" applyBorder="1" applyAlignment="1">
      <alignment horizontal="center" vertical="top" wrapText="1"/>
    </xf>
    <xf numFmtId="0" fontId="11" fillId="0" borderId="5" xfId="0" applyNumberFormat="1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vertical="top"/>
    </xf>
    <xf numFmtId="167" fontId="11" fillId="0" borderId="5" xfId="0" applyNumberFormat="1" applyFont="1" applyFill="1" applyBorder="1" applyAlignment="1">
      <alignment vertical="top"/>
    </xf>
    <xf numFmtId="168" fontId="11" fillId="0" borderId="5" xfId="0" applyNumberFormat="1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/>
    </xf>
    <xf numFmtId="0" fontId="11" fillId="0" borderId="8" xfId="0" applyFont="1" applyBorder="1" applyAlignment="1">
      <alignment vertical="top" wrapText="1"/>
    </xf>
    <xf numFmtId="166" fontId="11" fillId="0" borderId="8" xfId="0" applyNumberFormat="1" applyFont="1" applyBorder="1"/>
    <xf numFmtId="0" fontId="11" fillId="0" borderId="5" xfId="0" applyFont="1" applyBorder="1" applyAlignment="1">
      <alignment horizontal="left"/>
    </xf>
    <xf numFmtId="0" fontId="11" fillId="0" borderId="5" xfId="0" applyFont="1" applyBorder="1" applyAlignment="1">
      <alignment horizontal="center" vertical="top" wrapText="1"/>
    </xf>
    <xf numFmtId="0" fontId="11" fillId="0" borderId="5" xfId="0" applyFont="1" applyBorder="1" applyAlignment="1">
      <alignment vertical="top" wrapText="1"/>
    </xf>
    <xf numFmtId="166" fontId="11" fillId="0" borderId="5" xfId="0" applyNumberFormat="1" applyFont="1" applyBorder="1"/>
    <xf numFmtId="0" fontId="10" fillId="5" borderId="1" xfId="0" applyFont="1" applyFill="1" applyBorder="1" applyAlignment="1">
      <alignment horizontal="center" vertical="center"/>
    </xf>
    <xf numFmtId="164" fontId="11" fillId="5" borderId="1" xfId="0" applyNumberFormat="1" applyFont="1" applyFill="1" applyBorder="1"/>
    <xf numFmtId="0" fontId="10" fillId="5" borderId="1" xfId="0" applyFont="1" applyFill="1" applyBorder="1" applyAlignment="1">
      <alignment horizontal="center"/>
    </xf>
    <xf numFmtId="0" fontId="11" fillId="5" borderId="1" xfId="0" applyFont="1" applyFill="1" applyBorder="1"/>
    <xf numFmtId="169" fontId="10" fillId="5" borderId="1" xfId="0" applyNumberFormat="1" applyFont="1" applyFill="1" applyBorder="1"/>
    <xf numFmtId="164" fontId="11" fillId="0" borderId="24" xfId="0" applyNumberFormat="1" applyFont="1" applyBorder="1"/>
    <xf numFmtId="0" fontId="11" fillId="0" borderId="24" xfId="0" applyFont="1" applyBorder="1" applyAlignment="1">
      <alignment horizontal="center"/>
    </xf>
    <xf numFmtId="0" fontId="11" fillId="0" borderId="24" xfId="0" applyFont="1" applyBorder="1" applyAlignment="1">
      <alignment wrapText="1"/>
    </xf>
    <xf numFmtId="169" fontId="11" fillId="0" borderId="24" xfId="0" applyNumberFormat="1" applyFont="1" applyBorder="1"/>
    <xf numFmtId="0" fontId="11" fillId="0" borderId="25" xfId="0" applyFont="1" applyBorder="1"/>
    <xf numFmtId="164" fontId="11" fillId="0" borderId="12" xfId="0" applyNumberFormat="1" applyFont="1" applyBorder="1"/>
    <xf numFmtId="0" fontId="11" fillId="0" borderId="12" xfId="0" applyFont="1" applyBorder="1" applyAlignment="1">
      <alignment horizontal="center"/>
    </xf>
    <xf numFmtId="0" fontId="11" fillId="0" borderId="12" xfId="0" applyFont="1" applyBorder="1"/>
    <xf numFmtId="169" fontId="11" fillId="0" borderId="12" xfId="0" applyNumberFormat="1" applyFont="1" applyBorder="1"/>
    <xf numFmtId="0" fontId="11" fillId="0" borderId="12" xfId="0" applyFont="1" applyBorder="1" applyAlignment="1">
      <alignment wrapText="1"/>
    </xf>
    <xf numFmtId="0" fontId="11" fillId="0" borderId="13" xfId="0" applyFont="1" applyBorder="1"/>
    <xf numFmtId="0" fontId="11" fillId="0" borderId="24" xfId="0" applyNumberFormat="1" applyFont="1" applyFill="1" applyBorder="1" applyAlignment="1">
      <alignment horizontal="center" vertical="top" wrapText="1"/>
    </xf>
    <xf numFmtId="0" fontId="11" fillId="0" borderId="24" xfId="0" applyFont="1" applyBorder="1" applyAlignment="1">
      <alignment vertical="top"/>
    </xf>
    <xf numFmtId="167" fontId="11" fillId="0" borderId="24" xfId="0" applyNumberFormat="1" applyFont="1" applyFill="1" applyBorder="1" applyAlignment="1">
      <alignment vertical="top"/>
    </xf>
    <xf numFmtId="168" fontId="11" fillId="0" borderId="24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0" fontId="11" fillId="0" borderId="5" xfId="0" applyFont="1" applyFill="1" applyBorder="1" applyAlignment="1">
      <alignment horizontal="center" vertical="top"/>
    </xf>
    <xf numFmtId="0" fontId="11" fillId="0" borderId="5" xfId="0" applyFont="1" applyFill="1" applyBorder="1" applyAlignment="1">
      <alignment horizontal="center" vertical="center" wrapText="1"/>
    </xf>
    <xf numFmtId="0" fontId="11" fillId="0" borderId="24" xfId="0" applyFont="1" applyBorder="1"/>
    <xf numFmtId="166" fontId="11" fillId="0" borderId="24" xfId="0" applyNumberFormat="1" applyFont="1" applyBorder="1"/>
    <xf numFmtId="166" fontId="11" fillId="0" borderId="1" xfId="0" applyNumberFormat="1" applyFont="1" applyBorder="1"/>
    <xf numFmtId="0" fontId="11" fillId="0" borderId="1" xfId="0" applyFont="1" applyBorder="1" applyAlignment="1">
      <alignment horizontal="left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10" fillId="5" borderId="21" xfId="0" applyFont="1" applyFill="1" applyBorder="1" applyAlignment="1">
      <alignment horizontal="center" vertical="center"/>
    </xf>
    <xf numFmtId="164" fontId="11" fillId="5" borderId="6" xfId="0" applyNumberFormat="1" applyFont="1" applyFill="1" applyBorder="1"/>
    <xf numFmtId="0" fontId="10" fillId="5" borderId="6" xfId="0" applyFont="1" applyFill="1" applyBorder="1" applyAlignment="1">
      <alignment horizontal="center"/>
    </xf>
    <xf numFmtId="0" fontId="11" fillId="5" borderId="6" xfId="0" applyFont="1" applyFill="1" applyBorder="1"/>
    <xf numFmtId="169" fontId="10" fillId="5" borderId="6" xfId="0" applyNumberFormat="1" applyFont="1" applyFill="1" applyBorder="1"/>
    <xf numFmtId="0" fontId="11" fillId="5" borderId="22" xfId="0" applyFont="1" applyFill="1" applyBorder="1"/>
    <xf numFmtId="0" fontId="11" fillId="0" borderId="8" xfId="0" applyFont="1" applyBorder="1"/>
    <xf numFmtId="0" fontId="11" fillId="0" borderId="24" xfId="0" applyNumberFormat="1" applyFont="1" applyFill="1" applyBorder="1" applyAlignment="1">
      <alignment horizontal="left" vertical="top" wrapText="1"/>
    </xf>
    <xf numFmtId="0" fontId="11" fillId="0" borderId="5" xfId="0" applyFont="1" applyBorder="1" applyAlignment="1">
      <alignment vertical="top"/>
    </xf>
    <xf numFmtId="15" fontId="11" fillId="0" borderId="5" xfId="0" applyNumberFormat="1" applyFont="1" applyFill="1" applyBorder="1" applyAlignment="1">
      <alignment horizontal="left" vertical="top" wrapText="1"/>
    </xf>
    <xf numFmtId="164" fontId="10" fillId="5" borderId="6" xfId="0" applyNumberFormat="1" applyFont="1" applyFill="1" applyBorder="1"/>
    <xf numFmtId="0" fontId="10" fillId="5" borderId="6" xfId="0" applyFont="1" applyFill="1" applyBorder="1" applyAlignment="1">
      <alignment wrapText="1"/>
    </xf>
    <xf numFmtId="0" fontId="10" fillId="5" borderId="6" xfId="0" applyFont="1" applyFill="1" applyBorder="1"/>
    <xf numFmtId="0" fontId="10" fillId="5" borderId="22" xfId="0" applyFont="1" applyFill="1" applyBorder="1"/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left" vertical="top" wrapText="1"/>
    </xf>
    <xf numFmtId="8" fontId="12" fillId="0" borderId="1" xfId="0" applyNumberFormat="1" applyFont="1" applyBorder="1" applyAlignment="1">
      <alignment horizontal="right" wrapText="1"/>
    </xf>
    <xf numFmtId="0" fontId="12" fillId="0" borderId="1" xfId="0" applyFont="1" applyBorder="1" applyAlignment="1">
      <alignment horizontal="left" wrapText="1"/>
    </xf>
    <xf numFmtId="0" fontId="12" fillId="0" borderId="11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left" vertical="top" wrapText="1"/>
    </xf>
    <xf numFmtId="8" fontId="12" fillId="0" borderId="5" xfId="0" applyNumberFormat="1" applyFont="1" applyBorder="1" applyAlignment="1">
      <alignment horizontal="right" wrapText="1"/>
    </xf>
    <xf numFmtId="0" fontId="12" fillId="0" borderId="5" xfId="0" applyFont="1" applyBorder="1" applyAlignment="1">
      <alignment horizontal="left" wrapText="1"/>
    </xf>
    <xf numFmtId="0" fontId="12" fillId="0" borderId="14" xfId="0" applyFont="1" applyBorder="1" applyAlignment="1">
      <alignment horizontal="left" vertical="top" wrapText="1"/>
    </xf>
    <xf numFmtId="0" fontId="11" fillId="0" borderId="24" xfId="0" applyFont="1" applyFill="1" applyBorder="1" applyAlignment="1">
      <alignment vertical="top"/>
    </xf>
    <xf numFmtId="0" fontId="11" fillId="4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5" xfId="0" applyFont="1" applyFill="1" applyBorder="1" applyAlignment="1">
      <alignment horizontal="left" vertical="top" wrapText="1"/>
    </xf>
    <xf numFmtId="0" fontId="11" fillId="0" borderId="6" xfId="0" applyFont="1" applyBorder="1" applyAlignment="1">
      <alignment horizontal="left"/>
    </xf>
    <xf numFmtId="0" fontId="11" fillId="0" borderId="6" xfId="0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166" fontId="11" fillId="0" borderId="6" xfId="0" applyNumberFormat="1" applyFont="1" applyBorder="1"/>
    <xf numFmtId="0" fontId="11" fillId="0" borderId="22" xfId="0" applyFont="1" applyBorder="1"/>
    <xf numFmtId="169" fontId="4" fillId="5" borderId="1" xfId="0" applyNumberFormat="1" applyFont="1" applyFill="1" applyBorder="1" applyAlignment="1">
      <alignment horizontal="right"/>
    </xf>
    <xf numFmtId="4" fontId="3" fillId="0" borderId="0" xfId="0" applyNumberFormat="1" applyFont="1"/>
    <xf numFmtId="169" fontId="4" fillId="5" borderId="1" xfId="0" applyNumberFormat="1" applyFont="1" applyFill="1" applyBorder="1"/>
    <xf numFmtId="0" fontId="6" fillId="0" borderId="0" xfId="0" applyFont="1"/>
    <xf numFmtId="0" fontId="3" fillId="0" borderId="0" xfId="0" applyFont="1" applyBorder="1"/>
    <xf numFmtId="0" fontId="10" fillId="3" borderId="1" xfId="0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170" fontId="3" fillId="0" borderId="1" xfId="0" applyNumberFormat="1" applyFont="1" applyBorder="1" applyAlignment="1">
      <alignment horizontal="center"/>
    </xf>
    <xf numFmtId="169" fontId="3" fillId="0" borderId="1" xfId="0" applyNumberFormat="1" applyFont="1" applyBorder="1" applyAlignment="1">
      <alignment vertical="center"/>
    </xf>
    <xf numFmtId="169" fontId="3" fillId="0" borderId="0" xfId="0" applyNumberFormat="1" applyFont="1" applyBorder="1" applyAlignment="1">
      <alignment vertical="center"/>
    </xf>
    <xf numFmtId="170" fontId="4" fillId="5" borderId="1" xfId="0" applyNumberFormat="1" applyFont="1" applyFill="1" applyBorder="1" applyAlignment="1">
      <alignment horizontal="center"/>
    </xf>
    <xf numFmtId="169" fontId="3" fillId="0" borderId="0" xfId="0" applyNumberFormat="1" applyFont="1" applyBorder="1"/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vertical="center"/>
    </xf>
    <xf numFmtId="1" fontId="4" fillId="5" borderId="1" xfId="0" applyNumberFormat="1" applyFont="1" applyFill="1" applyBorder="1" applyAlignment="1">
      <alignment horizontal="center"/>
    </xf>
    <xf numFmtId="168" fontId="4" fillId="5" borderId="1" xfId="0" applyNumberFormat="1" applyFont="1" applyFill="1" applyBorder="1" applyAlignment="1">
      <alignment horizontal="center"/>
    </xf>
    <xf numFmtId="2" fontId="4" fillId="5" borderId="1" xfId="0" applyNumberFormat="1" applyFont="1" applyFill="1" applyBorder="1" applyAlignment="1">
      <alignment horizontal="center"/>
    </xf>
    <xf numFmtId="2" fontId="4" fillId="3" borderId="1" xfId="0" applyNumberFormat="1" applyFont="1" applyFill="1" applyBorder="1"/>
    <xf numFmtId="0" fontId="4" fillId="0" borderId="32" xfId="0" applyFont="1" applyBorder="1" applyAlignment="1">
      <alignment horizontal="left"/>
    </xf>
    <xf numFmtId="6" fontId="4" fillId="5" borderId="0" xfId="0" applyNumberFormat="1" applyFont="1" applyFill="1"/>
    <xf numFmtId="0" fontId="4" fillId="7" borderId="0" xfId="0" applyFont="1" applyFill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0" fontId="3" fillId="0" borderId="29" xfId="0" applyFont="1" applyBorder="1"/>
    <xf numFmtId="164" fontId="11" fillId="0" borderId="1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/>
    <xf numFmtId="169" fontId="11" fillId="0" borderId="1" xfId="0" applyNumberFormat="1" applyFont="1" applyFill="1" applyBorder="1"/>
    <xf numFmtId="0" fontId="11" fillId="0" borderId="11" xfId="0" applyFont="1" applyFill="1" applyBorder="1"/>
    <xf numFmtId="0" fontId="3" fillId="0" borderId="0" xfId="0" applyFont="1" applyFill="1"/>
    <xf numFmtId="0" fontId="10" fillId="5" borderId="16" xfId="0" applyFont="1" applyFill="1" applyBorder="1" applyAlignment="1">
      <alignment horizontal="center" vertical="center"/>
    </xf>
    <xf numFmtId="164" fontId="11" fillId="5" borderId="17" xfId="0" applyNumberFormat="1" applyFont="1" applyFill="1" applyBorder="1"/>
    <xf numFmtId="0" fontId="10" fillId="5" borderId="17" xfId="0" applyFont="1" applyFill="1" applyBorder="1" applyAlignment="1">
      <alignment horizontal="center"/>
    </xf>
    <xf numFmtId="0" fontId="11" fillId="5" borderId="17" xfId="0" applyFont="1" applyFill="1" applyBorder="1"/>
    <xf numFmtId="169" fontId="10" fillId="5" borderId="17" xfId="0" applyNumberFormat="1" applyFont="1" applyFill="1" applyBorder="1"/>
    <xf numFmtId="0" fontId="11" fillId="5" borderId="18" xfId="0" applyFont="1" applyFill="1" applyBorder="1"/>
    <xf numFmtId="164" fontId="11" fillId="0" borderId="24" xfId="0" applyNumberFormat="1" applyFont="1" applyFill="1" applyBorder="1"/>
    <xf numFmtId="0" fontId="11" fillId="0" borderId="24" xfId="0" applyFont="1" applyFill="1" applyBorder="1" applyAlignment="1">
      <alignment horizontal="center"/>
    </xf>
    <xf numFmtId="0" fontId="11" fillId="0" borderId="24" xfId="0" applyFont="1" applyFill="1" applyBorder="1"/>
    <xf numFmtId="169" fontId="11" fillId="0" borderId="24" xfId="0" applyNumberFormat="1" applyFont="1" applyFill="1" applyBorder="1"/>
    <xf numFmtId="0" fontId="11" fillId="0" borderId="25" xfId="0" applyFont="1" applyFill="1" applyBorder="1"/>
    <xf numFmtId="0" fontId="10" fillId="5" borderId="17" xfId="0" applyFont="1" applyFill="1" applyBorder="1" applyAlignment="1">
      <alignment horizontal="center" vertical="center"/>
    </xf>
    <xf numFmtId="169" fontId="10" fillId="5" borderId="17" xfId="0" applyNumberFormat="1" applyFont="1" applyFill="1" applyBorder="1" applyAlignment="1">
      <alignment horizontal="center" vertical="center"/>
    </xf>
    <xf numFmtId="0" fontId="10" fillId="5" borderId="18" xfId="0" applyFont="1" applyFill="1" applyBorder="1" applyAlignment="1">
      <alignment horizontal="center" vertical="center"/>
    </xf>
    <xf numFmtId="164" fontId="10" fillId="5" borderId="17" xfId="0" applyNumberFormat="1" applyFont="1" applyFill="1" applyBorder="1"/>
    <xf numFmtId="0" fontId="10" fillId="5" borderId="17" xfId="0" applyFont="1" applyFill="1" applyBorder="1" applyAlignment="1">
      <alignment wrapText="1"/>
    </xf>
    <xf numFmtId="0" fontId="10" fillId="5" borderId="17" xfId="0" applyFont="1" applyFill="1" applyBorder="1"/>
    <xf numFmtId="0" fontId="10" fillId="5" borderId="18" xfId="0" applyFont="1" applyFill="1" applyBorder="1"/>
    <xf numFmtId="0" fontId="4" fillId="5" borderId="16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169" fontId="10" fillId="5" borderId="17" xfId="0" applyNumberFormat="1" applyFont="1" applyFill="1" applyBorder="1" applyAlignment="1">
      <alignment horizontal="right"/>
    </xf>
    <xf numFmtId="0" fontId="4" fillId="5" borderId="18" xfId="0" applyFont="1" applyFill="1" applyBorder="1" applyAlignment="1">
      <alignment horizontal="center"/>
    </xf>
    <xf numFmtId="0" fontId="3" fillId="0" borderId="25" xfId="0" applyFont="1" applyBorder="1"/>
    <xf numFmtId="169" fontId="11" fillId="0" borderId="1" xfId="0" applyNumberFormat="1" applyFont="1" applyBorder="1" applyAlignment="1"/>
    <xf numFmtId="0" fontId="11" fillId="0" borderId="6" xfId="0" applyFont="1" applyFill="1" applyBorder="1" applyAlignment="1">
      <alignment horizontal="center"/>
    </xf>
    <xf numFmtId="0" fontId="11" fillId="0" borderId="0" xfId="0" applyFont="1"/>
    <xf numFmtId="0" fontId="10" fillId="3" borderId="1" xfId="0" applyFont="1" applyFill="1" applyBorder="1"/>
    <xf numFmtId="0" fontId="8" fillId="4" borderId="24" xfId="0" applyFont="1" applyFill="1" applyBorder="1" applyAlignment="1">
      <alignment horizontal="center"/>
    </xf>
    <xf numFmtId="0" fontId="8" fillId="4" borderId="24" xfId="0" applyFont="1" applyFill="1" applyBorder="1"/>
    <xf numFmtId="167" fontId="8" fillId="0" borderId="0" xfId="0" applyNumberFormat="1" applyFont="1"/>
    <xf numFmtId="0" fontId="8" fillId="4" borderId="24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/>
    <xf numFmtId="167" fontId="5" fillId="4" borderId="1" xfId="0" applyNumberFormat="1" applyFont="1" applyFill="1" applyBorder="1"/>
    <xf numFmtId="0" fontId="5" fillId="4" borderId="1" xfId="0" applyFont="1" applyFill="1" applyBorder="1" applyAlignment="1">
      <alignment horizontal="left" vertical="center" wrapText="1" indent="1"/>
    </xf>
    <xf numFmtId="167" fontId="5" fillId="4" borderId="1" xfId="0" applyNumberFormat="1" applyFont="1" applyFill="1" applyBorder="1" applyAlignment="1">
      <alignment horizontal="right" vertical="center" wrapText="1" indent="1"/>
    </xf>
    <xf numFmtId="0" fontId="5" fillId="4" borderId="1" xfId="0" applyFont="1" applyFill="1" applyBorder="1" applyAlignment="1">
      <alignment vertical="center" wrapText="1"/>
    </xf>
    <xf numFmtId="167" fontId="5" fillId="0" borderId="1" xfId="0" applyNumberFormat="1" applyFont="1" applyBorder="1"/>
    <xf numFmtId="0" fontId="5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center"/>
    </xf>
    <xf numFmtId="167" fontId="5" fillId="0" borderId="1" xfId="0" applyNumberFormat="1" applyFont="1" applyBorder="1" applyAlignment="1">
      <alignment horizontal="right" wrapText="1" indent="1"/>
    </xf>
    <xf numFmtId="0" fontId="5" fillId="4" borderId="1" xfId="0" applyFont="1" applyFill="1" applyBorder="1" applyAlignment="1">
      <alignment wrapText="1"/>
    </xf>
    <xf numFmtId="167" fontId="5" fillId="4" borderId="1" xfId="0" applyNumberFormat="1" applyFont="1" applyFill="1" applyBorder="1" applyAlignment="1">
      <alignment wrapText="1"/>
    </xf>
    <xf numFmtId="0" fontId="14" fillId="3" borderId="1" xfId="0" applyFont="1" applyFill="1" applyBorder="1" applyAlignment="1">
      <alignment horizontal="center"/>
    </xf>
    <xf numFmtId="0" fontId="5" fillId="3" borderId="1" xfId="0" applyFont="1" applyFill="1" applyBorder="1"/>
    <xf numFmtId="167" fontId="14" fillId="3" borderId="1" xfId="0" applyNumberFormat="1" applyFont="1" applyFill="1" applyBorder="1"/>
    <xf numFmtId="167" fontId="3" fillId="0" borderId="1" xfId="0" applyNumberFormat="1" applyFont="1" applyBorder="1" applyAlignment="1">
      <alignment vertical="center" wrapText="1"/>
    </xf>
    <xf numFmtId="167" fontId="3" fillId="4" borderId="1" xfId="0" applyNumberFormat="1" applyFont="1" applyFill="1" applyBorder="1"/>
    <xf numFmtId="0" fontId="5" fillId="3" borderId="29" xfId="0" applyFont="1" applyFill="1" applyBorder="1" applyAlignment="1">
      <alignment vertical="center" wrapText="1"/>
    </xf>
    <xf numFmtId="167" fontId="5" fillId="0" borderId="28" xfId="0" applyNumberFormat="1" applyFont="1" applyBorder="1" applyAlignment="1">
      <alignment vertical="center" wrapText="1"/>
    </xf>
    <xf numFmtId="167" fontId="3" fillId="0" borderId="1" xfId="0" applyNumberFormat="1" applyFont="1" applyBorder="1"/>
    <xf numFmtId="167" fontId="5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wrapText="1"/>
    </xf>
    <xf numFmtId="0" fontId="5" fillId="6" borderId="1" xfId="0" applyFont="1" applyFill="1" applyBorder="1" applyAlignment="1">
      <alignment vertical="center" wrapText="1"/>
    </xf>
    <xf numFmtId="167" fontId="5" fillId="6" borderId="1" xfId="0" applyNumberFormat="1" applyFont="1" applyFill="1" applyBorder="1" applyAlignment="1">
      <alignment vertical="center" wrapText="1"/>
    </xf>
    <xf numFmtId="167" fontId="5" fillId="0" borderId="5" xfId="0" applyNumberFormat="1" applyFont="1" applyBorder="1"/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indent="1"/>
    </xf>
    <xf numFmtId="167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 wrapText="1"/>
    </xf>
    <xf numFmtId="167" fontId="5" fillId="6" borderId="1" xfId="0" applyNumberFormat="1" applyFont="1" applyFill="1" applyBorder="1" applyAlignment="1">
      <alignment horizontal="right" wrapText="1"/>
    </xf>
    <xf numFmtId="167" fontId="5" fillId="0" borderId="1" xfId="0" applyNumberFormat="1" applyFont="1" applyBorder="1" applyAlignment="1">
      <alignment wrapText="1"/>
    </xf>
    <xf numFmtId="0" fontId="14" fillId="3" borderId="5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vertical="center" wrapText="1"/>
    </xf>
    <xf numFmtId="167" fontId="14" fillId="3" borderId="5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wrapText="1"/>
    </xf>
    <xf numFmtId="0" fontId="3" fillId="0" borderId="31" xfId="0" applyFont="1" applyBorder="1" applyAlignment="1">
      <alignment wrapText="1"/>
    </xf>
    <xf numFmtId="0" fontId="3" fillId="3" borderId="1" xfId="0" applyFont="1" applyFill="1" applyBorder="1"/>
    <xf numFmtId="0" fontId="3" fillId="3" borderId="31" xfId="0" applyFont="1" applyFill="1" applyBorder="1"/>
    <xf numFmtId="0" fontId="3" fillId="0" borderId="42" xfId="0" applyFont="1" applyBorder="1" applyAlignment="1">
      <alignment wrapText="1"/>
    </xf>
    <xf numFmtId="167" fontId="4" fillId="3" borderId="1" xfId="0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Border="1" applyAlignment="1">
      <alignment wrapText="1"/>
    </xf>
    <xf numFmtId="0" fontId="4" fillId="3" borderId="5" xfId="0" applyFont="1" applyFill="1" applyBorder="1" applyAlignment="1">
      <alignment horizontal="center" vertical="center"/>
    </xf>
    <xf numFmtId="0" fontId="3" fillId="3" borderId="5" xfId="0" applyFont="1" applyFill="1" applyBorder="1"/>
    <xf numFmtId="167" fontId="4" fillId="5" borderId="42" xfId="0" applyNumberFormat="1" applyFont="1" applyFill="1" applyBorder="1"/>
    <xf numFmtId="0" fontId="4" fillId="3" borderId="31" xfId="0" applyFont="1" applyFill="1" applyBorder="1"/>
    <xf numFmtId="0" fontId="7" fillId="0" borderId="0" xfId="0" applyFont="1"/>
    <xf numFmtId="0" fontId="3" fillId="4" borderId="0" xfId="0" applyFont="1" applyFill="1"/>
    <xf numFmtId="8" fontId="4" fillId="5" borderId="1" xfId="0" applyNumberFormat="1" applyFont="1" applyFill="1" applyBorder="1" applyAlignment="1">
      <alignment horizontal="center"/>
    </xf>
    <xf numFmtId="8" fontId="4" fillId="5" borderId="1" xfId="0" applyNumberFormat="1" applyFont="1" applyFill="1" applyBorder="1"/>
    <xf numFmtId="0" fontId="3" fillId="0" borderId="0" xfId="0" applyFont="1" applyAlignment="1">
      <alignment horizontal="right"/>
    </xf>
    <xf numFmtId="169" fontId="3" fillId="0" borderId="0" xfId="0" applyNumberFormat="1" applyFont="1" applyAlignment="1">
      <alignment horizontal="right"/>
    </xf>
    <xf numFmtId="0" fontId="3" fillId="0" borderId="0" xfId="0" applyFont="1" applyAlignment="1"/>
    <xf numFmtId="0" fontId="4" fillId="3" borderId="7" xfId="0" applyFont="1" applyFill="1" applyBorder="1" applyAlignment="1">
      <alignment horizontal="right" vertical="center" wrapText="1"/>
    </xf>
    <xf numFmtId="169" fontId="4" fillId="3" borderId="7" xfId="0" applyNumberFormat="1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right"/>
    </xf>
    <xf numFmtId="169" fontId="3" fillId="0" borderId="1" xfId="0" applyNumberFormat="1" applyFont="1" applyBorder="1" applyAlignment="1">
      <alignment horizontal="right"/>
    </xf>
    <xf numFmtId="0" fontId="4" fillId="5" borderId="1" xfId="0" applyFont="1" applyFill="1" applyBorder="1" applyAlignment="1">
      <alignment horizontal="center" wrapText="1"/>
    </xf>
    <xf numFmtId="0" fontId="5" fillId="0" borderId="1" xfId="0" applyFont="1" applyBorder="1" applyAlignment="1"/>
    <xf numFmtId="0" fontId="10" fillId="3" borderId="19" xfId="0" applyFont="1" applyFill="1" applyBorder="1" applyAlignment="1">
      <alignment horizontal="center" vertical="center" wrapText="1"/>
    </xf>
    <xf numFmtId="164" fontId="10" fillId="3" borderId="7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167" fontId="4" fillId="5" borderId="1" xfId="0" applyNumberFormat="1" applyFont="1" applyFill="1" applyBorder="1"/>
    <xf numFmtId="164" fontId="10" fillId="3" borderId="7" xfId="0" applyNumberFormat="1" applyFont="1" applyFill="1" applyBorder="1" applyAlignment="1">
      <alignment horizontal="center" vertical="center"/>
    </xf>
    <xf numFmtId="0" fontId="8" fillId="0" borderId="1" xfId="0" applyFont="1" applyBorder="1"/>
    <xf numFmtId="167" fontId="8" fillId="0" borderId="1" xfId="1" applyNumberFormat="1" applyFont="1" applyBorder="1"/>
    <xf numFmtId="0" fontId="8" fillId="0" borderId="1" xfId="0" applyFont="1" applyBorder="1" applyAlignment="1">
      <alignment vertical="top" wrapText="1"/>
    </xf>
    <xf numFmtId="167" fontId="4" fillId="5" borderId="1" xfId="1" applyNumberFormat="1" applyFont="1" applyFill="1" applyBorder="1" applyAlignment="1">
      <alignment horizontal="center"/>
    </xf>
    <xf numFmtId="0" fontId="3" fillId="0" borderId="1" xfId="0" applyFont="1" applyFill="1" applyBorder="1"/>
    <xf numFmtId="167" fontId="3" fillId="0" borderId="0" xfId="1" applyNumberFormat="1" applyFont="1"/>
    <xf numFmtId="167" fontId="3" fillId="0" borderId="1" xfId="1" applyNumberFormat="1" applyFont="1" applyBorder="1"/>
    <xf numFmtId="0" fontId="3" fillId="0" borderId="6" xfId="0" applyFont="1" applyFill="1" applyBorder="1" applyAlignment="1">
      <alignment horizontal="center"/>
    </xf>
    <xf numFmtId="167" fontId="4" fillId="5" borderId="1" xfId="0" applyNumberFormat="1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15" fillId="0" borderId="0" xfId="0" applyFont="1"/>
    <xf numFmtId="0" fontId="5" fillId="0" borderId="0" xfId="0" applyFont="1" applyAlignment="1">
      <alignment horizontal="center"/>
    </xf>
    <xf numFmtId="0" fontId="15" fillId="0" borderId="0" xfId="0" applyFont="1" applyAlignment="1">
      <alignment vertical="top" wrapText="1"/>
    </xf>
    <xf numFmtId="0" fontId="3" fillId="0" borderId="1" xfId="0" applyFont="1" applyFill="1" applyBorder="1" applyAlignment="1">
      <alignment horizontal="center"/>
    </xf>
    <xf numFmtId="0" fontId="4" fillId="0" borderId="0" xfId="0" applyFont="1" applyAlignment="1"/>
    <xf numFmtId="0" fontId="15" fillId="3" borderId="1" xfId="0" applyFont="1" applyFill="1" applyBorder="1"/>
    <xf numFmtId="167" fontId="3" fillId="0" borderId="30" xfId="0" applyNumberFormat="1" applyFont="1" applyBorder="1" applyAlignment="1">
      <alignment vertical="top" wrapText="1"/>
    </xf>
    <xf numFmtId="167" fontId="3" fillId="0" borderId="40" xfId="0" applyNumberFormat="1" applyFont="1" applyBorder="1" applyAlignment="1">
      <alignment vertical="top" wrapText="1"/>
    </xf>
    <xf numFmtId="44" fontId="5" fillId="0" borderId="46" xfId="0" applyNumberFormat="1" applyFont="1" applyBorder="1"/>
    <xf numFmtId="44" fontId="3" fillId="0" borderId="2" xfId="0" applyNumberFormat="1" applyFont="1" applyBorder="1" applyAlignment="1">
      <alignment vertical="center" wrapText="1"/>
    </xf>
    <xf numFmtId="44" fontId="3" fillId="0" borderId="30" xfId="0" applyNumberFormat="1" applyFont="1" applyBorder="1" applyAlignment="1">
      <alignment vertical="center" wrapText="1"/>
    </xf>
    <xf numFmtId="44" fontId="3" fillId="4" borderId="30" xfId="0" applyNumberFormat="1" applyFont="1" applyFill="1" applyBorder="1" applyAlignment="1">
      <alignment vertical="center" wrapText="1"/>
    </xf>
    <xf numFmtId="44" fontId="3" fillId="0" borderId="40" xfId="0" applyNumberFormat="1" applyFont="1" applyBorder="1" applyAlignment="1">
      <alignment vertical="center" wrapText="1"/>
    </xf>
    <xf numFmtId="167" fontId="4" fillId="3" borderId="43" xfId="0" applyNumberFormat="1" applyFont="1" applyFill="1" applyBorder="1"/>
    <xf numFmtId="0" fontId="3" fillId="0" borderId="31" xfId="0" applyFont="1" applyBorder="1"/>
    <xf numFmtId="0" fontId="3" fillId="0" borderId="51" xfId="0" applyFont="1" applyBorder="1"/>
    <xf numFmtId="0" fontId="3" fillId="4" borderId="31" xfId="0" applyFont="1" applyFill="1" applyBorder="1"/>
    <xf numFmtId="0" fontId="3" fillId="3" borderId="32" xfId="0" applyFont="1" applyFill="1" applyBorder="1"/>
    <xf numFmtId="0" fontId="10" fillId="2" borderId="2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3" fillId="0" borderId="43" xfId="0" applyFont="1" applyBorder="1" applyAlignment="1">
      <alignment horizontal="center" wrapText="1"/>
    </xf>
    <xf numFmtId="0" fontId="4" fillId="0" borderId="0" xfId="0" applyFont="1" applyAlignment="1">
      <alignment horizontal="left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4" fontId="5" fillId="0" borderId="5" xfId="0" applyNumberFormat="1" applyFont="1" applyBorder="1" applyAlignment="1">
      <alignment horizontal="center" vertical="center"/>
    </xf>
    <xf numFmtId="44" fontId="5" fillId="0" borderId="6" xfId="0" applyNumberFormat="1" applyFont="1" applyBorder="1" applyAlignment="1">
      <alignment horizontal="center" vertical="center"/>
    </xf>
    <xf numFmtId="44" fontId="5" fillId="0" borderId="24" xfId="0" applyNumberFormat="1" applyFont="1" applyBorder="1" applyAlignment="1">
      <alignment horizontal="center" vertical="center"/>
    </xf>
    <xf numFmtId="44" fontId="5" fillId="0" borderId="5" xfId="0" applyNumberFormat="1" applyFont="1" applyBorder="1" applyAlignment="1">
      <alignment horizontal="center"/>
    </xf>
    <xf numFmtId="44" fontId="5" fillId="0" borderId="24" xfId="0" applyNumberFormat="1" applyFont="1" applyBorder="1" applyAlignment="1">
      <alignment horizontal="center"/>
    </xf>
    <xf numFmtId="44" fontId="5" fillId="0" borderId="51" xfId="0" applyNumberFormat="1" applyFont="1" applyBorder="1" applyAlignment="1">
      <alignment horizontal="center"/>
    </xf>
    <xf numFmtId="44" fontId="5" fillId="0" borderId="32" xfId="0" applyNumberFormat="1" applyFont="1" applyBorder="1" applyAlignment="1">
      <alignment horizontal="center"/>
    </xf>
    <xf numFmtId="44" fontId="5" fillId="0" borderId="42" xfId="0" applyNumberFormat="1" applyFont="1" applyBorder="1" applyAlignment="1">
      <alignment horizontal="center"/>
    </xf>
    <xf numFmtId="0" fontId="3" fillId="4" borderId="5" xfId="0" applyFont="1" applyFill="1" applyBorder="1" applyAlignment="1">
      <alignment horizontal="left"/>
    </xf>
    <xf numFmtId="0" fontId="3" fillId="4" borderId="6" xfId="0" applyFont="1" applyFill="1" applyBorder="1" applyAlignment="1">
      <alignment horizontal="left"/>
    </xf>
    <xf numFmtId="0" fontId="3" fillId="4" borderId="24" xfId="0" applyFont="1" applyFill="1" applyBorder="1" applyAlignment="1">
      <alignment horizontal="left"/>
    </xf>
    <xf numFmtId="0" fontId="4" fillId="0" borderId="32" xfId="0" applyFont="1" applyBorder="1" applyAlignment="1">
      <alignment horizontal="left"/>
    </xf>
    <xf numFmtId="44" fontId="5" fillId="0" borderId="48" xfId="0" applyNumberFormat="1" applyFont="1" applyBorder="1" applyAlignment="1">
      <alignment horizontal="center" vertical="center"/>
    </xf>
    <xf numFmtId="44" fontId="5" fillId="0" borderId="30" xfId="0" applyNumberFormat="1" applyFont="1" applyBorder="1" applyAlignment="1">
      <alignment horizontal="center" vertical="center"/>
    </xf>
    <xf numFmtId="44" fontId="5" fillId="0" borderId="15" xfId="0" applyNumberFormat="1" applyFont="1" applyBorder="1" applyAlignment="1">
      <alignment horizontal="center"/>
    </xf>
    <xf numFmtId="44" fontId="5" fillId="0" borderId="26" xfId="0" applyNumberFormat="1" applyFont="1" applyBorder="1" applyAlignment="1">
      <alignment horizontal="center"/>
    </xf>
    <xf numFmtId="0" fontId="3" fillId="0" borderId="48" xfId="0" applyFont="1" applyBorder="1" applyAlignment="1">
      <alignment vertical="center"/>
    </xf>
    <xf numFmtId="0" fontId="3" fillId="0" borderId="40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5" fillId="0" borderId="37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5" fillId="0" borderId="49" xfId="0" applyFont="1" applyBorder="1" applyAlignment="1">
      <alignment vertical="center" wrapText="1"/>
    </xf>
    <xf numFmtId="0" fontId="5" fillId="0" borderId="50" xfId="0" applyFont="1" applyBorder="1" applyAlignment="1">
      <alignment vertical="center" wrapText="1"/>
    </xf>
    <xf numFmtId="44" fontId="5" fillId="0" borderId="21" xfId="0" applyNumberFormat="1" applyFont="1" applyBorder="1" applyAlignment="1">
      <alignment horizontal="center"/>
    </xf>
    <xf numFmtId="44" fontId="3" fillId="0" borderId="15" xfId="0" applyNumberFormat="1" applyFont="1" applyBorder="1" applyAlignment="1">
      <alignment horizontal="center"/>
    </xf>
    <xf numFmtId="44" fontId="3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3" fillId="4" borderId="46" xfId="0" applyFont="1" applyFill="1" applyBorder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10" fillId="0" borderId="26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0" fontId="11" fillId="0" borderId="1" xfId="0" applyFont="1" applyFill="1" applyBorder="1" applyAlignment="1">
      <alignment horizontal="center" vertical="top"/>
    </xf>
    <xf numFmtId="0" fontId="11" fillId="0" borderId="5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534133</xdr:colOff>
      <xdr:row>4</xdr:row>
      <xdr:rowOff>41275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190500"/>
          <a:ext cx="2696308" cy="584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534133</xdr:colOff>
      <xdr:row>4</xdr:row>
      <xdr:rowOff>41275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180975"/>
          <a:ext cx="2696308" cy="584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952500</xdr:colOff>
          <xdr:row>0</xdr:row>
          <xdr:rowOff>47625</xdr:rowOff>
        </xdr:from>
        <xdr:to>
          <xdr:col>6</xdr:col>
          <xdr:colOff>1162050</xdr:colOff>
          <xdr:row>6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123824</xdr:rowOff>
    </xdr:from>
    <xdr:to>
      <xdr:col>4</xdr:col>
      <xdr:colOff>28574</xdr:colOff>
      <xdr:row>8</xdr:row>
      <xdr:rowOff>9525</xdr:rowOff>
    </xdr:to>
    <xdr:pic>
      <xdr:nvPicPr>
        <xdr:cNvPr id="8" name="Picture 7" descr="Image result for eastern cape department of rural development and agrarian reform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99" y="123824"/>
          <a:ext cx="3286125" cy="138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495300</xdr:colOff>
          <xdr:row>1</xdr:row>
          <xdr:rowOff>161925</xdr:rowOff>
        </xdr:from>
        <xdr:to>
          <xdr:col>6</xdr:col>
          <xdr:colOff>2085975</xdr:colOff>
          <xdr:row>7</xdr:row>
          <xdr:rowOff>85725</xdr:rowOff>
        </xdr:to>
        <xdr:sp macro="" textlink="">
          <xdr:nvSpPr>
            <xdr:cNvPr id="7176" name="Object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1104900</xdr:colOff>
          <xdr:row>0</xdr:row>
          <xdr:rowOff>133350</xdr:rowOff>
        </xdr:from>
        <xdr:to>
          <xdr:col>6</xdr:col>
          <xdr:colOff>2695575</xdr:colOff>
          <xdr:row>6</xdr:row>
          <xdr:rowOff>95250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152400</xdr:colOff>
      <xdr:row>0</xdr:row>
      <xdr:rowOff>123825</xdr:rowOff>
    </xdr:from>
    <xdr:to>
      <xdr:col>4</xdr:col>
      <xdr:colOff>971550</xdr:colOff>
      <xdr:row>6</xdr:row>
      <xdr:rowOff>66675</xdr:rowOff>
    </xdr:to>
    <xdr:pic>
      <xdr:nvPicPr>
        <xdr:cNvPr id="3" name="Picture 2" descr="Dep-Agriculture-logo-Colour-[Converted]-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3825"/>
          <a:ext cx="38671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2305050</xdr:colOff>
          <xdr:row>0</xdr:row>
          <xdr:rowOff>95250</xdr:rowOff>
        </xdr:from>
        <xdr:to>
          <xdr:col>6</xdr:col>
          <xdr:colOff>1162050</xdr:colOff>
          <xdr:row>8</xdr:row>
          <xdr:rowOff>57150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542925</xdr:colOff>
      <xdr:row>0</xdr:row>
      <xdr:rowOff>161925</xdr:rowOff>
    </xdr:from>
    <xdr:to>
      <xdr:col>3</xdr:col>
      <xdr:colOff>1381125</xdr:colOff>
      <xdr:row>6</xdr:row>
      <xdr:rowOff>152400</xdr:rowOff>
    </xdr:to>
    <xdr:pic>
      <xdr:nvPicPr>
        <xdr:cNvPr id="4" name="Picture 3" descr="Image result for gauteng department of agriculture and rural development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61925"/>
          <a:ext cx="37623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142875</xdr:colOff>
          <xdr:row>1</xdr:row>
          <xdr:rowOff>114300</xdr:rowOff>
        </xdr:from>
        <xdr:to>
          <xdr:col>7</xdr:col>
          <xdr:colOff>657225</xdr:colOff>
          <xdr:row>7</xdr:row>
          <xdr:rowOff>76200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561975</xdr:colOff>
      <xdr:row>0</xdr:row>
      <xdr:rowOff>171450</xdr:rowOff>
    </xdr:from>
    <xdr:to>
      <xdr:col>5</xdr:col>
      <xdr:colOff>57150</xdr:colOff>
      <xdr:row>6</xdr:row>
      <xdr:rowOff>38100</xdr:rowOff>
    </xdr:to>
    <xdr:pic>
      <xdr:nvPicPr>
        <xdr:cNvPr id="3" name="Picture 2" descr="Image result for limpopo department of agriculture and rural development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71450"/>
          <a:ext cx="40290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666750</xdr:colOff>
          <xdr:row>0</xdr:row>
          <xdr:rowOff>57150</xdr:rowOff>
        </xdr:from>
        <xdr:to>
          <xdr:col>6</xdr:col>
          <xdr:colOff>2257425</xdr:colOff>
          <xdr:row>7</xdr:row>
          <xdr:rowOff>19050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809625</xdr:colOff>
      <xdr:row>1</xdr:row>
      <xdr:rowOff>0</xdr:rowOff>
    </xdr:from>
    <xdr:to>
      <xdr:col>4</xdr:col>
      <xdr:colOff>28575</xdr:colOff>
      <xdr:row>6</xdr:row>
      <xdr:rowOff>133350</xdr:rowOff>
    </xdr:to>
    <xdr:pic>
      <xdr:nvPicPr>
        <xdr:cNvPr id="7" name="Picture 6" descr="Image result for kwazulu natal department of agriculture and rural development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80975"/>
          <a:ext cx="26289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1990725</xdr:colOff>
          <xdr:row>1</xdr:row>
          <xdr:rowOff>57150</xdr:rowOff>
        </xdr:from>
        <xdr:to>
          <xdr:col>6</xdr:col>
          <xdr:colOff>3581400</xdr:colOff>
          <xdr:row>7</xdr:row>
          <xdr:rowOff>19050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571500</xdr:colOff>
      <xdr:row>0</xdr:row>
      <xdr:rowOff>95250</xdr:rowOff>
    </xdr:from>
    <xdr:to>
      <xdr:col>3</xdr:col>
      <xdr:colOff>733425</xdr:colOff>
      <xdr:row>6</xdr:row>
      <xdr:rowOff>47625</xdr:rowOff>
    </xdr:to>
    <xdr:pic>
      <xdr:nvPicPr>
        <xdr:cNvPr id="5" name="Picture 4" descr="Image result for northern cape department of agriculture, land reform and rural development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5250"/>
          <a:ext cx="29718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2162175</xdr:colOff>
          <xdr:row>2</xdr:row>
          <xdr:rowOff>9525</xdr:rowOff>
        </xdr:from>
        <xdr:to>
          <xdr:col>6</xdr:col>
          <xdr:colOff>3752850</xdr:colOff>
          <xdr:row>7</xdr:row>
          <xdr:rowOff>152400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609599</xdr:colOff>
      <xdr:row>1</xdr:row>
      <xdr:rowOff>76201</xdr:rowOff>
    </xdr:from>
    <xdr:to>
      <xdr:col>4</xdr:col>
      <xdr:colOff>666749</xdr:colOff>
      <xdr:row>8</xdr:row>
      <xdr:rowOff>95251</xdr:rowOff>
    </xdr:to>
    <xdr:pic>
      <xdr:nvPicPr>
        <xdr:cNvPr id="4" name="Picture 3" descr="Image result for western cape agriculture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57176"/>
          <a:ext cx="332422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68580</xdr:rowOff>
    </xdr:from>
    <xdr:to>
      <xdr:col>4</xdr:col>
      <xdr:colOff>274320</xdr:colOff>
      <xdr:row>6</xdr:row>
      <xdr:rowOff>91440</xdr:rowOff>
    </xdr:to>
    <xdr:pic>
      <xdr:nvPicPr>
        <xdr:cNvPr id="3" name="Picture 2" descr="Graphic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8275" y="68580"/>
          <a:ext cx="256032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304800</xdr:colOff>
          <xdr:row>0</xdr:row>
          <xdr:rowOff>285750</xdr:rowOff>
        </xdr:from>
        <xdr:to>
          <xdr:col>7</xdr:col>
          <xdr:colOff>0</xdr:colOff>
          <xdr:row>6</xdr:row>
          <xdr:rowOff>142875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7:I27"/>
  <sheetViews>
    <sheetView topLeftCell="A7" workbookViewId="0">
      <selection activeCell="F17" sqref="F17"/>
    </sheetView>
  </sheetViews>
  <sheetFormatPr defaultRowHeight="14.25" x14ac:dyDescent="0.2"/>
  <cols>
    <col min="1" max="1" width="9.140625" style="4"/>
    <col min="2" max="2" width="18.140625" style="4" customWidth="1"/>
    <col min="3" max="3" width="14.28515625" style="4" customWidth="1"/>
    <col min="4" max="4" width="12.7109375" style="4" customWidth="1"/>
    <col min="5" max="5" width="33.85546875" style="4" customWidth="1"/>
    <col min="6" max="6" width="20.7109375" style="4" customWidth="1"/>
    <col min="7" max="7" width="26.42578125" style="4" customWidth="1"/>
    <col min="8" max="8" width="21.7109375" style="4" customWidth="1"/>
    <col min="9" max="16384" width="9.140625" style="4"/>
  </cols>
  <sheetData>
    <row r="7" spans="2:9" ht="15" thickBot="1" x14ac:dyDescent="0.25"/>
    <row r="8" spans="2:9" ht="16.5" thickBot="1" x14ac:dyDescent="0.3">
      <c r="B8" s="397" t="s">
        <v>637</v>
      </c>
      <c r="C8" s="398"/>
      <c r="D8" s="398"/>
      <c r="E8" s="398"/>
      <c r="F8" s="398"/>
      <c r="G8" s="398"/>
      <c r="H8" s="399"/>
    </row>
    <row r="9" spans="2:9" ht="60" x14ac:dyDescent="0.2">
      <c r="B9" s="363" t="s">
        <v>155</v>
      </c>
      <c r="C9" s="364" t="s">
        <v>107</v>
      </c>
      <c r="D9" s="365" t="s">
        <v>105</v>
      </c>
      <c r="E9" s="365" t="s">
        <v>1</v>
      </c>
      <c r="F9" s="367" t="s">
        <v>106</v>
      </c>
      <c r="G9" s="365" t="s">
        <v>2</v>
      </c>
      <c r="H9" s="9" t="s">
        <v>3</v>
      </c>
    </row>
    <row r="10" spans="2:9" s="349" customFormat="1" x14ac:dyDescent="0.2">
      <c r="B10" s="402" t="s">
        <v>68</v>
      </c>
      <c r="C10" s="13" t="s">
        <v>4</v>
      </c>
      <c r="D10" s="107">
        <v>16.5</v>
      </c>
      <c r="E10" s="368" t="s">
        <v>481</v>
      </c>
      <c r="F10" s="369">
        <v>3757386.9</v>
      </c>
      <c r="G10" s="368" t="s">
        <v>482</v>
      </c>
      <c r="H10" s="368" t="s">
        <v>483</v>
      </c>
      <c r="I10" s="400"/>
    </row>
    <row r="11" spans="2:9" s="349" customFormat="1" x14ac:dyDescent="0.2">
      <c r="B11" s="403"/>
      <c r="C11" s="13" t="s">
        <v>4</v>
      </c>
      <c r="D11" s="107">
        <v>12</v>
      </c>
      <c r="E11" s="370" t="s">
        <v>484</v>
      </c>
      <c r="F11" s="369">
        <v>2168244.59</v>
      </c>
      <c r="G11" s="368" t="s">
        <v>485</v>
      </c>
      <c r="H11" s="368" t="s">
        <v>483</v>
      </c>
      <c r="I11" s="400"/>
    </row>
    <row r="12" spans="2:9" ht="28.5" x14ac:dyDescent="0.2">
      <c r="B12" s="404"/>
      <c r="C12" s="13" t="s">
        <v>4</v>
      </c>
      <c r="D12" s="107">
        <v>5.5</v>
      </c>
      <c r="E12" s="370" t="s">
        <v>486</v>
      </c>
      <c r="F12" s="369">
        <v>800000</v>
      </c>
      <c r="G12" s="370" t="s">
        <v>487</v>
      </c>
      <c r="H12" s="368" t="s">
        <v>483</v>
      </c>
      <c r="I12" s="400"/>
    </row>
    <row r="13" spans="2:9" ht="15" x14ac:dyDescent="0.25">
      <c r="B13" s="36" t="s">
        <v>156</v>
      </c>
      <c r="C13" s="36"/>
      <c r="D13" s="36">
        <v>34</v>
      </c>
      <c r="E13" s="36"/>
      <c r="F13" s="371">
        <f>SUM(F10:F12)</f>
        <v>6725631.4900000002</v>
      </c>
      <c r="G13" s="36"/>
      <c r="H13" s="36"/>
    </row>
    <row r="14" spans="2:9" x14ac:dyDescent="0.2">
      <c r="B14" s="402" t="s">
        <v>72</v>
      </c>
      <c r="C14" s="13" t="s">
        <v>4</v>
      </c>
      <c r="D14" s="105">
        <v>7.83</v>
      </c>
      <c r="E14" s="372" t="s">
        <v>488</v>
      </c>
      <c r="F14" s="373">
        <v>685000</v>
      </c>
      <c r="G14" s="13" t="s">
        <v>489</v>
      </c>
      <c r="H14" s="13" t="s">
        <v>483</v>
      </c>
    </row>
    <row r="15" spans="2:9" x14ac:dyDescent="0.2">
      <c r="B15" s="404"/>
      <c r="C15" s="13" t="s">
        <v>4</v>
      </c>
      <c r="D15" s="105">
        <v>13.3</v>
      </c>
      <c r="E15" s="372" t="s">
        <v>490</v>
      </c>
      <c r="F15" s="374">
        <v>1300000</v>
      </c>
      <c r="G15" s="13" t="s">
        <v>491</v>
      </c>
      <c r="H15" s="13" t="s">
        <v>483</v>
      </c>
    </row>
    <row r="16" spans="2:9" ht="15" x14ac:dyDescent="0.25">
      <c r="B16" s="36" t="s">
        <v>156</v>
      </c>
      <c r="C16" s="36"/>
      <c r="D16" s="36">
        <v>21.13</v>
      </c>
      <c r="E16" s="36"/>
      <c r="F16" s="371">
        <f>SUM(F14:F15)</f>
        <v>1985000</v>
      </c>
      <c r="G16" s="36"/>
      <c r="H16" s="36"/>
    </row>
    <row r="17" spans="2:8" x14ac:dyDescent="0.2">
      <c r="B17" s="402" t="s">
        <v>84</v>
      </c>
      <c r="C17" s="13" t="s">
        <v>4</v>
      </c>
      <c r="D17" s="105">
        <v>17.100000000000001</v>
      </c>
      <c r="E17" s="13" t="s">
        <v>492</v>
      </c>
      <c r="F17" s="374">
        <f>D17*54000</f>
        <v>923400.00000000012</v>
      </c>
      <c r="G17" s="13" t="s">
        <v>493</v>
      </c>
      <c r="H17" s="13" t="s">
        <v>494</v>
      </c>
    </row>
    <row r="18" spans="2:8" ht="16.5" customHeight="1" x14ac:dyDescent="0.2">
      <c r="B18" s="403"/>
      <c r="C18" s="13" t="s">
        <v>4</v>
      </c>
      <c r="D18" s="105">
        <v>4.6500000000000004</v>
      </c>
      <c r="E18" s="13" t="s">
        <v>495</v>
      </c>
      <c r="F18" s="374">
        <f t="shared" ref="F18:F23" si="0">D18*54000</f>
        <v>251100.00000000003</v>
      </c>
      <c r="G18" s="13" t="s">
        <v>496</v>
      </c>
      <c r="H18" s="13" t="s">
        <v>494</v>
      </c>
    </row>
    <row r="19" spans="2:8" x14ac:dyDescent="0.2">
      <c r="B19" s="403"/>
      <c r="C19" s="13" t="s">
        <v>4</v>
      </c>
      <c r="D19" s="105">
        <v>0.56000000000000005</v>
      </c>
      <c r="E19" s="13" t="s">
        <v>497</v>
      </c>
      <c r="F19" s="374">
        <f t="shared" si="0"/>
        <v>30240.000000000004</v>
      </c>
      <c r="G19" s="13" t="s">
        <v>496</v>
      </c>
      <c r="H19" s="13" t="s">
        <v>494</v>
      </c>
    </row>
    <row r="20" spans="2:8" x14ac:dyDescent="0.2">
      <c r="B20" s="403"/>
      <c r="C20" s="13" t="s">
        <v>4</v>
      </c>
      <c r="D20" s="105">
        <v>8</v>
      </c>
      <c r="E20" s="13" t="s">
        <v>498</v>
      </c>
      <c r="F20" s="374">
        <f t="shared" si="0"/>
        <v>432000</v>
      </c>
      <c r="G20" s="13" t="s">
        <v>496</v>
      </c>
      <c r="H20" s="13" t="s">
        <v>494</v>
      </c>
    </row>
    <row r="21" spans="2:8" x14ac:dyDescent="0.2">
      <c r="B21" s="403"/>
      <c r="C21" s="13" t="s">
        <v>4</v>
      </c>
      <c r="D21" s="105">
        <v>3.7</v>
      </c>
      <c r="E21" s="13" t="s">
        <v>499</v>
      </c>
      <c r="F21" s="374">
        <f t="shared" si="0"/>
        <v>199800</v>
      </c>
      <c r="G21" s="13" t="s">
        <v>496</v>
      </c>
      <c r="H21" s="13" t="s">
        <v>494</v>
      </c>
    </row>
    <row r="22" spans="2:8" x14ac:dyDescent="0.2">
      <c r="B22" s="403"/>
      <c r="C22" s="13" t="s">
        <v>4</v>
      </c>
      <c r="D22" s="375">
        <v>4</v>
      </c>
      <c r="E22" s="13" t="s">
        <v>500</v>
      </c>
      <c r="F22" s="374">
        <f>D22*650000</f>
        <v>2600000</v>
      </c>
      <c r="G22" s="13" t="s">
        <v>496</v>
      </c>
      <c r="H22" s="13" t="s">
        <v>494</v>
      </c>
    </row>
    <row r="23" spans="2:8" x14ac:dyDescent="0.2">
      <c r="B23" s="404"/>
      <c r="C23" s="13" t="s">
        <v>4</v>
      </c>
      <c r="D23" s="105">
        <v>0.85</v>
      </c>
      <c r="E23" s="13" t="s">
        <v>501</v>
      </c>
      <c r="F23" s="374">
        <f t="shared" si="0"/>
        <v>45900</v>
      </c>
      <c r="G23" s="13" t="s">
        <v>496</v>
      </c>
      <c r="H23" s="13" t="s">
        <v>494</v>
      </c>
    </row>
    <row r="24" spans="2:8" ht="15" x14ac:dyDescent="0.25">
      <c r="B24" s="36" t="s">
        <v>156</v>
      </c>
      <c r="C24" s="36"/>
      <c r="D24" s="36">
        <f>SUM(D17:D23)</f>
        <v>38.86</v>
      </c>
      <c r="E24" s="36"/>
      <c r="F24" s="376">
        <f>SUM(F17:F23)</f>
        <v>4482440</v>
      </c>
      <c r="G24" s="36"/>
      <c r="H24" s="36"/>
    </row>
    <row r="26" spans="2:8" ht="15" x14ac:dyDescent="0.25">
      <c r="B26" s="401" t="s">
        <v>662</v>
      </c>
      <c r="C26" s="401"/>
      <c r="D26" s="401"/>
      <c r="E26" s="401"/>
      <c r="F26" s="401"/>
      <c r="H26" s="366">
        <f>F24+F16+F13</f>
        <v>13193071.49</v>
      </c>
    </row>
    <row r="27" spans="2:8" ht="15" x14ac:dyDescent="0.25">
      <c r="B27" s="401" t="s">
        <v>186</v>
      </c>
      <c r="C27" s="401"/>
      <c r="H27" s="21">
        <f>D24+D16+D13</f>
        <v>93.99</v>
      </c>
    </row>
  </sheetData>
  <mergeCells count="7">
    <mergeCell ref="B8:H8"/>
    <mergeCell ref="I10:I12"/>
    <mergeCell ref="B26:F26"/>
    <mergeCell ref="B27:C27"/>
    <mergeCell ref="B10:B12"/>
    <mergeCell ref="B14:B15"/>
    <mergeCell ref="B17:B23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1025" r:id="rId4">
          <objectPr defaultSize="0" autoPict="0" r:id="rId5">
            <anchor moveWithCells="1" sizeWithCells="1">
              <from>
                <xdr:col>5</xdr:col>
                <xdr:colOff>952500</xdr:colOff>
                <xdr:row>0</xdr:row>
                <xdr:rowOff>47625</xdr:rowOff>
              </from>
              <to>
                <xdr:col>6</xdr:col>
                <xdr:colOff>1162050</xdr:colOff>
                <xdr:row>6</xdr:row>
                <xdr:rowOff>9525</xdr:rowOff>
              </to>
            </anchor>
          </objectPr>
        </oleObject>
      </mc:Choice>
      <mc:Fallback>
        <oleObject progId="CorelDRAW.Graphic.14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87"/>
  <sheetViews>
    <sheetView workbookViewId="0">
      <selection activeCell="F2" sqref="F2"/>
    </sheetView>
  </sheetViews>
  <sheetFormatPr defaultRowHeight="14.25" x14ac:dyDescent="0.2"/>
  <cols>
    <col min="1" max="1" width="9.140625" style="4"/>
    <col min="2" max="2" width="17.28515625" style="4" customWidth="1"/>
    <col min="3" max="3" width="15.7109375" style="4" customWidth="1"/>
    <col min="4" max="4" width="11.85546875" style="4" customWidth="1"/>
    <col min="5" max="5" width="19.42578125" style="4" customWidth="1"/>
    <col min="6" max="6" width="17.42578125" style="4" customWidth="1"/>
    <col min="7" max="7" width="32.28515625" style="4" customWidth="1"/>
    <col min="8" max="8" width="19.85546875" style="4" customWidth="1"/>
    <col min="9" max="16384" width="9.140625" style="4"/>
  </cols>
  <sheetData>
    <row r="1" spans="1:8" ht="15" x14ac:dyDescent="0.25">
      <c r="A1" s="3"/>
    </row>
    <row r="2" spans="1:8" ht="15" x14ac:dyDescent="0.25">
      <c r="A2" s="3"/>
    </row>
    <row r="3" spans="1:8" ht="15" x14ac:dyDescent="0.25">
      <c r="A3" s="3"/>
      <c r="B3"/>
    </row>
    <row r="4" spans="1:8" ht="15" x14ac:dyDescent="0.25">
      <c r="A4" s="3"/>
    </row>
    <row r="5" spans="1:8" ht="15" x14ac:dyDescent="0.25">
      <c r="A5" s="3"/>
    </row>
    <row r="9" spans="1:8" ht="15" thickBot="1" x14ac:dyDescent="0.25"/>
    <row r="10" spans="1:8" ht="16.5" thickBot="1" x14ac:dyDescent="0.3">
      <c r="B10" s="397" t="s">
        <v>660</v>
      </c>
      <c r="C10" s="398"/>
      <c r="D10" s="398"/>
      <c r="E10" s="398"/>
      <c r="F10" s="398"/>
      <c r="G10" s="398"/>
      <c r="H10" s="399"/>
    </row>
    <row r="11" spans="1:8" ht="60.75" thickBot="1" x14ac:dyDescent="0.25">
      <c r="B11" s="5" t="s">
        <v>155</v>
      </c>
      <c r="C11" s="6" t="s">
        <v>107</v>
      </c>
      <c r="D11" s="7" t="s">
        <v>105</v>
      </c>
      <c r="E11" s="7" t="s">
        <v>1</v>
      </c>
      <c r="F11" s="8" t="s">
        <v>106</v>
      </c>
      <c r="G11" s="7" t="s">
        <v>2</v>
      </c>
      <c r="H11" s="9" t="s">
        <v>3</v>
      </c>
    </row>
    <row r="12" spans="1:8" ht="15" thickBot="1" x14ac:dyDescent="0.25">
      <c r="B12" s="437" t="s">
        <v>83</v>
      </c>
      <c r="C12" s="10" t="s">
        <v>4</v>
      </c>
      <c r="D12" s="11">
        <v>8.1999999999999993</v>
      </c>
      <c r="E12" s="10" t="s">
        <v>187</v>
      </c>
      <c r="F12" s="12">
        <v>385795.8</v>
      </c>
      <c r="G12" s="10" t="s">
        <v>188</v>
      </c>
      <c r="H12" s="13" t="s">
        <v>189</v>
      </c>
    </row>
    <row r="13" spans="1:8" ht="15" thickBot="1" x14ac:dyDescent="0.25">
      <c r="B13" s="438"/>
      <c r="C13" s="1" t="s">
        <v>4</v>
      </c>
      <c r="D13" s="2">
        <v>7.9</v>
      </c>
      <c r="E13" s="1" t="s">
        <v>190</v>
      </c>
      <c r="F13" s="14">
        <v>368572.82</v>
      </c>
      <c r="G13" s="1" t="s">
        <v>191</v>
      </c>
      <c r="H13" s="13" t="s">
        <v>189</v>
      </c>
    </row>
    <row r="14" spans="1:8" ht="15" thickBot="1" x14ac:dyDescent="0.25">
      <c r="B14" s="438"/>
      <c r="C14" s="1" t="s">
        <v>4</v>
      </c>
      <c r="D14" s="2">
        <v>7.2</v>
      </c>
      <c r="E14" s="1" t="s">
        <v>192</v>
      </c>
      <c r="F14" s="14">
        <v>352831</v>
      </c>
      <c r="G14" s="1" t="s">
        <v>193</v>
      </c>
      <c r="H14" s="13" t="s">
        <v>189</v>
      </c>
    </row>
    <row r="15" spans="1:8" ht="29.25" thickBot="1" x14ac:dyDescent="0.25">
      <c r="B15" s="438"/>
      <c r="C15" s="1" t="s">
        <v>4</v>
      </c>
      <c r="D15" s="2">
        <v>6.7</v>
      </c>
      <c r="E15" s="1" t="s">
        <v>194</v>
      </c>
      <c r="F15" s="14">
        <v>303072.65000000002</v>
      </c>
      <c r="G15" s="1" t="s">
        <v>193</v>
      </c>
      <c r="H15" s="13" t="s">
        <v>189</v>
      </c>
    </row>
    <row r="16" spans="1:8" ht="15" thickBot="1" x14ac:dyDescent="0.25">
      <c r="B16" s="438"/>
      <c r="C16" s="1" t="s">
        <v>4</v>
      </c>
      <c r="D16" s="2">
        <v>5.5</v>
      </c>
      <c r="E16" s="1" t="s">
        <v>195</v>
      </c>
      <c r="F16" s="14">
        <v>210144.75</v>
      </c>
      <c r="G16" s="1" t="s">
        <v>191</v>
      </c>
      <c r="H16" s="13" t="s">
        <v>189</v>
      </c>
    </row>
    <row r="17" spans="2:8" ht="15" thickBot="1" x14ac:dyDescent="0.25">
      <c r="B17" s="438"/>
      <c r="C17" s="1" t="s">
        <v>4</v>
      </c>
      <c r="D17" s="2">
        <v>1.8</v>
      </c>
      <c r="E17" s="1" t="s">
        <v>196</v>
      </c>
      <c r="F17" s="14">
        <v>151369.20000000001</v>
      </c>
      <c r="G17" s="1" t="s">
        <v>197</v>
      </c>
      <c r="H17" s="13" t="s">
        <v>189</v>
      </c>
    </row>
    <row r="18" spans="2:8" ht="15" thickBot="1" x14ac:dyDescent="0.25">
      <c r="B18" s="438"/>
      <c r="C18" s="1" t="s">
        <v>4</v>
      </c>
      <c r="D18" s="2">
        <v>3.9</v>
      </c>
      <c r="E18" s="1" t="s">
        <v>198</v>
      </c>
      <c r="F18" s="14">
        <v>196208</v>
      </c>
      <c r="G18" s="1" t="s">
        <v>193</v>
      </c>
      <c r="H18" s="13" t="s">
        <v>189</v>
      </c>
    </row>
    <row r="19" spans="2:8" ht="29.25" thickBot="1" x14ac:dyDescent="0.25">
      <c r="B19" s="438"/>
      <c r="C19" s="1" t="s">
        <v>74</v>
      </c>
      <c r="D19" s="2">
        <v>3</v>
      </c>
      <c r="E19" s="1" t="s">
        <v>194</v>
      </c>
      <c r="F19" s="15">
        <v>155078.03</v>
      </c>
      <c r="G19" s="1" t="s">
        <v>199</v>
      </c>
      <c r="H19" s="13" t="s">
        <v>189</v>
      </c>
    </row>
    <row r="20" spans="2:8" ht="15" thickBot="1" x14ac:dyDescent="0.25">
      <c r="B20" s="438"/>
      <c r="C20" s="1" t="s">
        <v>74</v>
      </c>
      <c r="D20" s="2">
        <v>1.9</v>
      </c>
      <c r="E20" s="1" t="s">
        <v>200</v>
      </c>
      <c r="F20" s="14">
        <v>98398.74</v>
      </c>
      <c r="G20" s="1" t="s">
        <v>188</v>
      </c>
      <c r="H20" s="13" t="s">
        <v>189</v>
      </c>
    </row>
    <row r="21" spans="2:8" ht="15" thickBot="1" x14ac:dyDescent="0.25">
      <c r="B21" s="438"/>
      <c r="C21" s="1" t="s">
        <v>74</v>
      </c>
      <c r="D21" s="2">
        <v>1.1000000000000001</v>
      </c>
      <c r="E21" s="1" t="s">
        <v>201</v>
      </c>
      <c r="F21" s="14">
        <v>68182</v>
      </c>
      <c r="G21" s="1" t="s">
        <v>193</v>
      </c>
      <c r="H21" s="13" t="s">
        <v>189</v>
      </c>
    </row>
    <row r="22" spans="2:8" ht="15" thickBot="1" x14ac:dyDescent="0.25">
      <c r="B22" s="438"/>
      <c r="C22" s="1" t="s">
        <v>74</v>
      </c>
      <c r="D22" s="2">
        <v>2</v>
      </c>
      <c r="E22" s="1" t="s">
        <v>203</v>
      </c>
      <c r="F22" s="14">
        <v>157069.85</v>
      </c>
      <c r="G22" s="1" t="s">
        <v>204</v>
      </c>
      <c r="H22" s="13" t="s">
        <v>189</v>
      </c>
    </row>
    <row r="23" spans="2:8" x14ac:dyDescent="0.2">
      <c r="B23" s="438"/>
      <c r="C23" s="16" t="s">
        <v>4</v>
      </c>
      <c r="D23" s="17">
        <v>2.1</v>
      </c>
      <c r="E23" s="4" t="s">
        <v>205</v>
      </c>
      <c r="F23" s="18">
        <v>145512.15</v>
      </c>
      <c r="G23" s="19" t="s">
        <v>206</v>
      </c>
      <c r="H23" s="20" t="s">
        <v>189</v>
      </c>
    </row>
    <row r="24" spans="2:8" x14ac:dyDescent="0.2">
      <c r="B24" s="438"/>
      <c r="C24" s="13" t="s">
        <v>4</v>
      </c>
      <c r="D24" s="64">
        <v>12</v>
      </c>
      <c r="E24" s="65" t="s">
        <v>536</v>
      </c>
      <c r="F24" s="66">
        <v>350000</v>
      </c>
      <c r="G24" s="65" t="s">
        <v>539</v>
      </c>
      <c r="H24" s="13" t="s">
        <v>483</v>
      </c>
    </row>
    <row r="25" spans="2:8" ht="15" thickBot="1" x14ac:dyDescent="0.25">
      <c r="B25" s="438"/>
      <c r="C25" s="67" t="s">
        <v>4</v>
      </c>
      <c r="D25" s="68">
        <v>4</v>
      </c>
      <c r="E25" s="69" t="s">
        <v>537</v>
      </c>
      <c r="F25" s="70">
        <v>250000</v>
      </c>
      <c r="G25" s="71" t="s">
        <v>539</v>
      </c>
      <c r="H25" s="67" t="s">
        <v>483</v>
      </c>
    </row>
    <row r="26" spans="2:8" ht="15" thickBot="1" x14ac:dyDescent="0.25">
      <c r="B26" s="439"/>
      <c r="C26" s="13" t="s">
        <v>4</v>
      </c>
      <c r="D26" s="68">
        <v>11.8</v>
      </c>
      <c r="E26" s="69" t="s">
        <v>538</v>
      </c>
      <c r="F26" s="70">
        <v>314000</v>
      </c>
      <c r="G26" s="71" t="s">
        <v>539</v>
      </c>
      <c r="H26" s="13" t="s">
        <v>483</v>
      </c>
    </row>
    <row r="27" spans="2:8" ht="15.75" thickBot="1" x14ac:dyDescent="0.3">
      <c r="B27" s="21" t="s">
        <v>98</v>
      </c>
      <c r="C27" s="22"/>
      <c r="D27" s="23">
        <f>SUM(D12:D26)</f>
        <v>79.099999999999994</v>
      </c>
      <c r="E27" s="22"/>
      <c r="F27" s="24">
        <f>SUM(F12:F26)</f>
        <v>3506234.99</v>
      </c>
      <c r="G27" s="22"/>
      <c r="H27" s="25"/>
    </row>
    <row r="28" spans="2:8" ht="15.75" customHeight="1" thickBot="1" x14ac:dyDescent="0.25">
      <c r="B28" s="440" t="s">
        <v>68</v>
      </c>
      <c r="C28" s="10" t="s">
        <v>4</v>
      </c>
      <c r="D28" s="11">
        <v>6.3</v>
      </c>
      <c r="E28" s="10" t="s">
        <v>205</v>
      </c>
      <c r="F28" s="12">
        <v>222547.32</v>
      </c>
      <c r="G28" s="19" t="s">
        <v>207</v>
      </c>
      <c r="H28" s="13" t="s">
        <v>189</v>
      </c>
    </row>
    <row r="29" spans="2:8" ht="15" thickBot="1" x14ac:dyDescent="0.25">
      <c r="B29" s="441"/>
      <c r="C29" s="1" t="s">
        <v>4</v>
      </c>
      <c r="D29" s="2">
        <v>5.2</v>
      </c>
      <c r="E29" s="1" t="s">
        <v>208</v>
      </c>
      <c r="F29" s="385">
        <v>146938</v>
      </c>
      <c r="G29" s="32" t="s">
        <v>209</v>
      </c>
      <c r="H29" s="393" t="s">
        <v>189</v>
      </c>
    </row>
    <row r="30" spans="2:8" x14ac:dyDescent="0.2">
      <c r="B30" s="441"/>
      <c r="C30" s="28" t="s">
        <v>4</v>
      </c>
      <c r="D30" s="29">
        <v>4.0999999999999996</v>
      </c>
      <c r="E30" s="28" t="s">
        <v>657</v>
      </c>
      <c r="F30" s="386">
        <v>118041</v>
      </c>
      <c r="G30" s="32" t="s">
        <v>209</v>
      </c>
      <c r="H30" s="394" t="s">
        <v>189</v>
      </c>
    </row>
    <row r="31" spans="2:8" ht="29.25" thickBot="1" x14ac:dyDescent="0.25">
      <c r="B31" s="441"/>
      <c r="C31" s="13" t="s">
        <v>4</v>
      </c>
      <c r="D31" s="52">
        <v>14.3066</v>
      </c>
      <c r="E31" s="73" t="s">
        <v>656</v>
      </c>
      <c r="F31" s="387">
        <v>759699.14</v>
      </c>
      <c r="G31" s="321" t="s">
        <v>527</v>
      </c>
      <c r="H31" s="393" t="s">
        <v>528</v>
      </c>
    </row>
    <row r="32" spans="2:8" ht="43.5" thickBot="1" x14ac:dyDescent="0.25">
      <c r="B32" s="441"/>
      <c r="C32" s="13" t="s">
        <v>4</v>
      </c>
      <c r="D32" s="77">
        <v>6.8</v>
      </c>
      <c r="E32" s="43" t="s">
        <v>529</v>
      </c>
      <c r="F32" s="388">
        <v>370000</v>
      </c>
      <c r="G32" s="108" t="s">
        <v>535</v>
      </c>
      <c r="H32" s="395" t="s">
        <v>483</v>
      </c>
    </row>
    <row r="33" spans="2:8" ht="43.5" thickBot="1" x14ac:dyDescent="0.25">
      <c r="B33" s="441"/>
      <c r="C33" s="13" t="s">
        <v>4</v>
      </c>
      <c r="D33" s="77">
        <v>3.9</v>
      </c>
      <c r="E33" s="47" t="s">
        <v>530</v>
      </c>
      <c r="F33" s="389">
        <v>2126881.9900000002</v>
      </c>
      <c r="G33" s="108" t="s">
        <v>535</v>
      </c>
      <c r="H33" s="393" t="s">
        <v>483</v>
      </c>
    </row>
    <row r="34" spans="2:8" ht="43.5" thickBot="1" x14ac:dyDescent="0.25">
      <c r="B34" s="441"/>
      <c r="C34" s="13" t="s">
        <v>4</v>
      </c>
      <c r="D34" s="77">
        <v>6.2</v>
      </c>
      <c r="E34" s="47" t="s">
        <v>531</v>
      </c>
      <c r="F34" s="390">
        <v>334542</v>
      </c>
      <c r="G34" s="108" t="s">
        <v>535</v>
      </c>
      <c r="H34" s="393" t="s">
        <v>483</v>
      </c>
    </row>
    <row r="35" spans="2:8" ht="43.5" thickBot="1" x14ac:dyDescent="0.25">
      <c r="B35" s="441"/>
      <c r="C35" s="13" t="s">
        <v>4</v>
      </c>
      <c r="D35" s="77">
        <v>5.2</v>
      </c>
      <c r="E35" s="47" t="s">
        <v>532</v>
      </c>
      <c r="F35" s="389">
        <v>281000</v>
      </c>
      <c r="G35" s="108" t="s">
        <v>535</v>
      </c>
      <c r="H35" s="393" t="s">
        <v>483</v>
      </c>
    </row>
    <row r="36" spans="2:8" ht="43.5" thickBot="1" x14ac:dyDescent="0.25">
      <c r="B36" s="441"/>
      <c r="C36" s="13" t="s">
        <v>4</v>
      </c>
      <c r="D36" s="77">
        <v>2</v>
      </c>
      <c r="E36" s="47" t="s">
        <v>533</v>
      </c>
      <c r="F36" s="389">
        <v>108000</v>
      </c>
      <c r="G36" s="108" t="s">
        <v>535</v>
      </c>
      <c r="H36" s="393" t="s">
        <v>483</v>
      </c>
    </row>
    <row r="37" spans="2:8" ht="42.75" x14ac:dyDescent="0.2">
      <c r="B37" s="442"/>
      <c r="C37" s="20" t="s">
        <v>4</v>
      </c>
      <c r="D37" s="377">
        <v>3.5</v>
      </c>
      <c r="E37" s="61" t="s">
        <v>534</v>
      </c>
      <c r="F37" s="391">
        <v>192288</v>
      </c>
      <c r="G37" s="108" t="s">
        <v>535</v>
      </c>
      <c r="H37" s="394" t="s">
        <v>483</v>
      </c>
    </row>
    <row r="38" spans="2:8" ht="15" x14ac:dyDescent="0.25">
      <c r="B38" s="55" t="s">
        <v>98</v>
      </c>
      <c r="C38" s="40"/>
      <c r="D38" s="56">
        <f>SUM(D28:D37)</f>
        <v>57.506599999999999</v>
      </c>
      <c r="E38" s="57"/>
      <c r="F38" s="392">
        <f>SUM(F28:F37)</f>
        <v>4659937.45</v>
      </c>
      <c r="G38" s="339"/>
      <c r="H38" s="396"/>
    </row>
    <row r="39" spans="2:8" ht="28.5" x14ac:dyDescent="0.2">
      <c r="B39" s="402" t="s">
        <v>72</v>
      </c>
      <c r="C39" s="32" t="s">
        <v>4</v>
      </c>
      <c r="D39" s="37">
        <v>9</v>
      </c>
      <c r="E39" s="32" t="s">
        <v>210</v>
      </c>
      <c r="F39" s="38">
        <v>491375.5</v>
      </c>
      <c r="G39" s="32" t="s">
        <v>211</v>
      </c>
      <c r="H39" s="13" t="s">
        <v>189</v>
      </c>
    </row>
    <row r="40" spans="2:8" x14ac:dyDescent="0.2">
      <c r="B40" s="403"/>
      <c r="C40" s="32" t="s">
        <v>4</v>
      </c>
      <c r="D40" s="37">
        <v>5.0999999999999996</v>
      </c>
      <c r="E40" s="32" t="s">
        <v>212</v>
      </c>
      <c r="F40" s="38">
        <v>94959.2</v>
      </c>
      <c r="G40" s="32" t="s">
        <v>213</v>
      </c>
      <c r="H40" s="13" t="s">
        <v>189</v>
      </c>
    </row>
    <row r="41" spans="2:8" x14ac:dyDescent="0.2">
      <c r="B41" s="403"/>
      <c r="C41" s="32" t="s">
        <v>4</v>
      </c>
      <c r="D41" s="37">
        <v>6</v>
      </c>
      <c r="E41" s="32" t="s">
        <v>214</v>
      </c>
      <c r="F41" s="38">
        <v>167447.5</v>
      </c>
      <c r="G41" s="32" t="s">
        <v>215</v>
      </c>
      <c r="H41" s="13" t="s">
        <v>189</v>
      </c>
    </row>
    <row r="42" spans="2:8" x14ac:dyDescent="0.2">
      <c r="B42" s="403"/>
      <c r="C42" s="32" t="s">
        <v>4</v>
      </c>
      <c r="D42" s="37">
        <v>7.8</v>
      </c>
      <c r="E42" s="32" t="s">
        <v>216</v>
      </c>
      <c r="F42" s="38">
        <v>271080.32000000001</v>
      </c>
      <c r="G42" s="32" t="s">
        <v>217</v>
      </c>
      <c r="H42" s="13" t="s">
        <v>189</v>
      </c>
    </row>
    <row r="43" spans="2:8" x14ac:dyDescent="0.2">
      <c r="B43" s="403"/>
      <c r="C43" s="32" t="s">
        <v>4</v>
      </c>
      <c r="D43" s="74" t="s">
        <v>49</v>
      </c>
      <c r="E43" s="75" t="s">
        <v>238</v>
      </c>
      <c r="F43" s="76">
        <v>250000</v>
      </c>
      <c r="G43" s="75" t="s">
        <v>239</v>
      </c>
      <c r="H43" s="13" t="s">
        <v>189</v>
      </c>
    </row>
    <row r="44" spans="2:8" x14ac:dyDescent="0.2">
      <c r="B44" s="403"/>
      <c r="C44" s="32" t="s">
        <v>4</v>
      </c>
      <c r="D44" s="74" t="s">
        <v>49</v>
      </c>
      <c r="E44" s="75" t="s">
        <v>240</v>
      </c>
      <c r="F44" s="76">
        <v>250000</v>
      </c>
      <c r="G44" s="75" t="s">
        <v>241</v>
      </c>
      <c r="H44" s="13" t="s">
        <v>189</v>
      </c>
    </row>
    <row r="45" spans="2:8" x14ac:dyDescent="0.2">
      <c r="B45" s="403"/>
      <c r="C45" s="32" t="s">
        <v>4</v>
      </c>
      <c r="D45" s="74" t="s">
        <v>30</v>
      </c>
      <c r="E45" s="75" t="s">
        <v>242</v>
      </c>
      <c r="F45" s="76">
        <v>180000</v>
      </c>
      <c r="G45" s="75" t="s">
        <v>243</v>
      </c>
      <c r="H45" s="13" t="s">
        <v>189</v>
      </c>
    </row>
    <row r="46" spans="2:8" ht="15" thickBot="1" x14ac:dyDescent="0.25">
      <c r="B46" s="403"/>
      <c r="C46" s="32" t="s">
        <v>4</v>
      </c>
      <c r="D46" s="74" t="s">
        <v>30</v>
      </c>
      <c r="E46" s="75" t="s">
        <v>244</v>
      </c>
      <c r="F46" s="76">
        <v>180000</v>
      </c>
      <c r="G46" s="75" t="s">
        <v>245</v>
      </c>
      <c r="H46" s="13" t="s">
        <v>189</v>
      </c>
    </row>
    <row r="47" spans="2:8" ht="29.25" thickBot="1" x14ac:dyDescent="0.25">
      <c r="B47" s="403"/>
      <c r="C47" s="101" t="s">
        <v>526</v>
      </c>
      <c r="D47" s="42">
        <v>0.16</v>
      </c>
      <c r="E47" s="43" t="s">
        <v>504</v>
      </c>
      <c r="F47" s="44">
        <v>139452</v>
      </c>
      <c r="G47" s="45" t="s">
        <v>505</v>
      </c>
      <c r="H47" s="77" t="s">
        <v>525</v>
      </c>
    </row>
    <row r="48" spans="2:8" ht="29.25" thickBot="1" x14ac:dyDescent="0.25">
      <c r="B48" s="403"/>
      <c r="C48" s="101" t="s">
        <v>526</v>
      </c>
      <c r="D48" s="46">
        <v>1</v>
      </c>
      <c r="E48" s="47" t="s">
        <v>506</v>
      </c>
      <c r="F48" s="48">
        <v>292641</v>
      </c>
      <c r="G48" s="49" t="s">
        <v>505</v>
      </c>
      <c r="H48" s="77" t="s">
        <v>525</v>
      </c>
    </row>
    <row r="49" spans="2:8" ht="29.25" thickBot="1" x14ac:dyDescent="0.25">
      <c r="B49" s="403"/>
      <c r="C49" s="101" t="s">
        <v>526</v>
      </c>
      <c r="D49" s="46">
        <v>2</v>
      </c>
      <c r="E49" s="49" t="s">
        <v>507</v>
      </c>
      <c r="F49" s="48">
        <v>49822.35</v>
      </c>
      <c r="G49" s="47" t="s">
        <v>508</v>
      </c>
      <c r="H49" s="77" t="s">
        <v>525</v>
      </c>
    </row>
    <row r="50" spans="2:8" ht="29.25" thickBot="1" x14ac:dyDescent="0.25">
      <c r="B50" s="403"/>
      <c r="C50" s="101" t="s">
        <v>526</v>
      </c>
      <c r="D50" s="46">
        <v>54</v>
      </c>
      <c r="E50" s="49" t="s">
        <v>509</v>
      </c>
      <c r="F50" s="48">
        <v>1535830.75</v>
      </c>
      <c r="G50" s="47" t="s">
        <v>508</v>
      </c>
      <c r="H50" s="77" t="s">
        <v>525</v>
      </c>
    </row>
    <row r="51" spans="2:8" ht="29.25" thickBot="1" x14ac:dyDescent="0.25">
      <c r="B51" s="403"/>
      <c r="C51" s="101" t="s">
        <v>526</v>
      </c>
      <c r="D51" s="58">
        <v>10</v>
      </c>
      <c r="E51" s="59" t="s">
        <v>510</v>
      </c>
      <c r="F51" s="60">
        <v>342284</v>
      </c>
      <c r="G51" s="61" t="s">
        <v>508</v>
      </c>
      <c r="H51" s="77" t="s">
        <v>525</v>
      </c>
    </row>
    <row r="52" spans="2:8" ht="29.25" thickBot="1" x14ac:dyDescent="0.25">
      <c r="B52" s="403"/>
      <c r="C52" s="101" t="s">
        <v>526</v>
      </c>
      <c r="D52" s="42">
        <v>28</v>
      </c>
      <c r="E52" s="45" t="s">
        <v>511</v>
      </c>
      <c r="F52" s="44">
        <v>941204.8</v>
      </c>
      <c r="G52" s="50" t="s">
        <v>512</v>
      </c>
      <c r="H52" s="77" t="s">
        <v>525</v>
      </c>
    </row>
    <row r="53" spans="2:8" ht="29.25" thickBot="1" x14ac:dyDescent="0.25">
      <c r="B53" s="403"/>
      <c r="C53" s="101" t="s">
        <v>526</v>
      </c>
      <c r="D53" s="46">
        <v>27</v>
      </c>
      <c r="E53" s="49" t="s">
        <v>513</v>
      </c>
      <c r="F53" s="48">
        <v>781385.94</v>
      </c>
      <c r="G53" s="47" t="s">
        <v>512</v>
      </c>
      <c r="H53" s="77" t="s">
        <v>525</v>
      </c>
    </row>
    <row r="54" spans="2:8" ht="28.5" x14ac:dyDescent="0.2">
      <c r="B54" s="403"/>
      <c r="C54" s="101" t="s">
        <v>526</v>
      </c>
      <c r="D54" s="58">
        <v>23</v>
      </c>
      <c r="E54" s="59" t="s">
        <v>514</v>
      </c>
      <c r="F54" s="60">
        <v>705660</v>
      </c>
      <c r="G54" s="61" t="s">
        <v>512</v>
      </c>
      <c r="H54" s="77" t="s">
        <v>525</v>
      </c>
    </row>
    <row r="55" spans="2:8" ht="28.5" x14ac:dyDescent="0.2">
      <c r="B55" s="404"/>
      <c r="C55" s="13" t="s">
        <v>4</v>
      </c>
      <c r="D55" s="53">
        <v>13.143000000000001</v>
      </c>
      <c r="E55" s="73" t="s">
        <v>656</v>
      </c>
      <c r="F55" s="54">
        <v>798017.65</v>
      </c>
      <c r="G55" s="51" t="s">
        <v>527</v>
      </c>
      <c r="H55" s="13" t="s">
        <v>483</v>
      </c>
    </row>
    <row r="56" spans="2:8" ht="15.75" thickBot="1" x14ac:dyDescent="0.3">
      <c r="B56" s="33" t="s">
        <v>98</v>
      </c>
      <c r="C56" s="22"/>
      <c r="D56" s="23">
        <f>SUM(D39:D55)</f>
        <v>186.203</v>
      </c>
      <c r="E56" s="22"/>
      <c r="F56" s="34">
        <f>SUM(F39:F55)</f>
        <v>7471161.0099999998</v>
      </c>
      <c r="G56" s="22"/>
      <c r="H56" s="25"/>
    </row>
    <row r="57" spans="2:8" ht="15" thickBot="1" x14ac:dyDescent="0.25">
      <c r="B57" s="402" t="s">
        <v>84</v>
      </c>
      <c r="C57" s="26" t="s">
        <v>218</v>
      </c>
      <c r="D57" s="11">
        <v>1.1000000000000001</v>
      </c>
      <c r="E57" s="10" t="s">
        <v>219</v>
      </c>
      <c r="F57" s="12">
        <v>158708.01</v>
      </c>
      <c r="G57" s="26" t="s">
        <v>220</v>
      </c>
      <c r="H57" s="13" t="s">
        <v>189</v>
      </c>
    </row>
    <row r="58" spans="2:8" ht="29.25" thickBot="1" x14ac:dyDescent="0.25">
      <c r="B58" s="403"/>
      <c r="C58" s="27" t="s">
        <v>218</v>
      </c>
      <c r="D58" s="2">
        <v>2.1</v>
      </c>
      <c r="E58" s="1" t="s">
        <v>221</v>
      </c>
      <c r="F58" s="14">
        <v>61855.6</v>
      </c>
      <c r="G58" s="27" t="s">
        <v>222</v>
      </c>
      <c r="H58" s="13" t="s">
        <v>189</v>
      </c>
    </row>
    <row r="59" spans="2:8" ht="29.25" thickBot="1" x14ac:dyDescent="0.25">
      <c r="B59" s="403"/>
      <c r="C59" s="27" t="s">
        <v>218</v>
      </c>
      <c r="D59" s="2">
        <v>3.6</v>
      </c>
      <c r="E59" s="1" t="s">
        <v>223</v>
      </c>
      <c r="F59" s="14">
        <v>98293.97</v>
      </c>
      <c r="G59" s="27" t="s">
        <v>224</v>
      </c>
      <c r="H59" s="13" t="s">
        <v>189</v>
      </c>
    </row>
    <row r="60" spans="2:8" ht="29.25" thickBot="1" x14ac:dyDescent="0.25">
      <c r="B60" s="403"/>
      <c r="C60" s="27" t="s">
        <v>4</v>
      </c>
      <c r="D60" s="2">
        <v>10</v>
      </c>
      <c r="E60" s="1" t="s">
        <v>225</v>
      </c>
      <c r="F60" s="14">
        <v>179206.9</v>
      </c>
      <c r="G60" s="27" t="s">
        <v>222</v>
      </c>
      <c r="H60" s="13" t="s">
        <v>189</v>
      </c>
    </row>
    <row r="61" spans="2:8" ht="29.25" thickBot="1" x14ac:dyDescent="0.25">
      <c r="B61" s="403"/>
      <c r="C61" s="27" t="s">
        <v>4</v>
      </c>
      <c r="D61" s="2">
        <v>1.4</v>
      </c>
      <c r="E61" s="1" t="s">
        <v>226</v>
      </c>
      <c r="F61" s="14">
        <v>83982.66</v>
      </c>
      <c r="G61" s="27" t="s">
        <v>222</v>
      </c>
      <c r="H61" s="13" t="s">
        <v>189</v>
      </c>
    </row>
    <row r="62" spans="2:8" ht="15" thickBot="1" x14ac:dyDescent="0.25">
      <c r="B62" s="403"/>
      <c r="C62" s="27" t="s">
        <v>74</v>
      </c>
      <c r="D62" s="2">
        <v>6</v>
      </c>
      <c r="E62" s="1" t="s">
        <v>227</v>
      </c>
      <c r="F62" s="14">
        <v>127954.6</v>
      </c>
      <c r="G62" s="27" t="s">
        <v>228</v>
      </c>
      <c r="H62" s="13" t="s">
        <v>189</v>
      </c>
    </row>
    <row r="63" spans="2:8" ht="15" thickBot="1" x14ac:dyDescent="0.25">
      <c r="B63" s="403"/>
      <c r="C63" s="27" t="s">
        <v>4</v>
      </c>
      <c r="D63" s="2">
        <v>5</v>
      </c>
      <c r="E63" s="1" t="s">
        <v>229</v>
      </c>
      <c r="F63" s="14">
        <v>125862.35</v>
      </c>
      <c r="G63" s="27" t="s">
        <v>228</v>
      </c>
      <c r="H63" s="13" t="s">
        <v>189</v>
      </c>
    </row>
    <row r="64" spans="2:8" ht="15" thickBot="1" x14ac:dyDescent="0.25">
      <c r="B64" s="403"/>
      <c r="C64" s="27" t="s">
        <v>4</v>
      </c>
      <c r="D64" s="2">
        <v>5</v>
      </c>
      <c r="E64" s="1" t="s">
        <v>230</v>
      </c>
      <c r="F64" s="14">
        <v>130909.46</v>
      </c>
      <c r="G64" s="27" t="s">
        <v>228</v>
      </c>
      <c r="H64" s="13" t="s">
        <v>189</v>
      </c>
    </row>
    <row r="65" spans="2:16" ht="15" thickBot="1" x14ac:dyDescent="0.25">
      <c r="B65" s="403"/>
      <c r="C65" s="27" t="s">
        <v>4</v>
      </c>
      <c r="D65" s="2">
        <v>8</v>
      </c>
      <c r="E65" s="1" t="s">
        <v>231</v>
      </c>
      <c r="F65" s="14">
        <v>206442.68</v>
      </c>
      <c r="G65" s="27" t="s">
        <v>228</v>
      </c>
      <c r="H65" s="13" t="s">
        <v>189</v>
      </c>
    </row>
    <row r="66" spans="2:16" ht="15" thickBot="1" x14ac:dyDescent="0.25">
      <c r="B66" s="403"/>
      <c r="C66" s="27" t="s">
        <v>4</v>
      </c>
      <c r="D66" s="2">
        <v>10.6</v>
      </c>
      <c r="E66" s="1" t="s">
        <v>232</v>
      </c>
      <c r="F66" s="14">
        <v>265979.14</v>
      </c>
      <c r="G66" s="27" t="s">
        <v>228</v>
      </c>
      <c r="H66" s="13" t="s">
        <v>189</v>
      </c>
    </row>
    <row r="67" spans="2:16" ht="15" thickBot="1" x14ac:dyDescent="0.25">
      <c r="B67" s="403"/>
      <c r="C67" s="27" t="s">
        <v>4</v>
      </c>
      <c r="D67" s="2">
        <v>16</v>
      </c>
      <c r="E67" s="1" t="s">
        <v>233</v>
      </c>
      <c r="F67" s="14">
        <v>401356.53</v>
      </c>
      <c r="G67" s="27" t="s">
        <v>228</v>
      </c>
      <c r="H67" s="13" t="s">
        <v>189</v>
      </c>
    </row>
    <row r="68" spans="2:16" ht="28.5" x14ac:dyDescent="0.25">
      <c r="B68" s="403"/>
      <c r="C68" s="31" t="s">
        <v>4</v>
      </c>
      <c r="D68" s="29">
        <v>14</v>
      </c>
      <c r="E68" s="28" t="s">
        <v>234</v>
      </c>
      <c r="F68" s="30">
        <v>795246</v>
      </c>
      <c r="G68" s="31" t="s">
        <v>235</v>
      </c>
      <c r="H68" s="20" t="s">
        <v>189</v>
      </c>
      <c r="L68" s="35"/>
      <c r="M68" s="35"/>
      <c r="N68" s="35"/>
      <c r="O68" s="35"/>
      <c r="P68" s="36"/>
    </row>
    <row r="69" spans="2:16" ht="15" x14ac:dyDescent="0.25">
      <c r="B69" s="403"/>
      <c r="C69" s="41" t="s">
        <v>4</v>
      </c>
      <c r="D69" s="37">
        <v>16</v>
      </c>
      <c r="E69" s="32" t="s">
        <v>236</v>
      </c>
      <c r="F69" s="38">
        <v>884301.92</v>
      </c>
      <c r="G69" s="32" t="s">
        <v>237</v>
      </c>
      <c r="H69" s="39"/>
    </row>
    <row r="70" spans="2:16" ht="28.5" x14ac:dyDescent="0.2">
      <c r="B70" s="403"/>
      <c r="C70" s="32" t="s">
        <v>4</v>
      </c>
      <c r="D70" s="382">
        <v>6</v>
      </c>
      <c r="E70" s="75" t="s">
        <v>246</v>
      </c>
      <c r="F70" s="78">
        <v>302410.65000000002</v>
      </c>
      <c r="G70" s="75" t="s">
        <v>247</v>
      </c>
      <c r="H70" s="13" t="s">
        <v>189</v>
      </c>
    </row>
    <row r="71" spans="2:16" x14ac:dyDescent="0.2">
      <c r="B71" s="403"/>
      <c r="C71" s="32" t="s">
        <v>4</v>
      </c>
      <c r="D71" s="382">
        <v>20</v>
      </c>
      <c r="E71" s="75" t="s">
        <v>248</v>
      </c>
      <c r="F71" s="78">
        <v>1072326.1499999999</v>
      </c>
      <c r="G71" s="75" t="s">
        <v>247</v>
      </c>
      <c r="H71" s="13" t="s">
        <v>189</v>
      </c>
    </row>
    <row r="72" spans="2:16" ht="28.5" x14ac:dyDescent="0.2">
      <c r="B72" s="403"/>
      <c r="C72" s="20"/>
      <c r="D72" s="308">
        <v>42.604999999999997</v>
      </c>
      <c r="E72" s="20"/>
      <c r="F72" s="54">
        <v>2256066.63</v>
      </c>
      <c r="G72" s="51" t="s">
        <v>527</v>
      </c>
      <c r="H72" s="20" t="s">
        <v>71</v>
      </c>
    </row>
    <row r="73" spans="2:16" ht="15" thickBot="1" x14ac:dyDescent="0.25">
      <c r="B73" s="403"/>
      <c r="C73" s="13" t="s">
        <v>4</v>
      </c>
      <c r="D73" s="79">
        <v>15.8</v>
      </c>
      <c r="E73" s="80" t="s">
        <v>540</v>
      </c>
      <c r="F73" s="422">
        <v>2667743.11</v>
      </c>
      <c r="G73" s="405" t="s">
        <v>562</v>
      </c>
      <c r="H73" s="443" t="s">
        <v>483</v>
      </c>
    </row>
    <row r="74" spans="2:16" ht="15.75" customHeight="1" thickBot="1" x14ac:dyDescent="0.25">
      <c r="B74" s="403"/>
      <c r="C74" s="13" t="s">
        <v>4</v>
      </c>
      <c r="D74" s="79">
        <v>4</v>
      </c>
      <c r="E74" s="80" t="s">
        <v>541</v>
      </c>
      <c r="F74" s="432"/>
      <c r="G74" s="407"/>
      <c r="H74" s="444"/>
    </row>
    <row r="75" spans="2:16" ht="15" thickBot="1" x14ac:dyDescent="0.25">
      <c r="B75" s="403"/>
      <c r="C75" s="13" t="s">
        <v>4</v>
      </c>
      <c r="D75" s="68">
        <v>5.8</v>
      </c>
      <c r="E75" s="69" t="s">
        <v>542</v>
      </c>
      <c r="F75" s="432"/>
      <c r="G75" s="407"/>
      <c r="H75" s="444"/>
    </row>
    <row r="76" spans="2:16" ht="15" thickBot="1" x14ac:dyDescent="0.25">
      <c r="B76" s="403"/>
      <c r="C76" s="13" t="s">
        <v>4</v>
      </c>
      <c r="D76" s="68">
        <v>7.7</v>
      </c>
      <c r="E76" s="81" t="s">
        <v>538</v>
      </c>
      <c r="F76" s="423"/>
      <c r="G76" s="406"/>
      <c r="H76" s="445"/>
    </row>
    <row r="77" spans="2:16" ht="15.75" customHeight="1" thickBot="1" x14ac:dyDescent="0.25">
      <c r="B77" s="403"/>
      <c r="C77" s="13" t="s">
        <v>4</v>
      </c>
      <c r="D77" s="82" t="s">
        <v>555</v>
      </c>
      <c r="E77" s="83" t="s">
        <v>543</v>
      </c>
      <c r="F77" s="422" t="s">
        <v>556</v>
      </c>
      <c r="G77" s="424" t="s">
        <v>562</v>
      </c>
      <c r="H77" s="443" t="s">
        <v>483</v>
      </c>
    </row>
    <row r="78" spans="2:16" ht="15" thickBot="1" x14ac:dyDescent="0.25">
      <c r="B78" s="403"/>
      <c r="C78" s="13" t="s">
        <v>4</v>
      </c>
      <c r="D78" s="82">
        <v>4</v>
      </c>
      <c r="E78" s="84" t="s">
        <v>544</v>
      </c>
      <c r="F78" s="432"/>
      <c r="G78" s="425"/>
      <c r="H78" s="444"/>
    </row>
    <row r="79" spans="2:16" ht="15" thickBot="1" x14ac:dyDescent="0.25">
      <c r="B79" s="403"/>
      <c r="C79" s="13" t="s">
        <v>4</v>
      </c>
      <c r="D79" s="82">
        <v>4.2</v>
      </c>
      <c r="E79" s="84" t="s">
        <v>545</v>
      </c>
      <c r="F79" s="432"/>
      <c r="G79" s="425"/>
      <c r="H79" s="444"/>
    </row>
    <row r="80" spans="2:16" ht="15.75" customHeight="1" thickBot="1" x14ac:dyDescent="0.25">
      <c r="B80" s="403"/>
      <c r="C80" s="13" t="s">
        <v>4</v>
      </c>
      <c r="D80" s="82">
        <v>3.2</v>
      </c>
      <c r="E80" s="84" t="s">
        <v>546</v>
      </c>
      <c r="F80" s="423"/>
      <c r="G80" s="426"/>
      <c r="H80" s="445"/>
    </row>
    <row r="81" spans="2:8" ht="15" thickBot="1" x14ac:dyDescent="0.25">
      <c r="B81" s="403"/>
      <c r="C81" s="13" t="s">
        <v>4</v>
      </c>
      <c r="D81" s="46">
        <v>81.099999999999994</v>
      </c>
      <c r="E81" s="69" t="s">
        <v>547</v>
      </c>
      <c r="F81" s="433">
        <v>946384.37</v>
      </c>
      <c r="G81" s="427" t="s">
        <v>563</v>
      </c>
      <c r="H81" s="13" t="s">
        <v>483</v>
      </c>
    </row>
    <row r="82" spans="2:8" ht="15" thickBot="1" x14ac:dyDescent="0.25">
      <c r="B82" s="403"/>
      <c r="C82" s="13" t="s">
        <v>4</v>
      </c>
      <c r="D82" s="46">
        <v>8.6</v>
      </c>
      <c r="E82" s="69" t="s">
        <v>548</v>
      </c>
      <c r="F82" s="434"/>
      <c r="G82" s="426"/>
      <c r="H82" s="62"/>
    </row>
    <row r="83" spans="2:8" ht="15.75" customHeight="1" thickBot="1" x14ac:dyDescent="0.25">
      <c r="B83" s="403"/>
      <c r="C83" s="13" t="s">
        <v>4</v>
      </c>
      <c r="D83" s="68">
        <v>8.5</v>
      </c>
      <c r="E83" s="69" t="s">
        <v>549</v>
      </c>
      <c r="F83" s="422" t="s">
        <v>557</v>
      </c>
      <c r="G83" s="85" t="s">
        <v>564</v>
      </c>
      <c r="H83" s="62"/>
    </row>
    <row r="84" spans="2:8" ht="15" thickBot="1" x14ac:dyDescent="0.25">
      <c r="B84" s="403"/>
      <c r="C84" s="13" t="s">
        <v>4</v>
      </c>
      <c r="D84" s="68">
        <v>4.5</v>
      </c>
      <c r="E84" s="81" t="s">
        <v>550</v>
      </c>
      <c r="F84" s="423"/>
      <c r="G84" s="86"/>
      <c r="H84" s="62"/>
    </row>
    <row r="85" spans="2:8" ht="15.75" customHeight="1" thickBot="1" x14ac:dyDescent="0.25">
      <c r="B85" s="403"/>
      <c r="C85" s="13" t="s">
        <v>4</v>
      </c>
      <c r="D85" s="68">
        <v>8.8699999999999992</v>
      </c>
      <c r="E85" s="83" t="s">
        <v>551</v>
      </c>
      <c r="F85" s="422">
        <v>1512192.26</v>
      </c>
      <c r="G85" s="428" t="s">
        <v>565</v>
      </c>
      <c r="H85" s="443" t="s">
        <v>483</v>
      </c>
    </row>
    <row r="86" spans="2:8" ht="15" thickBot="1" x14ac:dyDescent="0.25">
      <c r="B86" s="403"/>
      <c r="C86" s="13" t="s">
        <v>4</v>
      </c>
      <c r="D86" s="68">
        <v>4.01</v>
      </c>
      <c r="E86" s="84" t="s">
        <v>552</v>
      </c>
      <c r="F86" s="432"/>
      <c r="G86" s="429"/>
      <c r="H86" s="444"/>
    </row>
    <row r="87" spans="2:8" ht="15" thickBot="1" x14ac:dyDescent="0.25">
      <c r="B87" s="403"/>
      <c r="C87" s="13" t="s">
        <v>4</v>
      </c>
      <c r="D87" s="68">
        <v>4.4939999999999998</v>
      </c>
      <c r="E87" s="84" t="s">
        <v>553</v>
      </c>
      <c r="F87" s="432"/>
      <c r="G87" s="429"/>
      <c r="H87" s="444"/>
    </row>
    <row r="88" spans="2:8" ht="15.75" customHeight="1" thickBot="1" x14ac:dyDescent="0.25">
      <c r="B88" s="403"/>
      <c r="C88" s="13" t="s">
        <v>4</v>
      </c>
      <c r="D88" s="68">
        <v>6.33</v>
      </c>
      <c r="E88" s="84" t="s">
        <v>554</v>
      </c>
      <c r="F88" s="432"/>
      <c r="G88" s="429"/>
      <c r="H88" s="444"/>
    </row>
    <row r="89" spans="2:8" ht="15" thickBot="1" x14ac:dyDescent="0.25">
      <c r="B89" s="403"/>
      <c r="C89" s="13" t="s">
        <v>4</v>
      </c>
      <c r="D89" s="87">
        <v>3.391</v>
      </c>
      <c r="E89" s="88" t="s">
        <v>558</v>
      </c>
      <c r="F89" s="423"/>
      <c r="G89" s="430"/>
      <c r="H89" s="445"/>
    </row>
    <row r="90" spans="2:8" ht="15" thickBot="1" x14ac:dyDescent="0.25">
      <c r="B90" s="403"/>
      <c r="C90" s="13" t="s">
        <v>4</v>
      </c>
      <c r="D90" s="89">
        <v>4.75</v>
      </c>
      <c r="E90" s="83" t="s">
        <v>559</v>
      </c>
      <c r="F90" s="422" t="s">
        <v>561</v>
      </c>
      <c r="G90" s="431" t="s">
        <v>566</v>
      </c>
      <c r="H90" s="443" t="s">
        <v>483</v>
      </c>
    </row>
    <row r="91" spans="2:8" ht="15.75" customHeight="1" thickBot="1" x14ac:dyDescent="0.25">
      <c r="B91" s="403"/>
      <c r="C91" s="13" t="s">
        <v>4</v>
      </c>
      <c r="D91" s="90">
        <v>9.74</v>
      </c>
      <c r="E91" s="84" t="s">
        <v>560</v>
      </c>
      <c r="F91" s="423"/>
      <c r="G91" s="429"/>
      <c r="H91" s="445"/>
    </row>
    <row r="92" spans="2:8" ht="15" thickBot="1" x14ac:dyDescent="0.25">
      <c r="B92" s="403"/>
      <c r="C92" s="13" t="s">
        <v>4</v>
      </c>
      <c r="D92" s="68">
        <v>7.97</v>
      </c>
      <c r="E92" s="84" t="s">
        <v>567</v>
      </c>
      <c r="F92" s="420" t="s">
        <v>571</v>
      </c>
      <c r="G92" s="435" t="s">
        <v>572</v>
      </c>
      <c r="H92" s="416" t="s">
        <v>483</v>
      </c>
    </row>
    <row r="93" spans="2:8" ht="15" thickBot="1" x14ac:dyDescent="0.25">
      <c r="B93" s="403"/>
      <c r="C93" s="13" t="s">
        <v>4</v>
      </c>
      <c r="D93" s="68">
        <v>9.9</v>
      </c>
      <c r="E93" s="84" t="s">
        <v>568</v>
      </c>
      <c r="F93" s="421"/>
      <c r="G93" s="436"/>
      <c r="H93" s="418"/>
    </row>
    <row r="94" spans="2:8" ht="15.75" thickBot="1" x14ac:dyDescent="0.3">
      <c r="B94" s="403"/>
      <c r="C94" s="13" t="s">
        <v>4</v>
      </c>
      <c r="D94" s="68">
        <v>4.8</v>
      </c>
      <c r="E94" s="84" t="s">
        <v>569</v>
      </c>
      <c r="F94" s="91"/>
      <c r="G94" s="405" t="s">
        <v>564</v>
      </c>
      <c r="H94" s="416" t="s">
        <v>483</v>
      </c>
    </row>
    <row r="95" spans="2:8" ht="15" thickBot="1" x14ac:dyDescent="0.25">
      <c r="B95" s="403"/>
      <c r="C95" s="13" t="s">
        <v>4</v>
      </c>
      <c r="D95" s="68">
        <v>4.9000000000000004</v>
      </c>
      <c r="E95" s="84" t="s">
        <v>570</v>
      </c>
      <c r="F95" s="92">
        <v>816207.47</v>
      </c>
      <c r="G95" s="406"/>
      <c r="H95" s="418"/>
    </row>
    <row r="96" spans="2:8" ht="15" thickBot="1" x14ac:dyDescent="0.25">
      <c r="B96" s="403"/>
      <c r="C96" s="13" t="s">
        <v>4</v>
      </c>
      <c r="D96" s="93">
        <v>3.4</v>
      </c>
      <c r="E96" s="94" t="s">
        <v>573</v>
      </c>
      <c r="F96" s="408">
        <v>631119.48</v>
      </c>
      <c r="G96" s="405" t="s">
        <v>588</v>
      </c>
      <c r="H96" s="416" t="s">
        <v>483</v>
      </c>
    </row>
    <row r="97" spans="2:8" ht="15" thickBot="1" x14ac:dyDescent="0.25">
      <c r="B97" s="403"/>
      <c r="C97" s="13" t="s">
        <v>4</v>
      </c>
      <c r="D97" s="68">
        <v>2.8</v>
      </c>
      <c r="E97" s="95" t="s">
        <v>574</v>
      </c>
      <c r="F97" s="409"/>
      <c r="G97" s="407"/>
      <c r="H97" s="417"/>
    </row>
    <row r="98" spans="2:8" ht="15" thickBot="1" x14ac:dyDescent="0.25">
      <c r="B98" s="403"/>
      <c r="C98" s="13" t="s">
        <v>4</v>
      </c>
      <c r="D98" s="68">
        <v>2.2000000000000002</v>
      </c>
      <c r="E98" s="95" t="s">
        <v>575</v>
      </c>
      <c r="F98" s="409"/>
      <c r="G98" s="407"/>
      <c r="H98" s="417"/>
    </row>
    <row r="99" spans="2:8" ht="15" thickBot="1" x14ac:dyDescent="0.25">
      <c r="B99" s="403"/>
      <c r="C99" s="13" t="s">
        <v>4</v>
      </c>
      <c r="D99" s="87">
        <v>5.5</v>
      </c>
      <c r="E99" s="96" t="s">
        <v>576</v>
      </c>
      <c r="F99" s="409"/>
      <c r="G99" s="407"/>
      <c r="H99" s="417"/>
    </row>
    <row r="100" spans="2:8" ht="15" thickBot="1" x14ac:dyDescent="0.25">
      <c r="B100" s="403"/>
      <c r="C100" s="13" t="s">
        <v>4</v>
      </c>
      <c r="D100" s="97">
        <v>2.2999999999999998</v>
      </c>
      <c r="E100" s="98" t="s">
        <v>577</v>
      </c>
      <c r="F100" s="409"/>
      <c r="G100" s="407"/>
      <c r="H100" s="417"/>
    </row>
    <row r="101" spans="2:8" ht="15" thickBot="1" x14ac:dyDescent="0.25">
      <c r="B101" s="403"/>
      <c r="C101" s="13" t="s">
        <v>4</v>
      </c>
      <c r="D101" s="93">
        <v>2.2000000000000002</v>
      </c>
      <c r="E101" s="94" t="s">
        <v>575</v>
      </c>
      <c r="F101" s="410"/>
      <c r="G101" s="406"/>
      <c r="H101" s="418"/>
    </row>
    <row r="102" spans="2:8" ht="15" thickBot="1" x14ac:dyDescent="0.25">
      <c r="B102" s="403"/>
      <c r="C102" s="13" t="s">
        <v>4</v>
      </c>
      <c r="D102" s="68">
        <v>4.7</v>
      </c>
      <c r="E102" s="95" t="s">
        <v>578</v>
      </c>
      <c r="F102" s="411">
        <v>270551.02</v>
      </c>
      <c r="G102" s="405" t="s">
        <v>589</v>
      </c>
      <c r="H102" s="416" t="s">
        <v>483</v>
      </c>
    </row>
    <row r="103" spans="2:8" ht="15" thickBot="1" x14ac:dyDescent="0.25">
      <c r="B103" s="403"/>
      <c r="C103" s="13" t="s">
        <v>4</v>
      </c>
      <c r="D103" s="68">
        <v>3.4</v>
      </c>
      <c r="E103" s="95" t="s">
        <v>579</v>
      </c>
      <c r="F103" s="412"/>
      <c r="G103" s="406"/>
      <c r="H103" s="418"/>
    </row>
    <row r="104" spans="2:8" ht="15" thickBot="1" x14ac:dyDescent="0.25">
      <c r="B104" s="403"/>
      <c r="C104" s="13" t="s">
        <v>4</v>
      </c>
      <c r="D104" s="68">
        <v>1.9</v>
      </c>
      <c r="E104" s="99" t="s">
        <v>580</v>
      </c>
      <c r="F104" s="413">
        <v>455703.6</v>
      </c>
      <c r="G104" s="405" t="s">
        <v>590</v>
      </c>
      <c r="H104" s="416" t="s">
        <v>483</v>
      </c>
    </row>
    <row r="105" spans="2:8" ht="15" thickBot="1" x14ac:dyDescent="0.25">
      <c r="B105" s="403"/>
      <c r="C105" s="13" t="s">
        <v>4</v>
      </c>
      <c r="D105" s="68">
        <v>1.7</v>
      </c>
      <c r="E105" s="99" t="s">
        <v>581</v>
      </c>
      <c r="F105" s="414"/>
      <c r="G105" s="407"/>
      <c r="H105" s="417"/>
    </row>
    <row r="106" spans="2:8" ht="15" thickBot="1" x14ac:dyDescent="0.25">
      <c r="B106" s="403"/>
      <c r="C106" s="13" t="s">
        <v>4</v>
      </c>
      <c r="D106" s="68">
        <v>0.9</v>
      </c>
      <c r="E106" s="99" t="s">
        <v>582</v>
      </c>
      <c r="F106" s="414"/>
      <c r="G106" s="407"/>
      <c r="H106" s="417"/>
    </row>
    <row r="107" spans="2:8" ht="15" thickBot="1" x14ac:dyDescent="0.25">
      <c r="B107" s="403"/>
      <c r="C107" s="13" t="s">
        <v>4</v>
      </c>
      <c r="D107" s="87">
        <v>1</v>
      </c>
      <c r="E107" s="100" t="s">
        <v>583</v>
      </c>
      <c r="F107" s="415"/>
      <c r="G107" s="406"/>
      <c r="H107" s="418"/>
    </row>
    <row r="108" spans="2:8" ht="15" thickBot="1" x14ac:dyDescent="0.25">
      <c r="B108" s="403"/>
      <c r="C108" s="13" t="s">
        <v>4</v>
      </c>
      <c r="D108" s="378">
        <v>2.7</v>
      </c>
      <c r="E108" s="94" t="s">
        <v>584</v>
      </c>
      <c r="F108" s="92">
        <v>143670.78</v>
      </c>
      <c r="G108" s="63" t="s">
        <v>590</v>
      </c>
      <c r="H108" s="101" t="s">
        <v>483</v>
      </c>
    </row>
    <row r="109" spans="2:8" ht="15" thickBot="1" x14ac:dyDescent="0.25">
      <c r="B109" s="403"/>
      <c r="C109" s="13" t="s">
        <v>4</v>
      </c>
      <c r="D109" s="378">
        <v>3.3</v>
      </c>
      <c r="E109" s="95" t="s">
        <v>585</v>
      </c>
      <c r="F109" s="414">
        <v>529632.93400000001</v>
      </c>
      <c r="G109" s="407" t="s">
        <v>591</v>
      </c>
      <c r="H109" s="416" t="s">
        <v>592</v>
      </c>
    </row>
    <row r="110" spans="2:8" ht="15" thickBot="1" x14ac:dyDescent="0.25">
      <c r="B110" s="403"/>
      <c r="C110" s="13" t="s">
        <v>4</v>
      </c>
      <c r="D110" s="378">
        <v>3.3</v>
      </c>
      <c r="E110" s="95" t="s">
        <v>586</v>
      </c>
      <c r="F110" s="414"/>
      <c r="G110" s="407"/>
      <c r="H110" s="417"/>
    </row>
    <row r="111" spans="2:8" ht="15" thickBot="1" x14ac:dyDescent="0.25">
      <c r="B111" s="404"/>
      <c r="C111" s="13" t="s">
        <v>4</v>
      </c>
      <c r="D111" s="378">
        <v>3.2</v>
      </c>
      <c r="E111" s="95" t="s">
        <v>587</v>
      </c>
      <c r="F111" s="415"/>
      <c r="G111" s="406"/>
      <c r="H111" s="418"/>
    </row>
    <row r="112" spans="2:8" ht="42.75" x14ac:dyDescent="0.2">
      <c r="B112" s="103"/>
      <c r="C112" s="13" t="s">
        <v>4</v>
      </c>
      <c r="D112" s="380">
        <v>42.6</v>
      </c>
      <c r="E112" s="51" t="s">
        <v>658</v>
      </c>
      <c r="F112" s="379">
        <v>2256066.63</v>
      </c>
      <c r="G112" s="381" t="s">
        <v>659</v>
      </c>
      <c r="H112" s="104" t="s">
        <v>483</v>
      </c>
    </row>
    <row r="113" spans="2:8" ht="15" x14ac:dyDescent="0.25">
      <c r="B113" s="25" t="s">
        <v>156</v>
      </c>
      <c r="C113" s="25"/>
      <c r="D113" s="25">
        <f>SUM(D57:D112)</f>
        <v>471.05999999999989</v>
      </c>
      <c r="E113" s="25"/>
      <c r="F113" s="102">
        <f>SUM(F57:F111)</f>
        <v>15124108.273999998</v>
      </c>
      <c r="G113" s="384"/>
      <c r="H113" s="25"/>
    </row>
    <row r="115" spans="2:8" ht="15" x14ac:dyDescent="0.25">
      <c r="B115" s="401" t="s">
        <v>638</v>
      </c>
      <c r="C115" s="401"/>
      <c r="D115" s="401"/>
      <c r="E115" s="401"/>
      <c r="F115" s="401"/>
      <c r="G115" s="419"/>
      <c r="H115" s="366">
        <f>SUM(F113,F56,F38,F27)</f>
        <v>30761441.723999999</v>
      </c>
    </row>
    <row r="116" spans="2:8" ht="15" x14ac:dyDescent="0.25">
      <c r="B116" s="401" t="s">
        <v>186</v>
      </c>
      <c r="C116" s="401"/>
      <c r="D116" s="401"/>
      <c r="H116" s="21">
        <f>SUM(D113,D56,D38,D27)</f>
        <v>793.86959999999999</v>
      </c>
    </row>
    <row r="142" ht="26.25" customHeight="1" x14ac:dyDescent="0.2"/>
    <row r="162" spans="1:1" ht="15" x14ac:dyDescent="0.25">
      <c r="A162" s="3"/>
    </row>
    <row r="163" spans="1:1" ht="15" x14ac:dyDescent="0.25">
      <c r="A163" s="3"/>
    </row>
    <row r="180" ht="16.5" customHeight="1" x14ac:dyDescent="0.2"/>
    <row r="181" ht="16.5" customHeight="1" x14ac:dyDescent="0.2"/>
    <row r="182" ht="16.5" customHeight="1" x14ac:dyDescent="0.2"/>
    <row r="187" ht="16.5" customHeight="1" x14ac:dyDescent="0.2"/>
  </sheetData>
  <mergeCells count="39">
    <mergeCell ref="B116:D116"/>
    <mergeCell ref="B10:H10"/>
    <mergeCell ref="B12:B26"/>
    <mergeCell ref="B28:B37"/>
    <mergeCell ref="B39:B55"/>
    <mergeCell ref="B57:B111"/>
    <mergeCell ref="G96:G101"/>
    <mergeCell ref="H77:H80"/>
    <mergeCell ref="H85:H89"/>
    <mergeCell ref="H90:H91"/>
    <mergeCell ref="H94:H95"/>
    <mergeCell ref="H92:H93"/>
    <mergeCell ref="H73:H76"/>
    <mergeCell ref="H96:H101"/>
    <mergeCell ref="H102:H103"/>
    <mergeCell ref="H104:H107"/>
    <mergeCell ref="H109:H111"/>
    <mergeCell ref="B115:G115"/>
    <mergeCell ref="F92:F93"/>
    <mergeCell ref="F90:F91"/>
    <mergeCell ref="G73:G76"/>
    <mergeCell ref="G77:G80"/>
    <mergeCell ref="G81:G82"/>
    <mergeCell ref="G85:G89"/>
    <mergeCell ref="G90:G91"/>
    <mergeCell ref="F73:F76"/>
    <mergeCell ref="F77:F80"/>
    <mergeCell ref="F81:F82"/>
    <mergeCell ref="F83:F84"/>
    <mergeCell ref="F85:F89"/>
    <mergeCell ref="G92:G93"/>
    <mergeCell ref="G94:G95"/>
    <mergeCell ref="G102:G103"/>
    <mergeCell ref="G104:G107"/>
    <mergeCell ref="G109:G111"/>
    <mergeCell ref="F96:F101"/>
    <mergeCell ref="F102:F103"/>
    <mergeCell ref="F104:F107"/>
    <mergeCell ref="F109:F111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7176" r:id="rId4">
          <objectPr defaultSize="0" autoPict="0" r:id="rId5">
            <anchor moveWithCells="1" sizeWithCells="1">
              <from>
                <xdr:col>6</xdr:col>
                <xdr:colOff>495300</xdr:colOff>
                <xdr:row>1</xdr:row>
                <xdr:rowOff>161925</xdr:rowOff>
              </from>
              <to>
                <xdr:col>6</xdr:col>
                <xdr:colOff>2085975</xdr:colOff>
                <xdr:row>7</xdr:row>
                <xdr:rowOff>85725</xdr:rowOff>
              </to>
            </anchor>
          </objectPr>
        </oleObject>
      </mc:Choice>
      <mc:Fallback>
        <oleObject progId="CorelDRAW.Graphic.14" shapeId="717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7:H67"/>
  <sheetViews>
    <sheetView topLeftCell="B1" workbookViewId="0">
      <selection activeCell="F5" sqref="F5"/>
    </sheetView>
  </sheetViews>
  <sheetFormatPr defaultRowHeight="14.25" x14ac:dyDescent="0.2"/>
  <cols>
    <col min="1" max="1" width="9.140625" style="4"/>
    <col min="2" max="2" width="18.140625" style="4" customWidth="1"/>
    <col min="3" max="3" width="14.5703125" style="4" customWidth="1"/>
    <col min="4" max="4" width="13" style="353" customWidth="1"/>
    <col min="5" max="5" width="46.7109375" style="72" customWidth="1"/>
    <col min="6" max="6" width="25" style="354" customWidth="1"/>
    <col min="7" max="7" width="45.140625" style="355" customWidth="1"/>
    <col min="8" max="8" width="19.42578125" style="4" customWidth="1"/>
    <col min="9" max="16384" width="9.140625" style="4"/>
  </cols>
  <sheetData>
    <row r="7" spans="2:8" ht="15" thickBot="1" x14ac:dyDescent="0.25"/>
    <row r="8" spans="2:8" ht="15.75" thickBot="1" x14ac:dyDescent="0.3">
      <c r="B8" s="446" t="s">
        <v>636</v>
      </c>
      <c r="C8" s="447"/>
      <c r="D8" s="447"/>
      <c r="E8" s="447"/>
      <c r="F8" s="447"/>
      <c r="G8" s="447"/>
      <c r="H8" s="448"/>
    </row>
    <row r="9" spans="2:8" ht="90" x14ac:dyDescent="0.25">
      <c r="B9" s="5" t="s">
        <v>155</v>
      </c>
      <c r="C9" s="6" t="s">
        <v>107</v>
      </c>
      <c r="D9" s="356" t="s">
        <v>105</v>
      </c>
      <c r="E9" s="7" t="s">
        <v>1</v>
      </c>
      <c r="F9" s="357" t="s">
        <v>106</v>
      </c>
      <c r="G9" s="358" t="s">
        <v>2</v>
      </c>
      <c r="H9" s="9" t="s">
        <v>3</v>
      </c>
    </row>
    <row r="10" spans="2:8" hidden="1" x14ac:dyDescent="0.2">
      <c r="B10" s="13" t="s">
        <v>83</v>
      </c>
      <c r="C10" s="13" t="s">
        <v>251</v>
      </c>
      <c r="D10" s="359">
        <v>200</v>
      </c>
      <c r="E10" s="108" t="s">
        <v>251</v>
      </c>
      <c r="F10" s="360">
        <v>3330000</v>
      </c>
      <c r="G10" s="115" t="s">
        <v>252</v>
      </c>
      <c r="H10" s="13" t="s">
        <v>71</v>
      </c>
    </row>
    <row r="11" spans="2:8" x14ac:dyDescent="0.2">
      <c r="B11" s="402" t="s">
        <v>83</v>
      </c>
      <c r="C11" s="13" t="s">
        <v>251</v>
      </c>
      <c r="D11" s="105">
        <v>10</v>
      </c>
      <c r="E11" s="13" t="s">
        <v>253</v>
      </c>
      <c r="F11" s="360">
        <f>(F10/200)*D11</f>
        <v>166500</v>
      </c>
      <c r="G11" s="115" t="s">
        <v>252</v>
      </c>
      <c r="H11" s="13" t="s">
        <v>71</v>
      </c>
    </row>
    <row r="12" spans="2:8" x14ac:dyDescent="0.2">
      <c r="B12" s="403"/>
      <c r="C12" s="13" t="s">
        <v>251</v>
      </c>
      <c r="D12" s="105">
        <v>10</v>
      </c>
      <c r="E12" s="13" t="s">
        <v>254</v>
      </c>
      <c r="F12" s="360">
        <f>(F10/200)*D12</f>
        <v>166500</v>
      </c>
      <c r="G12" s="115" t="s">
        <v>252</v>
      </c>
      <c r="H12" s="13" t="s">
        <v>71</v>
      </c>
    </row>
    <row r="13" spans="2:8" x14ac:dyDescent="0.2">
      <c r="B13" s="403"/>
      <c r="C13" s="13" t="s">
        <v>251</v>
      </c>
      <c r="D13" s="105">
        <v>10</v>
      </c>
      <c r="E13" s="13" t="s">
        <v>255</v>
      </c>
      <c r="F13" s="360">
        <f>(F10/200)*D13</f>
        <v>166500</v>
      </c>
      <c r="G13" s="115" t="s">
        <v>252</v>
      </c>
      <c r="H13" s="13" t="s">
        <v>71</v>
      </c>
    </row>
    <row r="14" spans="2:8" x14ac:dyDescent="0.2">
      <c r="B14" s="403"/>
      <c r="C14" s="13" t="s">
        <v>251</v>
      </c>
      <c r="D14" s="105">
        <v>10</v>
      </c>
      <c r="E14" s="13" t="s">
        <v>256</v>
      </c>
      <c r="F14" s="360">
        <f>(F10/200)*D14</f>
        <v>166500</v>
      </c>
      <c r="G14" s="115" t="s">
        <v>252</v>
      </c>
      <c r="H14" s="13" t="s">
        <v>71</v>
      </c>
    </row>
    <row r="15" spans="2:8" x14ac:dyDescent="0.2">
      <c r="B15" s="403"/>
      <c r="C15" s="13" t="s">
        <v>251</v>
      </c>
      <c r="D15" s="105">
        <v>10</v>
      </c>
      <c r="E15" s="13" t="s">
        <v>257</v>
      </c>
      <c r="F15" s="360">
        <f>(F10/200)*D15</f>
        <v>166500</v>
      </c>
      <c r="G15" s="115" t="s">
        <v>252</v>
      </c>
      <c r="H15" s="13" t="s">
        <v>71</v>
      </c>
    </row>
    <row r="16" spans="2:8" x14ac:dyDescent="0.2">
      <c r="B16" s="403"/>
      <c r="C16" s="13" t="s">
        <v>251</v>
      </c>
      <c r="D16" s="105">
        <v>3</v>
      </c>
      <c r="E16" s="13" t="s">
        <v>258</v>
      </c>
      <c r="F16" s="360">
        <f>(F10/200)*D16</f>
        <v>49950</v>
      </c>
      <c r="G16" s="115" t="s">
        <v>252</v>
      </c>
      <c r="H16" s="13" t="s">
        <v>71</v>
      </c>
    </row>
    <row r="17" spans="2:8" x14ac:dyDescent="0.2">
      <c r="B17" s="403"/>
      <c r="C17" s="13" t="s">
        <v>251</v>
      </c>
      <c r="D17" s="105">
        <v>5</v>
      </c>
      <c r="E17" s="13" t="s">
        <v>259</v>
      </c>
      <c r="F17" s="360">
        <f>(F10/200)*D17</f>
        <v>83250</v>
      </c>
      <c r="G17" s="115" t="s">
        <v>252</v>
      </c>
      <c r="H17" s="13" t="s">
        <v>71</v>
      </c>
    </row>
    <row r="18" spans="2:8" x14ac:dyDescent="0.2">
      <c r="B18" s="403"/>
      <c r="C18" s="13" t="s">
        <v>251</v>
      </c>
      <c r="D18" s="105">
        <v>3</v>
      </c>
      <c r="E18" s="13" t="s">
        <v>260</v>
      </c>
      <c r="F18" s="360">
        <f>(F10/200)*D18</f>
        <v>49950</v>
      </c>
      <c r="G18" s="115" t="s">
        <v>252</v>
      </c>
      <c r="H18" s="13" t="s">
        <v>71</v>
      </c>
    </row>
    <row r="19" spans="2:8" x14ac:dyDescent="0.2">
      <c r="B19" s="403"/>
      <c r="C19" s="13" t="s">
        <v>251</v>
      </c>
      <c r="D19" s="105">
        <v>10</v>
      </c>
      <c r="E19" s="13" t="s">
        <v>261</v>
      </c>
      <c r="F19" s="360">
        <f>(F10/200)*D19</f>
        <v>166500</v>
      </c>
      <c r="G19" s="115" t="s">
        <v>252</v>
      </c>
      <c r="H19" s="13" t="s">
        <v>71</v>
      </c>
    </row>
    <row r="20" spans="2:8" x14ac:dyDescent="0.2">
      <c r="B20" s="403"/>
      <c r="C20" s="13" t="s">
        <v>251</v>
      </c>
      <c r="D20" s="105">
        <v>9</v>
      </c>
      <c r="E20" s="13" t="s">
        <v>262</v>
      </c>
      <c r="F20" s="360">
        <f>(F10/200)*D20</f>
        <v>149850</v>
      </c>
      <c r="G20" s="115" t="s">
        <v>252</v>
      </c>
      <c r="H20" s="13" t="s">
        <v>71</v>
      </c>
    </row>
    <row r="21" spans="2:8" x14ac:dyDescent="0.2">
      <c r="B21" s="403"/>
      <c r="C21" s="13" t="s">
        <v>251</v>
      </c>
      <c r="D21" s="105">
        <v>10</v>
      </c>
      <c r="E21" s="13" t="s">
        <v>263</v>
      </c>
      <c r="F21" s="360">
        <f>(F10/200)*D21</f>
        <v>166500</v>
      </c>
      <c r="G21" s="115" t="s">
        <v>252</v>
      </c>
      <c r="H21" s="13" t="s">
        <v>71</v>
      </c>
    </row>
    <row r="22" spans="2:8" x14ac:dyDescent="0.2">
      <c r="B22" s="403"/>
      <c r="C22" s="13" t="s">
        <v>251</v>
      </c>
      <c r="D22" s="105">
        <v>6</v>
      </c>
      <c r="E22" s="13" t="s">
        <v>264</v>
      </c>
      <c r="F22" s="360">
        <f>(F10/200)*D22</f>
        <v>99900</v>
      </c>
      <c r="G22" s="115" t="s">
        <v>252</v>
      </c>
      <c r="H22" s="13" t="s">
        <v>71</v>
      </c>
    </row>
    <row r="23" spans="2:8" x14ac:dyDescent="0.2">
      <c r="B23" s="403"/>
      <c r="C23" s="13" t="s">
        <v>251</v>
      </c>
      <c r="D23" s="105">
        <v>5</v>
      </c>
      <c r="E23" s="13" t="s">
        <v>265</v>
      </c>
      <c r="F23" s="360">
        <f>(F10/200)*D23</f>
        <v>83250</v>
      </c>
      <c r="G23" s="115" t="s">
        <v>252</v>
      </c>
      <c r="H23" s="13" t="s">
        <v>71</v>
      </c>
    </row>
    <row r="24" spans="2:8" x14ac:dyDescent="0.2">
      <c r="B24" s="403"/>
      <c r="C24" s="13" t="s">
        <v>251</v>
      </c>
      <c r="D24" s="105">
        <v>4</v>
      </c>
      <c r="E24" s="13" t="s">
        <v>266</v>
      </c>
      <c r="F24" s="360">
        <f>(F10/200)*D24</f>
        <v>66600</v>
      </c>
      <c r="G24" s="115" t="s">
        <v>252</v>
      </c>
      <c r="H24" s="13" t="s">
        <v>71</v>
      </c>
    </row>
    <row r="25" spans="2:8" x14ac:dyDescent="0.2">
      <c r="B25" s="403"/>
      <c r="C25" s="13" t="s">
        <v>251</v>
      </c>
      <c r="D25" s="105">
        <v>5</v>
      </c>
      <c r="E25" s="13" t="s">
        <v>267</v>
      </c>
      <c r="F25" s="360">
        <f>(F10/200)*D25</f>
        <v>83250</v>
      </c>
      <c r="G25" s="115" t="s">
        <v>252</v>
      </c>
      <c r="H25" s="13" t="s">
        <v>71</v>
      </c>
    </row>
    <row r="26" spans="2:8" x14ac:dyDescent="0.2">
      <c r="B26" s="403"/>
      <c r="C26" s="13" t="s">
        <v>251</v>
      </c>
      <c r="D26" s="105">
        <v>4</v>
      </c>
      <c r="E26" s="13" t="s">
        <v>268</v>
      </c>
      <c r="F26" s="360">
        <f>(F10/200)*D26</f>
        <v>66600</v>
      </c>
      <c r="G26" s="115" t="s">
        <v>252</v>
      </c>
      <c r="H26" s="13" t="s">
        <v>71</v>
      </c>
    </row>
    <row r="27" spans="2:8" x14ac:dyDescent="0.2">
      <c r="B27" s="403"/>
      <c r="C27" s="13" t="s">
        <v>251</v>
      </c>
      <c r="D27" s="105">
        <v>6</v>
      </c>
      <c r="E27" s="13" t="s">
        <v>269</v>
      </c>
      <c r="F27" s="360">
        <f>(F10/200)*D27</f>
        <v>99900</v>
      </c>
      <c r="G27" s="115" t="s">
        <v>252</v>
      </c>
      <c r="H27" s="13" t="s">
        <v>71</v>
      </c>
    </row>
    <row r="28" spans="2:8" x14ac:dyDescent="0.2">
      <c r="B28" s="403"/>
      <c r="C28" s="13" t="s">
        <v>251</v>
      </c>
      <c r="D28" s="105">
        <v>7</v>
      </c>
      <c r="E28" s="13" t="s">
        <v>270</v>
      </c>
      <c r="F28" s="360">
        <f>(F10/200)*D28</f>
        <v>116550</v>
      </c>
      <c r="G28" s="115" t="s">
        <v>252</v>
      </c>
      <c r="H28" s="13" t="s">
        <v>71</v>
      </c>
    </row>
    <row r="29" spans="2:8" x14ac:dyDescent="0.2">
      <c r="B29" s="403"/>
      <c r="C29" s="13" t="s">
        <v>251</v>
      </c>
      <c r="D29" s="105">
        <v>7</v>
      </c>
      <c r="E29" s="13" t="s">
        <v>271</v>
      </c>
      <c r="F29" s="360">
        <f>(F10/200)*D29</f>
        <v>116550</v>
      </c>
      <c r="G29" s="115" t="s">
        <v>252</v>
      </c>
      <c r="H29" s="13" t="s">
        <v>71</v>
      </c>
    </row>
    <row r="30" spans="2:8" x14ac:dyDescent="0.2">
      <c r="B30" s="403"/>
      <c r="C30" s="13" t="s">
        <v>251</v>
      </c>
      <c r="D30" s="105">
        <v>7</v>
      </c>
      <c r="E30" s="13" t="s">
        <v>272</v>
      </c>
      <c r="F30" s="360">
        <f>(F10/200)*D30</f>
        <v>116550</v>
      </c>
      <c r="G30" s="115" t="s">
        <v>252</v>
      </c>
      <c r="H30" s="13" t="s">
        <v>71</v>
      </c>
    </row>
    <row r="31" spans="2:8" x14ac:dyDescent="0.2">
      <c r="B31" s="403"/>
      <c r="C31" s="13" t="s">
        <v>251</v>
      </c>
      <c r="D31" s="105">
        <v>7</v>
      </c>
      <c r="E31" s="13" t="s">
        <v>273</v>
      </c>
      <c r="F31" s="360">
        <f>(F10/200)*D31</f>
        <v>116550</v>
      </c>
      <c r="G31" s="115" t="s">
        <v>252</v>
      </c>
      <c r="H31" s="13" t="s">
        <v>71</v>
      </c>
    </row>
    <row r="32" spans="2:8" x14ac:dyDescent="0.2">
      <c r="B32" s="403"/>
      <c r="C32" s="13" t="s">
        <v>251</v>
      </c>
      <c r="D32" s="105">
        <v>5</v>
      </c>
      <c r="E32" s="13" t="s">
        <v>274</v>
      </c>
      <c r="F32" s="360">
        <f>(F10/200)*D32</f>
        <v>83250</v>
      </c>
      <c r="G32" s="115" t="s">
        <v>252</v>
      </c>
      <c r="H32" s="13" t="s">
        <v>71</v>
      </c>
    </row>
    <row r="33" spans="2:8" x14ac:dyDescent="0.2">
      <c r="B33" s="403"/>
      <c r="C33" s="13" t="s">
        <v>251</v>
      </c>
      <c r="D33" s="105">
        <v>6</v>
      </c>
      <c r="E33" s="13" t="s">
        <v>275</v>
      </c>
      <c r="F33" s="360">
        <f>(F10/200)*D33</f>
        <v>99900</v>
      </c>
      <c r="G33" s="115" t="s">
        <v>252</v>
      </c>
      <c r="H33" s="13" t="s">
        <v>71</v>
      </c>
    </row>
    <row r="34" spans="2:8" x14ac:dyDescent="0.2">
      <c r="B34" s="403"/>
      <c r="C34" s="13" t="s">
        <v>251</v>
      </c>
      <c r="D34" s="105">
        <v>1</v>
      </c>
      <c r="E34" s="13" t="s">
        <v>276</v>
      </c>
      <c r="F34" s="360">
        <f>(F10/200)*D34</f>
        <v>16650</v>
      </c>
      <c r="G34" s="115" t="s">
        <v>252</v>
      </c>
      <c r="H34" s="13" t="s">
        <v>71</v>
      </c>
    </row>
    <row r="35" spans="2:8" x14ac:dyDescent="0.2">
      <c r="B35" s="403"/>
      <c r="C35" s="13" t="s">
        <v>251</v>
      </c>
      <c r="D35" s="105">
        <v>32</v>
      </c>
      <c r="E35" s="13" t="s">
        <v>277</v>
      </c>
      <c r="F35" s="360">
        <f>(F10/200)*D35</f>
        <v>532800</v>
      </c>
      <c r="G35" s="115" t="s">
        <v>252</v>
      </c>
      <c r="H35" s="13" t="s">
        <v>71</v>
      </c>
    </row>
    <row r="36" spans="2:8" x14ac:dyDescent="0.2">
      <c r="B36" s="403"/>
      <c r="C36" s="13" t="s">
        <v>251</v>
      </c>
      <c r="D36" s="105">
        <v>8</v>
      </c>
      <c r="E36" s="13" t="s">
        <v>278</v>
      </c>
      <c r="F36" s="360">
        <f>(F10/200)*D36</f>
        <v>133200</v>
      </c>
      <c r="G36" s="115" t="s">
        <v>252</v>
      </c>
      <c r="H36" s="13" t="s">
        <v>71</v>
      </c>
    </row>
    <row r="37" spans="2:8" ht="20.25" customHeight="1" x14ac:dyDescent="0.2">
      <c r="B37" s="404"/>
      <c r="C37" s="13" t="s">
        <v>279</v>
      </c>
      <c r="D37" s="105">
        <v>37</v>
      </c>
      <c r="E37" s="108" t="s">
        <v>280</v>
      </c>
      <c r="F37" s="360">
        <v>150000</v>
      </c>
      <c r="G37" s="115" t="s">
        <v>281</v>
      </c>
      <c r="H37" s="13" t="s">
        <v>71</v>
      </c>
    </row>
    <row r="38" spans="2:8" ht="15" x14ac:dyDescent="0.25">
      <c r="B38" s="36" t="s">
        <v>156</v>
      </c>
      <c r="C38" s="36"/>
      <c r="D38" s="253">
        <f>D37+D36+D35+D34+D33+D32+D31+D30+D29+D28+D27+D26+D25+D24+D23+D22+D21+D20+D19+D18+D17+D16+D15+D14+D13+D12+D11</f>
        <v>237</v>
      </c>
      <c r="E38" s="361"/>
      <c r="F38" s="233">
        <f>F37+F36+F35+F34+F33+F32+F31+F30+F29+F28+F27+F26+F25+F24+F23+F22+F21+F20+F19+F18+F17+F16+F15+F14+F13+F12+F11</f>
        <v>3480000</v>
      </c>
      <c r="G38" s="36"/>
      <c r="H38" s="36"/>
    </row>
    <row r="39" spans="2:8" ht="28.5" customHeight="1" x14ac:dyDescent="0.2">
      <c r="B39" s="402" t="s">
        <v>68</v>
      </c>
      <c r="C39" s="13" t="s">
        <v>4</v>
      </c>
      <c r="D39" s="105">
        <v>109</v>
      </c>
      <c r="E39" s="108" t="s">
        <v>282</v>
      </c>
      <c r="F39" s="360">
        <v>2303603.13</v>
      </c>
      <c r="G39" s="115" t="s">
        <v>281</v>
      </c>
      <c r="H39" s="13" t="s">
        <v>71</v>
      </c>
    </row>
    <row r="40" spans="2:8" ht="30" customHeight="1" x14ac:dyDescent="0.2">
      <c r="B40" s="403"/>
      <c r="C40" s="13" t="s">
        <v>4</v>
      </c>
      <c r="D40" s="105">
        <v>3.5</v>
      </c>
      <c r="E40" s="108" t="s">
        <v>283</v>
      </c>
      <c r="F40" s="360">
        <v>300772</v>
      </c>
      <c r="G40" s="115" t="s">
        <v>284</v>
      </c>
      <c r="H40" s="13" t="s">
        <v>71</v>
      </c>
    </row>
    <row r="41" spans="2:8" ht="32.25" customHeight="1" x14ac:dyDescent="0.2">
      <c r="B41" s="403"/>
      <c r="C41" s="13" t="s">
        <v>4</v>
      </c>
      <c r="D41" s="105">
        <v>0.9</v>
      </c>
      <c r="E41" s="108" t="s">
        <v>285</v>
      </c>
      <c r="F41" s="360">
        <v>215000</v>
      </c>
      <c r="G41" s="115" t="s">
        <v>284</v>
      </c>
      <c r="H41" s="13" t="s">
        <v>71</v>
      </c>
    </row>
    <row r="42" spans="2:8" ht="15" x14ac:dyDescent="0.25">
      <c r="B42" s="36" t="s">
        <v>156</v>
      </c>
      <c r="C42" s="36"/>
      <c r="D42" s="36">
        <f>D39+D41+D40</f>
        <v>113.4</v>
      </c>
      <c r="E42" s="361"/>
      <c r="F42" s="233">
        <f>F39+F41+F40</f>
        <v>2819375.13</v>
      </c>
      <c r="G42" s="36"/>
      <c r="H42" s="36"/>
    </row>
    <row r="43" spans="2:8" ht="21" customHeight="1" x14ac:dyDescent="0.2">
      <c r="B43" s="402" t="s">
        <v>72</v>
      </c>
      <c r="C43" s="13" t="s">
        <v>4</v>
      </c>
      <c r="D43" s="105">
        <v>59</v>
      </c>
      <c r="E43" s="108" t="s">
        <v>286</v>
      </c>
      <c r="F43" s="360">
        <v>1620329.68</v>
      </c>
      <c r="G43" s="115" t="s">
        <v>287</v>
      </c>
      <c r="H43" s="13" t="s">
        <v>71</v>
      </c>
    </row>
    <row r="44" spans="2:8" ht="42.75" customHeight="1" x14ac:dyDescent="0.2">
      <c r="B44" s="403"/>
      <c r="C44" s="13" t="s">
        <v>4</v>
      </c>
      <c r="D44" s="105">
        <v>4</v>
      </c>
      <c r="E44" s="108" t="s">
        <v>288</v>
      </c>
      <c r="F44" s="360">
        <v>217800</v>
      </c>
      <c r="G44" s="115" t="s">
        <v>284</v>
      </c>
      <c r="H44" s="13" t="s">
        <v>71</v>
      </c>
    </row>
    <row r="45" spans="2:8" ht="15" x14ac:dyDescent="0.25">
      <c r="B45" s="36" t="s">
        <v>156</v>
      </c>
      <c r="C45" s="36"/>
      <c r="D45" s="36">
        <f>D43+D44</f>
        <v>63</v>
      </c>
      <c r="E45" s="361"/>
      <c r="F45" s="233">
        <f>F43+F44</f>
        <v>1838129.68</v>
      </c>
      <c r="G45" s="36"/>
      <c r="H45" s="36"/>
    </row>
    <row r="46" spans="2:8" x14ac:dyDescent="0.2">
      <c r="B46" s="402" t="s">
        <v>84</v>
      </c>
      <c r="C46" s="13" t="s">
        <v>251</v>
      </c>
      <c r="D46" s="105">
        <v>6</v>
      </c>
      <c r="E46" s="108" t="s">
        <v>289</v>
      </c>
      <c r="F46" s="360">
        <v>81996</v>
      </c>
      <c r="G46" s="362" t="s">
        <v>252</v>
      </c>
      <c r="H46" s="13"/>
    </row>
    <row r="47" spans="2:8" ht="29.25" customHeight="1" x14ac:dyDescent="0.2">
      <c r="B47" s="403"/>
      <c r="C47" s="13" t="s">
        <v>279</v>
      </c>
      <c r="D47" s="105">
        <v>1.27</v>
      </c>
      <c r="E47" s="108" t="s">
        <v>290</v>
      </c>
      <c r="F47" s="360">
        <v>310249.65000000002</v>
      </c>
      <c r="G47" s="362" t="s">
        <v>287</v>
      </c>
      <c r="H47" s="13" t="s">
        <v>71</v>
      </c>
    </row>
    <row r="48" spans="2:8" ht="21" customHeight="1" x14ac:dyDescent="0.2">
      <c r="B48" s="403"/>
      <c r="C48" s="13" t="s">
        <v>4</v>
      </c>
      <c r="D48" s="105">
        <v>32</v>
      </c>
      <c r="E48" s="108" t="s">
        <v>291</v>
      </c>
      <c r="F48" s="360">
        <v>3039680</v>
      </c>
      <c r="G48" s="362" t="s">
        <v>281</v>
      </c>
      <c r="H48" s="13" t="s">
        <v>71</v>
      </c>
    </row>
    <row r="49" spans="2:8" ht="33.75" customHeight="1" x14ac:dyDescent="0.2">
      <c r="B49" s="403"/>
      <c r="C49" s="13" t="s">
        <v>4</v>
      </c>
      <c r="D49" s="105">
        <v>50.55</v>
      </c>
      <c r="E49" s="108" t="s">
        <v>292</v>
      </c>
      <c r="F49" s="360">
        <v>2285963.37</v>
      </c>
      <c r="G49" s="362" t="s">
        <v>281</v>
      </c>
      <c r="H49" s="13" t="s">
        <v>71</v>
      </c>
    </row>
    <row r="50" spans="2:8" ht="27.75" customHeight="1" x14ac:dyDescent="0.2">
      <c r="B50" s="403"/>
      <c r="C50" s="13" t="s">
        <v>4</v>
      </c>
      <c r="D50" s="105">
        <v>20</v>
      </c>
      <c r="E50" s="108" t="s">
        <v>293</v>
      </c>
      <c r="F50" s="360">
        <v>370000</v>
      </c>
      <c r="G50" s="321" t="s">
        <v>252</v>
      </c>
      <c r="H50" s="13" t="s">
        <v>71</v>
      </c>
    </row>
    <row r="51" spans="2:8" ht="46.5" customHeight="1" x14ac:dyDescent="0.2">
      <c r="B51" s="403"/>
      <c r="C51" s="13" t="s">
        <v>4</v>
      </c>
      <c r="D51" s="105">
        <v>2.5</v>
      </c>
      <c r="E51" s="108" t="s">
        <v>288</v>
      </c>
      <c r="F51" s="360">
        <v>114240</v>
      </c>
      <c r="G51" s="321" t="s">
        <v>287</v>
      </c>
      <c r="H51" s="13" t="s">
        <v>71</v>
      </c>
    </row>
    <row r="52" spans="2:8" ht="30.75" customHeight="1" x14ac:dyDescent="0.2">
      <c r="B52" s="403"/>
      <c r="C52" s="13" t="s">
        <v>4</v>
      </c>
      <c r="D52" s="105">
        <v>13.7</v>
      </c>
      <c r="E52" s="108" t="s">
        <v>294</v>
      </c>
      <c r="F52" s="360">
        <v>1088973</v>
      </c>
      <c r="G52" s="321" t="s">
        <v>287</v>
      </c>
      <c r="H52" s="13" t="s">
        <v>71</v>
      </c>
    </row>
    <row r="53" spans="2:8" x14ac:dyDescent="0.2">
      <c r="B53" s="403"/>
      <c r="C53" s="13" t="s">
        <v>4</v>
      </c>
      <c r="D53" s="105">
        <v>6.4</v>
      </c>
      <c r="E53" s="108" t="s">
        <v>295</v>
      </c>
      <c r="F53" s="360">
        <v>589103</v>
      </c>
      <c r="G53" s="321" t="s">
        <v>287</v>
      </c>
      <c r="H53" s="13" t="s">
        <v>71</v>
      </c>
    </row>
    <row r="54" spans="2:8" x14ac:dyDescent="0.2">
      <c r="B54" s="404"/>
      <c r="C54" s="13" t="s">
        <v>4</v>
      </c>
      <c r="D54" s="105">
        <v>3</v>
      </c>
      <c r="E54" s="108" t="s">
        <v>296</v>
      </c>
      <c r="F54" s="360">
        <v>344437.88</v>
      </c>
      <c r="G54" s="321" t="s">
        <v>287</v>
      </c>
      <c r="H54" s="13" t="s">
        <v>71</v>
      </c>
    </row>
    <row r="55" spans="2:8" ht="15" x14ac:dyDescent="0.25">
      <c r="B55" s="36" t="s">
        <v>156</v>
      </c>
      <c r="C55" s="36"/>
      <c r="D55" s="36">
        <f>D46+D47+D48+D49+D50+D54+D51+D52+D53</f>
        <v>135.41999999999999</v>
      </c>
      <c r="E55" s="361"/>
      <c r="F55" s="233">
        <f>F46+F47+F48+F49+F50+F54+F51+F52+F53</f>
        <v>8224642.8999999994</v>
      </c>
      <c r="G55" s="36"/>
      <c r="H55" s="36"/>
    </row>
    <row r="57" spans="2:8" ht="15" x14ac:dyDescent="0.25">
      <c r="B57" s="383" t="s">
        <v>635</v>
      </c>
      <c r="C57" s="383"/>
      <c r="D57" s="383"/>
      <c r="E57" s="383"/>
      <c r="H57" s="235">
        <f>F55+F45+F42+F38</f>
        <v>16362147.710000001</v>
      </c>
    </row>
    <row r="58" spans="2:8" ht="15" x14ac:dyDescent="0.25">
      <c r="B58" s="401" t="s">
        <v>154</v>
      </c>
      <c r="C58" s="401"/>
      <c r="H58" s="21">
        <f>D55+D45+D42+D38</f>
        <v>548.81999999999994</v>
      </c>
    </row>
    <row r="60" spans="2:8" x14ac:dyDescent="0.2">
      <c r="D60" s="4"/>
    </row>
    <row r="61" spans="2:8" x14ac:dyDescent="0.2">
      <c r="D61" s="4"/>
    </row>
    <row r="62" spans="2:8" x14ac:dyDescent="0.2">
      <c r="D62" s="4"/>
    </row>
    <row r="63" spans="2:8" x14ac:dyDescent="0.2">
      <c r="D63" s="4"/>
    </row>
    <row r="64" spans="2:8" x14ac:dyDescent="0.2">
      <c r="D64" s="4"/>
    </row>
    <row r="65" spans="4:4" x14ac:dyDescent="0.2">
      <c r="D65" s="4"/>
    </row>
    <row r="66" spans="4:4" x14ac:dyDescent="0.2">
      <c r="D66" s="4"/>
    </row>
    <row r="67" spans="4:4" x14ac:dyDescent="0.2">
      <c r="D67" s="4"/>
    </row>
  </sheetData>
  <mergeCells count="6">
    <mergeCell ref="B58:C58"/>
    <mergeCell ref="B8:H8"/>
    <mergeCell ref="B11:B37"/>
    <mergeCell ref="B46:B54"/>
    <mergeCell ref="B43:B44"/>
    <mergeCell ref="B39:B41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8193" r:id="rId4">
          <objectPr defaultSize="0" autoPict="0" r:id="rId5">
            <anchor moveWithCells="1" sizeWithCells="1">
              <from>
                <xdr:col>6</xdr:col>
                <xdr:colOff>1104900</xdr:colOff>
                <xdr:row>0</xdr:row>
                <xdr:rowOff>133350</xdr:rowOff>
              </from>
              <to>
                <xdr:col>6</xdr:col>
                <xdr:colOff>2695575</xdr:colOff>
                <xdr:row>6</xdr:row>
                <xdr:rowOff>95250</xdr:rowOff>
              </to>
            </anchor>
          </objectPr>
        </oleObject>
      </mc:Choice>
      <mc:Fallback>
        <oleObject progId="CorelDRAW.Graphic.14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G19"/>
  <sheetViews>
    <sheetView workbookViewId="0">
      <selection activeCell="F5" sqref="F5"/>
    </sheetView>
  </sheetViews>
  <sheetFormatPr defaultRowHeight="14.25" x14ac:dyDescent="0.2"/>
  <cols>
    <col min="1" max="1" width="18.42578125" style="4" customWidth="1"/>
    <col min="2" max="2" width="15.5703125" style="4" customWidth="1"/>
    <col min="3" max="3" width="9.85546875" style="4" customWidth="1"/>
    <col min="4" max="4" width="27.42578125" style="4" customWidth="1"/>
    <col min="5" max="5" width="16.7109375" style="4" customWidth="1"/>
    <col min="6" max="6" width="41" style="4" customWidth="1"/>
    <col min="7" max="7" width="27.28515625" style="4" customWidth="1"/>
    <col min="8" max="16384" width="9.140625" style="4"/>
  </cols>
  <sheetData>
    <row r="3" spans="1:7" ht="15" x14ac:dyDescent="0.25">
      <c r="B3"/>
    </row>
    <row r="9" spans="1:7" ht="15" thickBot="1" x14ac:dyDescent="0.25"/>
    <row r="10" spans="1:7" ht="15.75" thickBot="1" x14ac:dyDescent="0.3">
      <c r="A10" s="446" t="s">
        <v>634</v>
      </c>
      <c r="B10" s="447"/>
      <c r="C10" s="447"/>
      <c r="D10" s="447"/>
      <c r="E10" s="447"/>
      <c r="F10" s="447"/>
      <c r="G10" s="448"/>
    </row>
    <row r="11" spans="1:7" ht="45" x14ac:dyDescent="0.2">
      <c r="A11" s="5" t="s">
        <v>0</v>
      </c>
      <c r="B11" s="6" t="s">
        <v>107</v>
      </c>
      <c r="C11" s="7" t="s">
        <v>105</v>
      </c>
      <c r="D11" s="7" t="s">
        <v>1</v>
      </c>
      <c r="E11" s="8" t="s">
        <v>106</v>
      </c>
      <c r="F11" s="7" t="s">
        <v>2</v>
      </c>
      <c r="G11" s="9" t="s">
        <v>3</v>
      </c>
    </row>
    <row r="12" spans="1:7" x14ac:dyDescent="0.2">
      <c r="A12" s="105" t="s">
        <v>68</v>
      </c>
      <c r="B12" s="105" t="s">
        <v>4</v>
      </c>
      <c r="C12" s="105" t="s">
        <v>515</v>
      </c>
      <c r="D12" s="105" t="s">
        <v>516</v>
      </c>
      <c r="E12" s="114">
        <v>127395</v>
      </c>
      <c r="F12" s="105" t="s">
        <v>517</v>
      </c>
      <c r="G12" s="105" t="s">
        <v>189</v>
      </c>
    </row>
    <row r="13" spans="1:7" x14ac:dyDescent="0.2">
      <c r="A13" s="105" t="s">
        <v>68</v>
      </c>
      <c r="B13" s="105" t="s">
        <v>4</v>
      </c>
      <c r="C13" s="105" t="s">
        <v>518</v>
      </c>
      <c r="D13" s="105" t="s">
        <v>519</v>
      </c>
      <c r="E13" s="114">
        <v>184341</v>
      </c>
      <c r="F13" s="105" t="s">
        <v>520</v>
      </c>
      <c r="G13" s="105" t="s">
        <v>189</v>
      </c>
    </row>
    <row r="14" spans="1:7" ht="15" x14ac:dyDescent="0.25">
      <c r="A14" s="36" t="s">
        <v>156</v>
      </c>
      <c r="B14" s="36"/>
      <c r="C14" s="36">
        <v>3.1</v>
      </c>
      <c r="D14" s="36"/>
      <c r="E14" s="351">
        <f>SUM(E12:E13)</f>
        <v>311736</v>
      </c>
      <c r="F14" s="36"/>
      <c r="G14" s="36"/>
    </row>
    <row r="15" spans="1:7" x14ac:dyDescent="0.2">
      <c r="A15" s="105" t="s">
        <v>84</v>
      </c>
      <c r="B15" s="105" t="s">
        <v>4</v>
      </c>
      <c r="C15" s="105" t="s">
        <v>521</v>
      </c>
      <c r="D15" s="105" t="s">
        <v>522</v>
      </c>
      <c r="E15" s="114">
        <v>134839.20000000001</v>
      </c>
      <c r="F15" s="64" t="s">
        <v>523</v>
      </c>
      <c r="G15" s="105" t="s">
        <v>189</v>
      </c>
    </row>
    <row r="16" spans="1:7" ht="15" x14ac:dyDescent="0.25">
      <c r="A16" s="36" t="s">
        <v>156</v>
      </c>
      <c r="B16" s="36"/>
      <c r="C16" s="36">
        <v>1.3</v>
      </c>
      <c r="D16" s="36"/>
      <c r="E16" s="351">
        <f>SUM(E15)</f>
        <v>134839.20000000001</v>
      </c>
      <c r="F16" s="36"/>
      <c r="G16" s="36"/>
    </row>
    <row r="18" spans="1:7" ht="15" x14ac:dyDescent="0.25">
      <c r="A18" s="401" t="s">
        <v>524</v>
      </c>
      <c r="B18" s="401"/>
      <c r="C18" s="401"/>
      <c r="D18" s="401"/>
      <c r="E18" s="401"/>
      <c r="F18" s="449"/>
      <c r="G18" s="352">
        <f>SUM(E14,E16)</f>
        <v>446575.2</v>
      </c>
    </row>
    <row r="19" spans="1:7" ht="15" x14ac:dyDescent="0.25">
      <c r="A19" s="383" t="s">
        <v>186</v>
      </c>
      <c r="B19" s="383"/>
      <c r="G19" s="21">
        <f>SUM(C14,C16)</f>
        <v>4.4000000000000004</v>
      </c>
    </row>
  </sheetData>
  <mergeCells count="2">
    <mergeCell ref="A18:F18"/>
    <mergeCell ref="A10:G10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9217" r:id="rId4">
          <objectPr defaultSize="0" autoPict="0" r:id="rId5">
            <anchor moveWithCells="1" sizeWithCells="1">
              <from>
                <xdr:col>5</xdr:col>
                <xdr:colOff>2305050</xdr:colOff>
                <xdr:row>0</xdr:row>
                <xdr:rowOff>95250</xdr:rowOff>
              </from>
              <to>
                <xdr:col>6</xdr:col>
                <xdr:colOff>1162050</xdr:colOff>
                <xdr:row>8</xdr:row>
                <xdr:rowOff>57150</xdr:rowOff>
              </to>
            </anchor>
          </objectPr>
        </oleObject>
      </mc:Choice>
      <mc:Fallback>
        <oleObject progId="CorelDRAW.Graphic.14" shapeId="921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K121"/>
  <sheetViews>
    <sheetView workbookViewId="0">
      <selection activeCell="J5" sqref="J5"/>
    </sheetView>
  </sheetViews>
  <sheetFormatPr defaultRowHeight="14.25" x14ac:dyDescent="0.2"/>
  <cols>
    <col min="1" max="1" width="9.140625" style="4"/>
    <col min="2" max="2" width="17.140625" style="4" customWidth="1"/>
    <col min="3" max="3" width="13.42578125" style="4" customWidth="1"/>
    <col min="4" max="4" width="11.85546875" style="4" customWidth="1"/>
    <col min="5" max="5" width="16.42578125" style="4" customWidth="1"/>
    <col min="6" max="6" width="18" style="4" customWidth="1"/>
    <col min="7" max="7" width="16.140625" style="4" customWidth="1"/>
    <col min="8" max="8" width="19.28515625" style="4" customWidth="1"/>
    <col min="9" max="16384" width="9.140625" style="4"/>
  </cols>
  <sheetData>
    <row r="4" spans="2:8" ht="15" x14ac:dyDescent="0.25">
      <c r="B4"/>
    </row>
    <row r="10" spans="2:8" ht="15" x14ac:dyDescent="0.25">
      <c r="B10" s="450" t="s">
        <v>633</v>
      </c>
      <c r="C10" s="450"/>
      <c r="D10" s="450"/>
      <c r="E10" s="450"/>
      <c r="F10" s="450"/>
      <c r="G10" s="450"/>
      <c r="H10" s="450"/>
    </row>
    <row r="11" spans="2:8" ht="90" x14ac:dyDescent="0.2">
      <c r="B11" s="334" t="s">
        <v>155</v>
      </c>
      <c r="C11" s="335" t="s">
        <v>107</v>
      </c>
      <c r="D11" s="334" t="s">
        <v>105</v>
      </c>
      <c r="E11" s="334" t="s">
        <v>1</v>
      </c>
      <c r="F11" s="336" t="s">
        <v>106</v>
      </c>
      <c r="G11" s="334" t="s">
        <v>2</v>
      </c>
      <c r="H11" s="241" t="s">
        <v>3</v>
      </c>
    </row>
    <row r="12" spans="2:8" ht="28.5" x14ac:dyDescent="0.2">
      <c r="B12" s="403" t="s">
        <v>83</v>
      </c>
      <c r="C12" s="297" t="s">
        <v>452</v>
      </c>
      <c r="D12" s="296">
        <v>15</v>
      </c>
      <c r="E12" s="297" t="s">
        <v>163</v>
      </c>
      <c r="F12" s="298">
        <v>99000</v>
      </c>
      <c r="G12" s="299" t="s">
        <v>457</v>
      </c>
      <c r="H12" s="297" t="s">
        <v>71</v>
      </c>
    </row>
    <row r="13" spans="2:8" ht="85.5" x14ac:dyDescent="0.2">
      <c r="B13" s="403"/>
      <c r="C13" s="73" t="s">
        <v>4</v>
      </c>
      <c r="D13" s="300">
        <v>25</v>
      </c>
      <c r="E13" s="301" t="s">
        <v>169</v>
      </c>
      <c r="F13" s="302">
        <v>800000</v>
      </c>
      <c r="G13" s="303" t="s">
        <v>458</v>
      </c>
      <c r="H13" s="101" t="s">
        <v>71</v>
      </c>
    </row>
    <row r="14" spans="2:8" ht="85.5" x14ac:dyDescent="0.2">
      <c r="B14" s="403"/>
      <c r="C14" s="73" t="s">
        <v>251</v>
      </c>
      <c r="D14" s="300">
        <v>15</v>
      </c>
      <c r="E14" s="301" t="s">
        <v>459</v>
      </c>
      <c r="F14" s="302">
        <v>850000</v>
      </c>
      <c r="G14" s="303" t="s">
        <v>458</v>
      </c>
      <c r="H14" s="73" t="s">
        <v>71</v>
      </c>
    </row>
    <row r="15" spans="2:8" ht="28.5" x14ac:dyDescent="0.2">
      <c r="B15" s="403"/>
      <c r="C15" s="73" t="s">
        <v>452</v>
      </c>
      <c r="D15" s="77">
        <v>5</v>
      </c>
      <c r="E15" s="301" t="s">
        <v>164</v>
      </c>
      <c r="F15" s="304">
        <v>66000</v>
      </c>
      <c r="G15" s="305" t="s">
        <v>457</v>
      </c>
      <c r="H15" s="73" t="s">
        <v>71</v>
      </c>
    </row>
    <row r="16" spans="2:8" ht="85.5" x14ac:dyDescent="0.2">
      <c r="B16" s="403"/>
      <c r="C16" s="13" t="s">
        <v>4</v>
      </c>
      <c r="D16" s="105">
        <v>3</v>
      </c>
      <c r="E16" s="63" t="s">
        <v>158</v>
      </c>
      <c r="F16" s="306">
        <v>165000</v>
      </c>
      <c r="G16" s="307" t="s">
        <v>458</v>
      </c>
      <c r="H16" s="13" t="s">
        <v>71</v>
      </c>
    </row>
    <row r="17" spans="2:8" ht="85.5" x14ac:dyDescent="0.2">
      <c r="B17" s="403"/>
      <c r="C17" s="13" t="s">
        <v>452</v>
      </c>
      <c r="D17" s="308">
        <v>3.5</v>
      </c>
      <c r="E17" s="112" t="s">
        <v>165</v>
      </c>
      <c r="F17" s="309">
        <v>75900</v>
      </c>
      <c r="G17" s="307" t="s">
        <v>458</v>
      </c>
      <c r="H17" s="13" t="s">
        <v>71</v>
      </c>
    </row>
    <row r="18" spans="2:8" ht="85.5" x14ac:dyDescent="0.2">
      <c r="B18" s="403"/>
      <c r="C18" s="13" t="s">
        <v>251</v>
      </c>
      <c r="D18" s="308">
        <v>6</v>
      </c>
      <c r="E18" s="63" t="s">
        <v>162</v>
      </c>
      <c r="F18" s="309">
        <v>49500</v>
      </c>
      <c r="G18" s="307" t="s">
        <v>458</v>
      </c>
      <c r="H18" s="13" t="s">
        <v>71</v>
      </c>
    </row>
    <row r="19" spans="2:8" ht="85.5" x14ac:dyDescent="0.2">
      <c r="B19" s="403"/>
      <c r="C19" s="13" t="s">
        <v>251</v>
      </c>
      <c r="D19" s="308">
        <v>3</v>
      </c>
      <c r="E19" s="112" t="s">
        <v>161</v>
      </c>
      <c r="F19" s="306">
        <v>54600</v>
      </c>
      <c r="G19" s="108" t="s">
        <v>458</v>
      </c>
      <c r="H19" s="13" t="s">
        <v>71</v>
      </c>
    </row>
    <row r="20" spans="2:8" ht="85.5" x14ac:dyDescent="0.2">
      <c r="B20" s="403"/>
      <c r="C20" s="13" t="s">
        <v>251</v>
      </c>
      <c r="D20" s="308">
        <v>15</v>
      </c>
      <c r="E20" s="63" t="s">
        <v>461</v>
      </c>
      <c r="F20" s="306">
        <v>600000</v>
      </c>
      <c r="G20" s="307" t="s">
        <v>458</v>
      </c>
      <c r="H20" s="13" t="s">
        <v>71</v>
      </c>
    </row>
    <row r="21" spans="2:8" x14ac:dyDescent="0.2">
      <c r="B21" s="403"/>
      <c r="C21" s="13" t="s">
        <v>4</v>
      </c>
      <c r="D21" s="308">
        <v>20</v>
      </c>
      <c r="E21" s="63" t="s">
        <v>168</v>
      </c>
      <c r="F21" s="306">
        <v>652000</v>
      </c>
      <c r="G21" s="13" t="s">
        <v>458</v>
      </c>
      <c r="H21" s="13" t="s">
        <v>71</v>
      </c>
    </row>
    <row r="22" spans="2:8" ht="71.25" x14ac:dyDescent="0.2">
      <c r="B22" s="403"/>
      <c r="C22" s="73" t="s">
        <v>4</v>
      </c>
      <c r="D22" s="77">
        <v>6</v>
      </c>
      <c r="E22" s="301" t="s">
        <v>157</v>
      </c>
      <c r="F22" s="302">
        <v>99000</v>
      </c>
      <c r="G22" s="310" t="s">
        <v>456</v>
      </c>
      <c r="H22" s="73" t="s">
        <v>71</v>
      </c>
    </row>
    <row r="23" spans="2:8" ht="85.5" x14ac:dyDescent="0.2">
      <c r="B23" s="403"/>
      <c r="C23" s="73" t="s">
        <v>4</v>
      </c>
      <c r="D23" s="77">
        <v>15</v>
      </c>
      <c r="E23" s="305" t="s">
        <v>166</v>
      </c>
      <c r="F23" s="311">
        <v>881471</v>
      </c>
      <c r="G23" s="337" t="s">
        <v>458</v>
      </c>
      <c r="H23" s="73" t="s">
        <v>71</v>
      </c>
    </row>
    <row r="24" spans="2:8" ht="57" x14ac:dyDescent="0.2">
      <c r="B24" s="403"/>
      <c r="C24" s="73" t="s">
        <v>251</v>
      </c>
      <c r="D24" s="300">
        <v>20</v>
      </c>
      <c r="E24" s="301" t="s">
        <v>472</v>
      </c>
      <c r="F24" s="302">
        <v>1276500</v>
      </c>
      <c r="G24" s="337" t="s">
        <v>451</v>
      </c>
      <c r="H24" s="73" t="s">
        <v>71</v>
      </c>
    </row>
    <row r="25" spans="2:8" ht="86.25" x14ac:dyDescent="0.25">
      <c r="B25" s="403"/>
      <c r="C25" s="39" t="s">
        <v>4</v>
      </c>
      <c r="D25" s="39">
        <v>15</v>
      </c>
      <c r="E25" s="301" t="s">
        <v>167</v>
      </c>
      <c r="F25" s="302">
        <v>764000</v>
      </c>
      <c r="G25" s="337" t="s">
        <v>458</v>
      </c>
      <c r="H25" s="73" t="s">
        <v>71</v>
      </c>
    </row>
    <row r="26" spans="2:8" ht="85.5" x14ac:dyDescent="0.2">
      <c r="B26" s="403"/>
      <c r="C26" s="13" t="s">
        <v>4</v>
      </c>
      <c r="D26" s="105">
        <v>24</v>
      </c>
      <c r="E26" s="63" t="s">
        <v>170</v>
      </c>
      <c r="F26" s="306">
        <v>1111500</v>
      </c>
      <c r="G26" s="108" t="s">
        <v>458</v>
      </c>
      <c r="H26" s="13" t="s">
        <v>71</v>
      </c>
    </row>
    <row r="27" spans="2:8" ht="57" x14ac:dyDescent="0.2">
      <c r="B27" s="403"/>
      <c r="C27" s="13" t="s">
        <v>452</v>
      </c>
      <c r="D27" s="308">
        <v>5</v>
      </c>
      <c r="E27" s="63" t="s">
        <v>159</v>
      </c>
      <c r="F27" s="306">
        <v>66000</v>
      </c>
      <c r="G27" s="338" t="s">
        <v>451</v>
      </c>
      <c r="H27" s="13" t="s">
        <v>71</v>
      </c>
    </row>
    <row r="28" spans="2:8" ht="57" x14ac:dyDescent="0.2">
      <c r="B28" s="403"/>
      <c r="C28" s="13" t="s">
        <v>4</v>
      </c>
      <c r="D28" s="308">
        <v>5</v>
      </c>
      <c r="E28" s="63" t="s">
        <v>160</v>
      </c>
      <c r="F28" s="306">
        <v>198000</v>
      </c>
      <c r="G28" s="338" t="s">
        <v>451</v>
      </c>
      <c r="H28" s="13" t="s">
        <v>71</v>
      </c>
    </row>
    <row r="29" spans="2:8" ht="57" x14ac:dyDescent="0.2">
      <c r="B29" s="404"/>
      <c r="C29" s="13" t="s">
        <v>4</v>
      </c>
      <c r="D29" s="105">
        <v>25</v>
      </c>
      <c r="E29" s="13" t="s">
        <v>453</v>
      </c>
      <c r="F29" s="319">
        <v>800000</v>
      </c>
      <c r="G29" s="338" t="s">
        <v>451</v>
      </c>
      <c r="H29" s="13" t="s">
        <v>71</v>
      </c>
    </row>
    <row r="30" spans="2:8" ht="15" x14ac:dyDescent="0.25">
      <c r="B30" s="25" t="s">
        <v>156</v>
      </c>
      <c r="C30" s="339"/>
      <c r="D30" s="312">
        <f>SUM(D12:D29)</f>
        <v>225.5</v>
      </c>
      <c r="E30" s="313"/>
      <c r="F30" s="314">
        <f>SUM(F12:F29)</f>
        <v>8608471</v>
      </c>
      <c r="G30" s="340"/>
      <c r="H30" s="339"/>
    </row>
    <row r="31" spans="2:8" ht="57" x14ac:dyDescent="0.2">
      <c r="B31" s="402" t="s">
        <v>68</v>
      </c>
      <c r="C31" s="67" t="s">
        <v>4</v>
      </c>
      <c r="D31" s="105">
        <v>19</v>
      </c>
      <c r="E31" s="13" t="s">
        <v>172</v>
      </c>
      <c r="F31" s="315">
        <v>1432000</v>
      </c>
      <c r="G31" s="341" t="s">
        <v>451</v>
      </c>
      <c r="H31" s="67" t="s">
        <v>71</v>
      </c>
    </row>
    <row r="32" spans="2:8" ht="57" x14ac:dyDescent="0.2">
      <c r="B32" s="403"/>
      <c r="C32" s="13" t="s">
        <v>251</v>
      </c>
      <c r="D32" s="105">
        <v>5</v>
      </c>
      <c r="E32" s="13" t="s">
        <v>158</v>
      </c>
      <c r="F32" s="306">
        <v>302940</v>
      </c>
      <c r="G32" s="338" t="s">
        <v>451</v>
      </c>
      <c r="H32" s="13" t="s">
        <v>71</v>
      </c>
    </row>
    <row r="33" spans="2:8" ht="71.25" x14ac:dyDescent="0.2">
      <c r="B33" s="403"/>
      <c r="C33" s="13" t="s">
        <v>251</v>
      </c>
      <c r="D33" s="105">
        <v>5</v>
      </c>
      <c r="E33" s="63" t="s">
        <v>175</v>
      </c>
      <c r="F33" s="306">
        <v>252450</v>
      </c>
      <c r="G33" s="51" t="s">
        <v>454</v>
      </c>
      <c r="H33" s="13" t="s">
        <v>71</v>
      </c>
    </row>
    <row r="34" spans="2:8" ht="57" x14ac:dyDescent="0.2">
      <c r="B34" s="403"/>
      <c r="C34" s="13" t="s">
        <v>251</v>
      </c>
      <c r="D34" s="105">
        <v>6</v>
      </c>
      <c r="E34" s="63" t="s">
        <v>455</v>
      </c>
      <c r="F34" s="306">
        <v>302940</v>
      </c>
      <c r="G34" s="338" t="s">
        <v>451</v>
      </c>
      <c r="H34" s="13" t="s">
        <v>71</v>
      </c>
    </row>
    <row r="35" spans="2:8" x14ac:dyDescent="0.2">
      <c r="B35" s="403"/>
      <c r="C35" s="73"/>
      <c r="D35" s="77"/>
      <c r="E35" s="73"/>
      <c r="F35" s="316"/>
      <c r="G35" s="73"/>
      <c r="H35" s="73"/>
    </row>
    <row r="36" spans="2:8" ht="85.5" x14ac:dyDescent="0.2">
      <c r="B36" s="403"/>
      <c r="C36" s="73" t="s">
        <v>251</v>
      </c>
      <c r="D36" s="77">
        <v>30</v>
      </c>
      <c r="E36" s="301" t="s">
        <v>460</v>
      </c>
      <c r="F36" s="302">
        <v>982800</v>
      </c>
      <c r="G36" s="303" t="s">
        <v>458</v>
      </c>
      <c r="H36" s="73" t="s">
        <v>71</v>
      </c>
    </row>
    <row r="37" spans="2:8" ht="28.5" x14ac:dyDescent="0.2">
      <c r="B37" s="403"/>
      <c r="C37" s="73" t="s">
        <v>4</v>
      </c>
      <c r="D37" s="77">
        <v>5</v>
      </c>
      <c r="E37" s="73" t="s">
        <v>177</v>
      </c>
      <c r="F37" s="316">
        <v>282226</v>
      </c>
      <c r="G37" s="305" t="s">
        <v>457</v>
      </c>
      <c r="H37" s="73" t="s">
        <v>71</v>
      </c>
    </row>
    <row r="38" spans="2:8" ht="85.5" x14ac:dyDescent="0.2">
      <c r="B38" s="403"/>
      <c r="C38" s="73" t="s">
        <v>452</v>
      </c>
      <c r="D38" s="77">
        <v>1</v>
      </c>
      <c r="E38" s="301" t="s">
        <v>174</v>
      </c>
      <c r="F38" s="302">
        <v>69280</v>
      </c>
      <c r="G38" s="303" t="s">
        <v>458</v>
      </c>
      <c r="H38" s="73"/>
    </row>
    <row r="39" spans="2:8" ht="85.5" x14ac:dyDescent="0.2">
      <c r="B39" s="403"/>
      <c r="C39" s="13" t="s">
        <v>4</v>
      </c>
      <c r="D39" s="105">
        <v>23</v>
      </c>
      <c r="E39" s="63" t="s">
        <v>173</v>
      </c>
      <c r="F39" s="306">
        <v>1078686</v>
      </c>
      <c r="G39" s="108" t="s">
        <v>458</v>
      </c>
      <c r="H39" s="13" t="s">
        <v>71</v>
      </c>
    </row>
    <row r="40" spans="2:8" ht="85.5" x14ac:dyDescent="0.2">
      <c r="B40" s="403"/>
      <c r="C40" s="13" t="s">
        <v>251</v>
      </c>
      <c r="D40" s="105">
        <v>28</v>
      </c>
      <c r="E40" s="63" t="s">
        <v>168</v>
      </c>
      <c r="F40" s="306">
        <v>989613</v>
      </c>
      <c r="G40" s="108" t="s">
        <v>458</v>
      </c>
      <c r="H40" s="13" t="s">
        <v>71</v>
      </c>
    </row>
    <row r="41" spans="2:8" ht="85.5" x14ac:dyDescent="0.2">
      <c r="B41" s="403"/>
      <c r="C41" s="13" t="s">
        <v>251</v>
      </c>
      <c r="D41" s="105">
        <v>20</v>
      </c>
      <c r="E41" s="63" t="s">
        <v>461</v>
      </c>
      <c r="F41" s="306">
        <v>574674</v>
      </c>
      <c r="G41" s="108" t="s">
        <v>458</v>
      </c>
      <c r="H41" s="13" t="s">
        <v>71</v>
      </c>
    </row>
    <row r="42" spans="2:8" ht="42.75" x14ac:dyDescent="0.2">
      <c r="B42" s="403"/>
      <c r="C42" s="13" t="s">
        <v>251</v>
      </c>
      <c r="D42" s="105">
        <v>25</v>
      </c>
      <c r="E42" s="63" t="s">
        <v>462</v>
      </c>
      <c r="F42" s="306">
        <v>574675</v>
      </c>
      <c r="G42" s="307" t="s">
        <v>463</v>
      </c>
      <c r="H42" s="13" t="s">
        <v>71</v>
      </c>
    </row>
    <row r="43" spans="2:8" ht="28.5" x14ac:dyDescent="0.2">
      <c r="B43" s="403"/>
      <c r="C43" s="13" t="s">
        <v>473</v>
      </c>
      <c r="D43" s="105">
        <v>7</v>
      </c>
      <c r="E43" s="63" t="s">
        <v>157</v>
      </c>
      <c r="F43" s="309">
        <v>100980</v>
      </c>
      <c r="G43" s="108" t="s">
        <v>457</v>
      </c>
      <c r="H43" s="13" t="s">
        <v>71</v>
      </c>
    </row>
    <row r="44" spans="2:8" ht="85.5" x14ac:dyDescent="0.2">
      <c r="B44" s="403"/>
      <c r="C44" s="13" t="s">
        <v>251</v>
      </c>
      <c r="D44" s="105">
        <v>30</v>
      </c>
      <c r="E44" s="112" t="s">
        <v>166</v>
      </c>
      <c r="F44" s="306">
        <v>963950</v>
      </c>
      <c r="G44" s="108" t="s">
        <v>458</v>
      </c>
      <c r="H44" s="13" t="s">
        <v>71</v>
      </c>
    </row>
    <row r="45" spans="2:8" ht="85.5" x14ac:dyDescent="0.2">
      <c r="B45" s="403"/>
      <c r="C45" s="13" t="s">
        <v>251</v>
      </c>
      <c r="D45" s="105">
        <v>20</v>
      </c>
      <c r="E45" s="65" t="s">
        <v>472</v>
      </c>
      <c r="F45" s="306">
        <v>703500</v>
      </c>
      <c r="G45" s="108" t="s">
        <v>458</v>
      </c>
      <c r="H45" s="13" t="s">
        <v>71</v>
      </c>
    </row>
    <row r="46" spans="2:8" ht="85.5" x14ac:dyDescent="0.2">
      <c r="B46" s="404"/>
      <c r="C46" s="13" t="s">
        <v>473</v>
      </c>
      <c r="D46" s="105">
        <v>5</v>
      </c>
      <c r="E46" s="65" t="s">
        <v>176</v>
      </c>
      <c r="F46" s="306">
        <v>152170</v>
      </c>
      <c r="G46" s="108" t="s">
        <v>458</v>
      </c>
      <c r="H46" s="13" t="s">
        <v>71</v>
      </c>
    </row>
    <row r="47" spans="2:8" ht="15" x14ac:dyDescent="0.25">
      <c r="B47" s="25" t="s">
        <v>156</v>
      </c>
      <c r="C47" s="25"/>
      <c r="D47" s="25">
        <f>SUM(D31:D46)</f>
        <v>229</v>
      </c>
      <c r="E47" s="25"/>
      <c r="F47" s="342">
        <f>SUM(F31:F46)</f>
        <v>8762884</v>
      </c>
      <c r="G47" s="317"/>
      <c r="H47" s="25"/>
    </row>
    <row r="48" spans="2:8" ht="57.75" thickBot="1" x14ac:dyDescent="0.25">
      <c r="B48" s="440" t="s">
        <v>178</v>
      </c>
      <c r="C48" s="84" t="s">
        <v>452</v>
      </c>
      <c r="D48" s="105">
        <v>15</v>
      </c>
      <c r="E48" s="84" t="s">
        <v>171</v>
      </c>
      <c r="F48" s="318">
        <v>629879</v>
      </c>
      <c r="G48" s="108" t="s">
        <v>451</v>
      </c>
      <c r="H48" s="13" t="s">
        <v>71</v>
      </c>
    </row>
    <row r="49" spans="2:8" ht="57.75" thickBot="1" x14ac:dyDescent="0.25">
      <c r="B49" s="441"/>
      <c r="C49" s="84" t="s">
        <v>452</v>
      </c>
      <c r="D49" s="105">
        <v>21</v>
      </c>
      <c r="E49" s="84" t="s">
        <v>172</v>
      </c>
      <c r="F49" s="318">
        <v>937194</v>
      </c>
      <c r="G49" s="108" t="s">
        <v>451</v>
      </c>
      <c r="H49" s="13" t="s">
        <v>71</v>
      </c>
    </row>
    <row r="50" spans="2:8" ht="28.5" x14ac:dyDescent="0.2">
      <c r="B50" s="441"/>
      <c r="C50" s="73" t="s">
        <v>4</v>
      </c>
      <c r="D50" s="77">
        <v>5</v>
      </c>
      <c r="E50" s="305" t="s">
        <v>164</v>
      </c>
      <c r="F50" s="302">
        <v>117944</v>
      </c>
      <c r="G50" s="305" t="s">
        <v>457</v>
      </c>
      <c r="H50" s="73" t="s">
        <v>71</v>
      </c>
    </row>
    <row r="51" spans="2:8" x14ac:dyDescent="0.2">
      <c r="B51" s="441"/>
      <c r="C51" s="13"/>
      <c r="D51" s="105"/>
      <c r="E51" s="63"/>
      <c r="F51" s="306"/>
      <c r="G51" s="108"/>
      <c r="H51" s="13"/>
    </row>
    <row r="52" spans="2:8" ht="85.5" x14ac:dyDescent="0.2">
      <c r="B52" s="441"/>
      <c r="C52" s="13" t="s">
        <v>251</v>
      </c>
      <c r="D52" s="105">
        <v>5</v>
      </c>
      <c r="E52" s="63" t="s">
        <v>464</v>
      </c>
      <c r="F52" s="306">
        <v>118682</v>
      </c>
      <c r="G52" s="37" t="s">
        <v>458</v>
      </c>
      <c r="H52" s="13" t="s">
        <v>71</v>
      </c>
    </row>
    <row r="53" spans="2:8" ht="85.5" x14ac:dyDescent="0.2">
      <c r="B53" s="441"/>
      <c r="C53" s="13" t="s">
        <v>4</v>
      </c>
      <c r="D53" s="105">
        <v>8</v>
      </c>
      <c r="E53" s="13" t="s">
        <v>179</v>
      </c>
      <c r="F53" s="319">
        <v>2228575</v>
      </c>
      <c r="G53" s="108" t="s">
        <v>458</v>
      </c>
      <c r="H53" s="13" t="s">
        <v>71</v>
      </c>
    </row>
    <row r="54" spans="2:8" ht="42.75" x14ac:dyDescent="0.2">
      <c r="B54" s="441"/>
      <c r="C54" s="13" t="s">
        <v>452</v>
      </c>
      <c r="D54" s="105">
        <v>31</v>
      </c>
      <c r="E54" s="112" t="s">
        <v>168</v>
      </c>
      <c r="F54" s="320">
        <v>313635</v>
      </c>
      <c r="G54" s="321" t="s">
        <v>465</v>
      </c>
      <c r="H54" s="13" t="s">
        <v>71</v>
      </c>
    </row>
    <row r="55" spans="2:8" ht="42.75" x14ac:dyDescent="0.2">
      <c r="B55" s="441"/>
      <c r="C55" s="13" t="s">
        <v>452</v>
      </c>
      <c r="D55" s="105">
        <v>10</v>
      </c>
      <c r="E55" s="322" t="s">
        <v>182</v>
      </c>
      <c r="F55" s="323">
        <v>812500</v>
      </c>
      <c r="G55" s="321" t="s">
        <v>465</v>
      </c>
      <c r="H55" s="13" t="s">
        <v>71</v>
      </c>
    </row>
    <row r="56" spans="2:8" ht="42.75" x14ac:dyDescent="0.2">
      <c r="B56" s="441"/>
      <c r="C56" s="13" t="s">
        <v>452</v>
      </c>
      <c r="D56" s="105">
        <v>9</v>
      </c>
      <c r="E56" s="112" t="s">
        <v>181</v>
      </c>
      <c r="F56" s="320">
        <v>788000</v>
      </c>
      <c r="G56" s="112" t="s">
        <v>466</v>
      </c>
      <c r="H56" s="13" t="s">
        <v>71</v>
      </c>
    </row>
    <row r="57" spans="2:8" ht="85.5" x14ac:dyDescent="0.2">
      <c r="B57" s="441"/>
      <c r="C57" s="20" t="s">
        <v>251</v>
      </c>
      <c r="D57" s="343">
        <v>5</v>
      </c>
      <c r="E57" s="52" t="s">
        <v>455</v>
      </c>
      <c r="F57" s="324">
        <v>119480</v>
      </c>
      <c r="G57" s="344" t="s">
        <v>458</v>
      </c>
      <c r="H57" s="20" t="s">
        <v>71</v>
      </c>
    </row>
    <row r="58" spans="2:8" ht="85.5" x14ac:dyDescent="0.2">
      <c r="B58" s="441"/>
      <c r="C58" s="13" t="s">
        <v>473</v>
      </c>
      <c r="D58" s="105">
        <v>15</v>
      </c>
      <c r="E58" s="325" t="s">
        <v>474</v>
      </c>
      <c r="F58" s="306">
        <v>830000</v>
      </c>
      <c r="G58" s="108" t="s">
        <v>458</v>
      </c>
      <c r="H58" s="13" t="s">
        <v>71</v>
      </c>
    </row>
    <row r="59" spans="2:8" ht="85.5" x14ac:dyDescent="0.2">
      <c r="B59" s="441"/>
      <c r="C59" s="13" t="s">
        <v>473</v>
      </c>
      <c r="D59" s="105">
        <v>3.5</v>
      </c>
      <c r="E59" s="325" t="s">
        <v>166</v>
      </c>
      <c r="F59" s="306">
        <v>608543</v>
      </c>
      <c r="G59" s="108" t="s">
        <v>458</v>
      </c>
      <c r="H59" s="13" t="s">
        <v>71</v>
      </c>
    </row>
    <row r="60" spans="2:8" x14ac:dyDescent="0.2">
      <c r="B60" s="441"/>
      <c r="C60" s="13"/>
      <c r="D60" s="105"/>
      <c r="E60" s="13"/>
      <c r="F60" s="306"/>
      <c r="G60" s="13"/>
      <c r="H60" s="13"/>
    </row>
    <row r="61" spans="2:8" ht="85.5" x14ac:dyDescent="0.2">
      <c r="B61" s="442"/>
      <c r="C61" s="13" t="s">
        <v>473</v>
      </c>
      <c r="D61" s="105">
        <v>13</v>
      </c>
      <c r="E61" s="63" t="s">
        <v>180</v>
      </c>
      <c r="F61" s="306">
        <v>1600500</v>
      </c>
      <c r="G61" s="108" t="s">
        <v>458</v>
      </c>
      <c r="H61" s="13" t="s">
        <v>71</v>
      </c>
    </row>
    <row r="62" spans="2:8" ht="15" x14ac:dyDescent="0.25">
      <c r="B62" s="21" t="s">
        <v>153</v>
      </c>
      <c r="C62" s="339"/>
      <c r="D62" s="25">
        <f>SUM(D48:D61)</f>
        <v>140.5</v>
      </c>
      <c r="E62" s="313"/>
      <c r="F62" s="314">
        <f>SUM(F48:F61)</f>
        <v>9104932</v>
      </c>
      <c r="G62" s="339"/>
      <c r="H62" s="339"/>
    </row>
    <row r="63" spans="2:8" ht="99.75" x14ac:dyDescent="0.2">
      <c r="B63" s="402" t="s">
        <v>84</v>
      </c>
      <c r="C63" s="13" t="s">
        <v>4</v>
      </c>
      <c r="D63" s="105">
        <v>4</v>
      </c>
      <c r="E63" s="13" t="s">
        <v>183</v>
      </c>
      <c r="F63" s="319">
        <v>2888933.65</v>
      </c>
      <c r="G63" s="326" t="s">
        <v>467</v>
      </c>
      <c r="H63" s="13" t="s">
        <v>71</v>
      </c>
    </row>
    <row r="64" spans="2:8" ht="142.5" x14ac:dyDescent="0.2">
      <c r="B64" s="403"/>
      <c r="C64" s="13" t="s">
        <v>4</v>
      </c>
      <c r="D64" s="37">
        <v>30</v>
      </c>
      <c r="E64" s="62" t="s">
        <v>184</v>
      </c>
      <c r="F64" s="315">
        <v>4465071</v>
      </c>
      <c r="G64" s="62" t="s">
        <v>468</v>
      </c>
      <c r="H64" s="13" t="s">
        <v>71</v>
      </c>
    </row>
    <row r="65" spans="2:8" x14ac:dyDescent="0.2">
      <c r="B65" s="403"/>
      <c r="C65" s="13" t="s">
        <v>469</v>
      </c>
      <c r="D65" s="37">
        <v>19</v>
      </c>
      <c r="E65" s="63" t="s">
        <v>168</v>
      </c>
      <c r="F65" s="327">
        <v>1317622</v>
      </c>
      <c r="G65" s="321" t="s">
        <v>470</v>
      </c>
      <c r="H65" s="13" t="s">
        <v>71</v>
      </c>
    </row>
    <row r="66" spans="2:8" ht="85.5" x14ac:dyDescent="0.2">
      <c r="B66" s="403"/>
      <c r="C66" s="13" t="s">
        <v>469</v>
      </c>
      <c r="D66" s="328">
        <v>21</v>
      </c>
      <c r="E66" s="112" t="s">
        <v>168</v>
      </c>
      <c r="F66" s="320">
        <v>652000</v>
      </c>
      <c r="G66" s="112" t="s">
        <v>471</v>
      </c>
      <c r="H66" s="13" t="s">
        <v>71</v>
      </c>
    </row>
    <row r="67" spans="2:8" ht="28.5" x14ac:dyDescent="0.2">
      <c r="B67" s="403"/>
      <c r="C67" s="13" t="s">
        <v>475</v>
      </c>
      <c r="D67" s="322">
        <v>21</v>
      </c>
      <c r="E67" s="322" t="s">
        <v>476</v>
      </c>
      <c r="F67" s="329">
        <v>660720</v>
      </c>
      <c r="G67" s="108" t="s">
        <v>477</v>
      </c>
      <c r="H67" s="13" t="s">
        <v>71</v>
      </c>
    </row>
    <row r="68" spans="2:8" ht="99.75" x14ac:dyDescent="0.2">
      <c r="B68" s="403"/>
      <c r="C68" s="13" t="s">
        <v>475</v>
      </c>
      <c r="D68" s="328">
        <v>3.1</v>
      </c>
      <c r="E68" s="112" t="s">
        <v>185</v>
      </c>
      <c r="F68" s="330">
        <v>587504</v>
      </c>
      <c r="G68" s="108" t="s">
        <v>478</v>
      </c>
      <c r="H68" s="13" t="s">
        <v>71</v>
      </c>
    </row>
    <row r="69" spans="2:8" ht="28.5" x14ac:dyDescent="0.2">
      <c r="B69" s="404"/>
      <c r="C69" s="13" t="s">
        <v>4</v>
      </c>
      <c r="D69" s="105">
        <v>20</v>
      </c>
      <c r="E69" s="63" t="s">
        <v>479</v>
      </c>
      <c r="F69" s="306">
        <v>477200</v>
      </c>
      <c r="G69" s="108" t="s">
        <v>480</v>
      </c>
      <c r="H69" s="13" t="s">
        <v>71</v>
      </c>
    </row>
    <row r="70" spans="2:8" ht="15" x14ac:dyDescent="0.25">
      <c r="B70" s="345" t="s">
        <v>156</v>
      </c>
      <c r="C70" s="346"/>
      <c r="D70" s="331">
        <f>SUM(D63:D69)</f>
        <v>118.1</v>
      </c>
      <c r="E70" s="332"/>
      <c r="F70" s="333">
        <f>SUM(F63:F69)</f>
        <v>11049050.65</v>
      </c>
      <c r="G70" s="332"/>
      <c r="H70" s="339"/>
    </row>
    <row r="71" spans="2:8" x14ac:dyDescent="0.2">
      <c r="B71" s="237"/>
      <c r="C71" s="237"/>
      <c r="D71" s="237"/>
      <c r="E71" s="237"/>
      <c r="F71" s="237"/>
      <c r="G71" s="237"/>
    </row>
    <row r="72" spans="2:8" ht="15" x14ac:dyDescent="0.25">
      <c r="B72" s="449" t="s">
        <v>632</v>
      </c>
      <c r="C72" s="449"/>
      <c r="D72" s="449"/>
      <c r="E72" s="449"/>
      <c r="F72" s="449"/>
      <c r="G72" s="449"/>
      <c r="H72" s="347">
        <f>SUM(F70,F62,F47,F30)</f>
        <v>37525337.649999999</v>
      </c>
    </row>
    <row r="73" spans="2:8" ht="15" x14ac:dyDescent="0.25">
      <c r="B73" s="451" t="s">
        <v>186</v>
      </c>
      <c r="C73" s="451"/>
      <c r="D73" s="237"/>
      <c r="E73" s="237"/>
      <c r="F73" s="237"/>
      <c r="G73" s="237"/>
      <c r="H73" s="348">
        <f>SUM(D70,D62,D47,D30)</f>
        <v>713.1</v>
      </c>
    </row>
    <row r="82" spans="1:1" x14ac:dyDescent="0.2">
      <c r="A82" s="349"/>
    </row>
    <row r="88" spans="1:1" ht="51" customHeight="1" x14ac:dyDescent="0.2"/>
    <row r="89" spans="1:1" ht="44.25" customHeight="1" x14ac:dyDescent="0.2"/>
    <row r="114" spans="1:11" x14ac:dyDescent="0.2">
      <c r="K114" s="350"/>
    </row>
    <row r="121" spans="1:11" ht="15" x14ac:dyDescent="0.25">
      <c r="A121" s="39"/>
    </row>
  </sheetData>
  <mergeCells count="7">
    <mergeCell ref="B10:H10"/>
    <mergeCell ref="B73:C73"/>
    <mergeCell ref="B72:G72"/>
    <mergeCell ref="B12:B29"/>
    <mergeCell ref="B31:B46"/>
    <mergeCell ref="B48:B61"/>
    <mergeCell ref="B63:B69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10241" r:id="rId4">
          <objectPr defaultSize="0" autoPict="0" r:id="rId5">
            <anchor moveWithCells="1" sizeWithCells="1">
              <from>
                <xdr:col>6</xdr:col>
                <xdr:colOff>142875</xdr:colOff>
                <xdr:row>1</xdr:row>
                <xdr:rowOff>114300</xdr:rowOff>
              </from>
              <to>
                <xdr:col>7</xdr:col>
                <xdr:colOff>657225</xdr:colOff>
                <xdr:row>7</xdr:row>
                <xdr:rowOff>76200</xdr:rowOff>
              </to>
            </anchor>
          </objectPr>
        </oleObject>
      </mc:Choice>
      <mc:Fallback>
        <oleObject progId="CorelDRAW.Graphic.14" shapeId="1024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73"/>
  <sheetViews>
    <sheetView workbookViewId="0">
      <selection activeCell="E4" sqref="E4"/>
    </sheetView>
  </sheetViews>
  <sheetFormatPr defaultRowHeight="14.25" x14ac:dyDescent="0.2"/>
  <cols>
    <col min="1" max="1" width="4.7109375" style="4" customWidth="1"/>
    <col min="2" max="2" width="16.85546875" style="4" customWidth="1"/>
    <col min="3" max="3" width="15" style="4" customWidth="1"/>
    <col min="4" max="4" width="19.28515625" style="4" customWidth="1"/>
    <col min="5" max="5" width="47.7109375" style="4" customWidth="1"/>
    <col min="6" max="6" width="17.140625" style="4" customWidth="1"/>
    <col min="7" max="7" width="43.5703125" style="4" bestFit="1" customWidth="1"/>
    <col min="8" max="8" width="18.28515625" style="4" customWidth="1"/>
    <col min="9" max="16384" width="9.140625" style="4"/>
  </cols>
  <sheetData>
    <row r="1" spans="2:8" x14ac:dyDescent="0.2">
      <c r="B1" s="258"/>
      <c r="C1" s="259"/>
      <c r="D1" s="259"/>
      <c r="E1" s="259"/>
      <c r="F1" s="259"/>
      <c r="G1" s="259"/>
      <c r="H1" s="260"/>
    </row>
    <row r="2" spans="2:8" x14ac:dyDescent="0.2">
      <c r="B2" s="261"/>
      <c r="C2" s="237"/>
      <c r="D2" s="237"/>
      <c r="E2" s="237"/>
      <c r="F2" s="237"/>
      <c r="G2" s="237"/>
      <c r="H2" s="262"/>
    </row>
    <row r="3" spans="2:8" x14ac:dyDescent="0.2">
      <c r="B3" s="261"/>
      <c r="C3" s="237"/>
      <c r="D3" s="237"/>
      <c r="E3" s="237"/>
      <c r="F3" s="237"/>
      <c r="G3" s="237"/>
      <c r="H3" s="262"/>
    </row>
    <row r="4" spans="2:8" ht="15" x14ac:dyDescent="0.25">
      <c r="B4" s="261"/>
      <c r="C4"/>
      <c r="D4" s="237"/>
      <c r="E4" s="237"/>
      <c r="F4" s="237"/>
      <c r="G4" s="237"/>
      <c r="H4" s="262"/>
    </row>
    <row r="5" spans="2:8" x14ac:dyDescent="0.2">
      <c r="B5" s="261"/>
      <c r="C5" s="237"/>
      <c r="D5" s="237"/>
      <c r="E5" s="237"/>
      <c r="F5" s="237"/>
      <c r="G5" s="237"/>
      <c r="H5" s="262"/>
    </row>
    <row r="6" spans="2:8" x14ac:dyDescent="0.2">
      <c r="B6" s="261"/>
      <c r="C6" s="237"/>
      <c r="D6" s="237"/>
      <c r="E6" s="237"/>
      <c r="F6" s="237"/>
      <c r="G6" s="237"/>
      <c r="H6" s="262"/>
    </row>
    <row r="7" spans="2:8" x14ac:dyDescent="0.2">
      <c r="B7" s="261"/>
      <c r="C7" s="237"/>
      <c r="D7" s="237"/>
      <c r="E7" s="237"/>
      <c r="F7" s="237"/>
      <c r="G7" s="237"/>
      <c r="H7" s="262"/>
    </row>
    <row r="8" spans="2:8" ht="15" thickBot="1" x14ac:dyDescent="0.25">
      <c r="B8" s="261"/>
      <c r="C8" s="237"/>
      <c r="D8" s="237"/>
      <c r="E8" s="237"/>
      <c r="F8" s="237"/>
      <c r="G8" s="237"/>
      <c r="H8" s="262"/>
    </row>
    <row r="9" spans="2:8" ht="16.5" thickBot="1" x14ac:dyDescent="0.3">
      <c r="B9" s="397" t="s">
        <v>631</v>
      </c>
      <c r="C9" s="398"/>
      <c r="D9" s="398"/>
      <c r="E9" s="398"/>
      <c r="F9" s="398"/>
      <c r="G9" s="398"/>
      <c r="H9" s="399"/>
    </row>
    <row r="10" spans="2:8" ht="69.599999999999994" customHeight="1" thickBot="1" x14ac:dyDescent="0.25">
      <c r="B10" s="122" t="s">
        <v>155</v>
      </c>
      <c r="C10" s="123" t="s">
        <v>107</v>
      </c>
      <c r="D10" s="124" t="s">
        <v>105</v>
      </c>
      <c r="E10" s="124" t="s">
        <v>1</v>
      </c>
      <c r="F10" s="125" t="s">
        <v>106</v>
      </c>
      <c r="G10" s="124" t="s">
        <v>2</v>
      </c>
      <c r="H10" s="126" t="s">
        <v>3</v>
      </c>
    </row>
    <row r="11" spans="2:8" ht="15" x14ac:dyDescent="0.2">
      <c r="B11" s="452" t="s">
        <v>83</v>
      </c>
      <c r="C11" s="176" t="s">
        <v>4</v>
      </c>
      <c r="D11" s="177" t="s">
        <v>297</v>
      </c>
      <c r="E11" s="178" t="s">
        <v>298</v>
      </c>
      <c r="F11" s="179">
        <v>250756</v>
      </c>
      <c r="G11" s="194" t="s">
        <v>299</v>
      </c>
      <c r="H11" s="180" t="s">
        <v>71</v>
      </c>
    </row>
    <row r="12" spans="2:8" ht="15" x14ac:dyDescent="0.2">
      <c r="B12" s="453"/>
      <c r="C12" s="132" t="s">
        <v>4</v>
      </c>
      <c r="D12" s="133" t="s">
        <v>300</v>
      </c>
      <c r="E12" s="137" t="s">
        <v>301</v>
      </c>
      <c r="F12" s="135">
        <v>155209.12</v>
      </c>
      <c r="G12" s="137" t="s">
        <v>302</v>
      </c>
      <c r="H12" s="136" t="s">
        <v>71</v>
      </c>
    </row>
    <row r="13" spans="2:8" ht="15" x14ac:dyDescent="0.2">
      <c r="B13" s="453"/>
      <c r="C13" s="132" t="s">
        <v>4</v>
      </c>
      <c r="D13" s="133" t="s">
        <v>303</v>
      </c>
      <c r="E13" s="137" t="s">
        <v>304</v>
      </c>
      <c r="F13" s="135">
        <v>132421.96</v>
      </c>
      <c r="G13" s="137" t="s">
        <v>305</v>
      </c>
      <c r="H13" s="136" t="s">
        <v>71</v>
      </c>
    </row>
    <row r="14" spans="2:8" ht="15" x14ac:dyDescent="0.2">
      <c r="B14" s="453"/>
      <c r="C14" s="132" t="s">
        <v>4</v>
      </c>
      <c r="D14" s="133" t="s">
        <v>306</v>
      </c>
      <c r="E14" s="137" t="s">
        <v>307</v>
      </c>
      <c r="F14" s="135">
        <v>105586.93</v>
      </c>
      <c r="G14" s="137" t="s">
        <v>308</v>
      </c>
      <c r="H14" s="136" t="s">
        <v>71</v>
      </c>
    </row>
    <row r="15" spans="2:8" ht="15" x14ac:dyDescent="0.2">
      <c r="B15" s="453"/>
      <c r="C15" s="132" t="s">
        <v>4</v>
      </c>
      <c r="D15" s="133" t="s">
        <v>309</v>
      </c>
      <c r="E15" s="137" t="s">
        <v>310</v>
      </c>
      <c r="F15" s="135">
        <v>137900.54999999999</v>
      </c>
      <c r="G15" s="137" t="s">
        <v>311</v>
      </c>
      <c r="H15" s="136" t="s">
        <v>71</v>
      </c>
    </row>
    <row r="16" spans="2:8" ht="15" x14ac:dyDescent="0.2">
      <c r="B16" s="453"/>
      <c r="C16" s="132" t="s">
        <v>4</v>
      </c>
      <c r="D16" s="133" t="s">
        <v>312</v>
      </c>
      <c r="E16" s="137" t="s">
        <v>313</v>
      </c>
      <c r="F16" s="135">
        <v>207753</v>
      </c>
      <c r="G16" s="137" t="s">
        <v>314</v>
      </c>
      <c r="H16" s="136" t="s">
        <v>71</v>
      </c>
    </row>
    <row r="17" spans="2:8" s="268" customFormat="1" ht="15" x14ac:dyDescent="0.2">
      <c r="B17" s="453"/>
      <c r="C17" s="263" t="s">
        <v>4</v>
      </c>
      <c r="D17" s="264" t="s">
        <v>315</v>
      </c>
      <c r="E17" s="265" t="s">
        <v>316</v>
      </c>
      <c r="F17" s="266">
        <v>89986.07</v>
      </c>
      <c r="G17" s="265" t="s">
        <v>302</v>
      </c>
      <c r="H17" s="267"/>
    </row>
    <row r="18" spans="2:8" ht="30" x14ac:dyDescent="0.2">
      <c r="B18" s="453"/>
      <c r="C18" s="132" t="s">
        <v>4</v>
      </c>
      <c r="D18" s="133" t="s">
        <v>317</v>
      </c>
      <c r="E18" s="134" t="s">
        <v>318</v>
      </c>
      <c r="F18" s="135">
        <v>91986.07</v>
      </c>
      <c r="G18" s="134" t="s">
        <v>302</v>
      </c>
      <c r="H18" s="136" t="s">
        <v>71</v>
      </c>
    </row>
    <row r="19" spans="2:8" ht="15" x14ac:dyDescent="0.2">
      <c r="B19" s="453"/>
      <c r="C19" s="132" t="s">
        <v>4</v>
      </c>
      <c r="D19" s="133" t="s">
        <v>319</v>
      </c>
      <c r="E19" s="134" t="s">
        <v>320</v>
      </c>
      <c r="F19" s="135">
        <v>431440</v>
      </c>
      <c r="G19" s="137" t="s">
        <v>321</v>
      </c>
      <c r="H19" s="136" t="s">
        <v>71</v>
      </c>
    </row>
    <row r="20" spans="2:8" ht="15" x14ac:dyDescent="0.2">
      <c r="B20" s="453"/>
      <c r="C20" s="132" t="s">
        <v>4</v>
      </c>
      <c r="D20" s="133" t="s">
        <v>309</v>
      </c>
      <c r="E20" s="134" t="s">
        <v>322</v>
      </c>
      <c r="F20" s="135">
        <v>310425.5</v>
      </c>
      <c r="G20" s="137" t="s">
        <v>323</v>
      </c>
      <c r="H20" s="136" t="s">
        <v>71</v>
      </c>
    </row>
    <row r="21" spans="2:8" ht="15" x14ac:dyDescent="0.2">
      <c r="B21" s="453"/>
      <c r="C21" s="132" t="s">
        <v>4</v>
      </c>
      <c r="D21" s="133" t="s">
        <v>324</v>
      </c>
      <c r="E21" s="137" t="s">
        <v>325</v>
      </c>
      <c r="F21" s="135">
        <v>354000</v>
      </c>
      <c r="G21" s="137" t="s">
        <v>326</v>
      </c>
      <c r="H21" s="136" t="s">
        <v>71</v>
      </c>
    </row>
    <row r="22" spans="2:8" ht="15" x14ac:dyDescent="0.2">
      <c r="B22" s="453"/>
      <c r="C22" s="132" t="s">
        <v>4</v>
      </c>
      <c r="D22" s="133" t="s">
        <v>324</v>
      </c>
      <c r="E22" s="137" t="s">
        <v>327</v>
      </c>
      <c r="F22" s="135">
        <v>317706</v>
      </c>
      <c r="G22" s="137" t="s">
        <v>328</v>
      </c>
      <c r="H22" s="136" t="s">
        <v>71</v>
      </c>
    </row>
    <row r="23" spans="2:8" ht="15" x14ac:dyDescent="0.2">
      <c r="B23" s="453"/>
      <c r="C23" s="132" t="s">
        <v>4</v>
      </c>
      <c r="D23" s="133" t="s">
        <v>309</v>
      </c>
      <c r="E23" s="134" t="s">
        <v>329</v>
      </c>
      <c r="F23" s="135">
        <v>61605.599999999999</v>
      </c>
      <c r="G23" s="137" t="s">
        <v>330</v>
      </c>
      <c r="H23" s="136" t="s">
        <v>71</v>
      </c>
    </row>
    <row r="24" spans="2:8" ht="15" x14ac:dyDescent="0.2">
      <c r="B24" s="453"/>
      <c r="C24" s="132" t="s">
        <v>4</v>
      </c>
      <c r="D24" s="133" t="s">
        <v>331</v>
      </c>
      <c r="E24" s="137" t="s">
        <v>332</v>
      </c>
      <c r="F24" s="135">
        <v>1080000</v>
      </c>
      <c r="G24" s="137" t="s">
        <v>333</v>
      </c>
      <c r="H24" s="136" t="s">
        <v>71</v>
      </c>
    </row>
    <row r="25" spans="2:8" ht="15" x14ac:dyDescent="0.2">
      <c r="B25" s="453"/>
      <c r="C25" s="132" t="s">
        <v>4</v>
      </c>
      <c r="D25" s="133" t="s">
        <v>324</v>
      </c>
      <c r="E25" s="137" t="s">
        <v>334</v>
      </c>
      <c r="F25" s="135">
        <v>320360</v>
      </c>
      <c r="G25" s="137" t="s">
        <v>335</v>
      </c>
      <c r="H25" s="136" t="s">
        <v>71</v>
      </c>
    </row>
    <row r="26" spans="2:8" ht="15" x14ac:dyDescent="0.2">
      <c r="B26" s="453"/>
      <c r="C26" s="132" t="s">
        <v>4</v>
      </c>
      <c r="D26" s="133" t="s">
        <v>324</v>
      </c>
      <c r="E26" s="137" t="s">
        <v>336</v>
      </c>
      <c r="F26" s="135">
        <v>388850</v>
      </c>
      <c r="G26" s="137" t="s">
        <v>337</v>
      </c>
      <c r="H26" s="136" t="s">
        <v>71</v>
      </c>
    </row>
    <row r="27" spans="2:8" ht="15.75" thickBot="1" x14ac:dyDescent="0.25">
      <c r="B27" s="454"/>
      <c r="C27" s="138" t="s">
        <v>4</v>
      </c>
      <c r="D27" s="139" t="s">
        <v>338</v>
      </c>
      <c r="E27" s="140" t="s">
        <v>336</v>
      </c>
      <c r="F27" s="141">
        <v>350728</v>
      </c>
      <c r="G27" s="140" t="s">
        <v>337</v>
      </c>
      <c r="H27" s="143" t="s">
        <v>71</v>
      </c>
    </row>
    <row r="28" spans="2:8" ht="16.5" thickBot="1" x14ac:dyDescent="0.3">
      <c r="B28" s="269" t="s">
        <v>153</v>
      </c>
      <c r="C28" s="270"/>
      <c r="D28" s="271" t="s">
        <v>339</v>
      </c>
      <c r="E28" s="272"/>
      <c r="F28" s="273">
        <f>SUM(F11:F27)</f>
        <v>4786714.8000000007</v>
      </c>
      <c r="G28" s="272"/>
      <c r="H28" s="274"/>
    </row>
    <row r="29" spans="2:8" s="268" customFormat="1" ht="15" x14ac:dyDescent="0.2">
      <c r="B29" s="455" t="s">
        <v>68</v>
      </c>
      <c r="C29" s="275"/>
      <c r="D29" s="276" t="s">
        <v>300</v>
      </c>
      <c r="E29" s="277" t="s">
        <v>301</v>
      </c>
      <c r="F29" s="278">
        <v>192840</v>
      </c>
      <c r="G29" s="194" t="s">
        <v>302</v>
      </c>
      <c r="H29" s="279" t="s">
        <v>71</v>
      </c>
    </row>
    <row r="30" spans="2:8" s="268" customFormat="1" ht="15" x14ac:dyDescent="0.2">
      <c r="B30" s="456"/>
      <c r="C30" s="263"/>
      <c r="D30" s="264" t="s">
        <v>143</v>
      </c>
      <c r="E30" s="265" t="s">
        <v>320</v>
      </c>
      <c r="F30" s="266">
        <v>431440</v>
      </c>
      <c r="G30" s="137" t="s">
        <v>321</v>
      </c>
      <c r="H30" s="279" t="s">
        <v>71</v>
      </c>
    </row>
    <row r="31" spans="2:8" s="268" customFormat="1" ht="15" x14ac:dyDescent="0.2">
      <c r="B31" s="456"/>
      <c r="C31" s="263"/>
      <c r="D31" s="264" t="s">
        <v>202</v>
      </c>
      <c r="E31" s="265" t="s">
        <v>322</v>
      </c>
      <c r="F31" s="266">
        <v>310425.5</v>
      </c>
      <c r="G31" s="137" t="s">
        <v>323</v>
      </c>
      <c r="H31" s="279" t="s">
        <v>71</v>
      </c>
    </row>
    <row r="32" spans="2:8" s="268" customFormat="1" ht="15" x14ac:dyDescent="0.2">
      <c r="B32" s="456"/>
      <c r="C32" s="263"/>
      <c r="D32" s="264" t="s">
        <v>502</v>
      </c>
      <c r="E32" s="265" t="s">
        <v>327</v>
      </c>
      <c r="F32" s="266">
        <v>317706.23</v>
      </c>
      <c r="G32" s="137" t="s">
        <v>328</v>
      </c>
      <c r="H32" s="279" t="s">
        <v>71</v>
      </c>
    </row>
    <row r="33" spans="2:8" s="268" customFormat="1" ht="15" x14ac:dyDescent="0.2">
      <c r="B33" s="456"/>
      <c r="C33" s="263"/>
      <c r="D33" s="264" t="s">
        <v>144</v>
      </c>
      <c r="E33" s="265" t="s">
        <v>332</v>
      </c>
      <c r="F33" s="266">
        <v>972000</v>
      </c>
      <c r="G33" s="137" t="s">
        <v>333</v>
      </c>
      <c r="H33" s="279" t="s">
        <v>71</v>
      </c>
    </row>
    <row r="34" spans="2:8" s="268" customFormat="1" ht="15" x14ac:dyDescent="0.2">
      <c r="B34" s="456"/>
      <c r="C34" s="263"/>
      <c r="D34" s="264" t="s">
        <v>502</v>
      </c>
      <c r="E34" s="265" t="s">
        <v>334</v>
      </c>
      <c r="F34" s="266">
        <v>320360</v>
      </c>
      <c r="G34" s="137" t="s">
        <v>335</v>
      </c>
      <c r="H34" s="279" t="s">
        <v>71</v>
      </c>
    </row>
    <row r="35" spans="2:8" s="268" customFormat="1" ht="15" x14ac:dyDescent="0.2">
      <c r="B35" s="456"/>
      <c r="C35" s="263"/>
      <c r="D35" s="264" t="s">
        <v>502</v>
      </c>
      <c r="E35" s="265" t="s">
        <v>336</v>
      </c>
      <c r="F35" s="266">
        <v>388850</v>
      </c>
      <c r="G35" s="137" t="s">
        <v>337</v>
      </c>
      <c r="H35" s="279" t="s">
        <v>71</v>
      </c>
    </row>
    <row r="36" spans="2:8" s="268" customFormat="1" ht="15.75" thickBot="1" x14ac:dyDescent="0.25">
      <c r="B36" s="456"/>
      <c r="C36" s="263"/>
      <c r="D36" s="264" t="s">
        <v>503</v>
      </c>
      <c r="E36" s="265" t="s">
        <v>340</v>
      </c>
      <c r="F36" s="266">
        <v>149220.72</v>
      </c>
      <c r="G36" s="137" t="s">
        <v>337</v>
      </c>
      <c r="H36" s="279" t="s">
        <v>71</v>
      </c>
    </row>
    <row r="37" spans="2:8" s="268" customFormat="1" ht="16.5" thickBot="1" x14ac:dyDescent="0.25">
      <c r="B37" s="269" t="s">
        <v>153</v>
      </c>
      <c r="C37" s="270"/>
      <c r="D37" s="280" t="s">
        <v>341</v>
      </c>
      <c r="E37" s="270"/>
      <c r="F37" s="281">
        <f>SUM(F29:F36)</f>
        <v>3082842.45</v>
      </c>
      <c r="G37" s="270"/>
      <c r="H37" s="282"/>
    </row>
    <row r="38" spans="2:8" ht="15" x14ac:dyDescent="0.2">
      <c r="B38" s="452" t="s">
        <v>142</v>
      </c>
      <c r="C38" s="176" t="s">
        <v>4</v>
      </c>
      <c r="D38" s="177" t="s">
        <v>342</v>
      </c>
      <c r="E38" s="178" t="s">
        <v>343</v>
      </c>
      <c r="F38" s="179">
        <v>275870.49</v>
      </c>
      <c r="G38" s="194" t="s">
        <v>344</v>
      </c>
      <c r="H38" s="180" t="s">
        <v>71</v>
      </c>
    </row>
    <row r="39" spans="2:8" ht="15" x14ac:dyDescent="0.2">
      <c r="B39" s="453"/>
      <c r="C39" s="132" t="s">
        <v>4</v>
      </c>
      <c r="D39" s="133" t="s">
        <v>345</v>
      </c>
      <c r="E39" s="134" t="s">
        <v>346</v>
      </c>
      <c r="F39" s="135">
        <v>252122</v>
      </c>
      <c r="G39" s="137" t="s">
        <v>347</v>
      </c>
      <c r="H39" s="180" t="s">
        <v>71</v>
      </c>
    </row>
    <row r="40" spans="2:8" ht="15" x14ac:dyDescent="0.2">
      <c r="B40" s="453"/>
      <c r="C40" s="132" t="s">
        <v>4</v>
      </c>
      <c r="D40" s="133" t="s">
        <v>348</v>
      </c>
      <c r="E40" s="134" t="s">
        <v>349</v>
      </c>
      <c r="F40" s="135">
        <v>236160.1</v>
      </c>
      <c r="G40" s="137" t="s">
        <v>350</v>
      </c>
      <c r="H40" s="180" t="s">
        <v>71</v>
      </c>
    </row>
    <row r="41" spans="2:8" ht="15" x14ac:dyDescent="0.2">
      <c r="B41" s="453"/>
      <c r="C41" s="132" t="s">
        <v>4</v>
      </c>
      <c r="D41" s="133" t="s">
        <v>348</v>
      </c>
      <c r="E41" s="134" t="s">
        <v>351</v>
      </c>
      <c r="F41" s="135">
        <v>490200</v>
      </c>
      <c r="G41" s="137" t="s">
        <v>352</v>
      </c>
      <c r="H41" s="180" t="s">
        <v>71</v>
      </c>
    </row>
    <row r="42" spans="2:8" ht="15" x14ac:dyDescent="0.2">
      <c r="B42" s="453"/>
      <c r="C42" s="132" t="s">
        <v>4</v>
      </c>
      <c r="D42" s="133" t="s">
        <v>353</v>
      </c>
      <c r="E42" s="134" t="s">
        <v>354</v>
      </c>
      <c r="F42" s="135">
        <v>386437.2</v>
      </c>
      <c r="G42" s="137" t="s">
        <v>355</v>
      </c>
      <c r="H42" s="180" t="s">
        <v>71</v>
      </c>
    </row>
    <row r="43" spans="2:8" ht="15" x14ac:dyDescent="0.2">
      <c r="B43" s="453"/>
      <c r="C43" s="132" t="s">
        <v>4</v>
      </c>
      <c r="D43" s="133" t="s">
        <v>319</v>
      </c>
      <c r="E43" s="134" t="s">
        <v>356</v>
      </c>
      <c r="F43" s="135">
        <v>199960</v>
      </c>
      <c r="G43" s="137" t="s">
        <v>357</v>
      </c>
      <c r="H43" s="180" t="s">
        <v>71</v>
      </c>
    </row>
    <row r="44" spans="2:8" ht="15.75" thickBot="1" x14ac:dyDescent="0.25">
      <c r="B44" s="453"/>
      <c r="C44" s="132" t="s">
        <v>4</v>
      </c>
      <c r="D44" s="133" t="s">
        <v>348</v>
      </c>
      <c r="E44" s="134" t="s">
        <v>358</v>
      </c>
      <c r="F44" s="135">
        <v>264395</v>
      </c>
      <c r="G44" s="137" t="s">
        <v>357</v>
      </c>
      <c r="H44" s="180" t="s">
        <v>71</v>
      </c>
    </row>
    <row r="45" spans="2:8" s="3" customFormat="1" ht="16.5" thickBot="1" x14ac:dyDescent="0.3">
      <c r="B45" s="269" t="s">
        <v>153</v>
      </c>
      <c r="C45" s="283"/>
      <c r="D45" s="271" t="s">
        <v>359</v>
      </c>
      <c r="E45" s="284"/>
      <c r="F45" s="273">
        <f>SUM(F38:F44)</f>
        <v>2105144.79</v>
      </c>
      <c r="G45" s="285"/>
      <c r="H45" s="286"/>
    </row>
    <row r="46" spans="2:8" ht="15" x14ac:dyDescent="0.2">
      <c r="B46" s="457" t="s">
        <v>84</v>
      </c>
      <c r="C46" s="176" t="s">
        <v>4</v>
      </c>
      <c r="D46" s="177" t="s">
        <v>331</v>
      </c>
      <c r="E46" s="194" t="s">
        <v>360</v>
      </c>
      <c r="F46" s="179">
        <v>867356.07</v>
      </c>
      <c r="G46" s="194" t="s">
        <v>361</v>
      </c>
      <c r="H46" s="180" t="s">
        <v>71</v>
      </c>
    </row>
    <row r="47" spans="2:8" ht="15" x14ac:dyDescent="0.2">
      <c r="B47" s="458"/>
      <c r="C47" s="176" t="s">
        <v>4</v>
      </c>
      <c r="D47" s="133" t="s">
        <v>348</v>
      </c>
      <c r="E47" s="137" t="s">
        <v>362</v>
      </c>
      <c r="F47" s="135">
        <v>408199.5</v>
      </c>
      <c r="G47" s="137" t="s">
        <v>363</v>
      </c>
      <c r="H47" s="180" t="s">
        <v>71</v>
      </c>
    </row>
    <row r="48" spans="2:8" ht="15" x14ac:dyDescent="0.2">
      <c r="B48" s="458"/>
      <c r="C48" s="176" t="s">
        <v>4</v>
      </c>
      <c r="D48" s="133" t="s">
        <v>364</v>
      </c>
      <c r="E48" s="137" t="s">
        <v>365</v>
      </c>
      <c r="F48" s="135">
        <v>579273.92000000004</v>
      </c>
      <c r="G48" s="137" t="s">
        <v>366</v>
      </c>
      <c r="H48" s="180" t="s">
        <v>71</v>
      </c>
    </row>
    <row r="49" spans="2:8" ht="15" x14ac:dyDescent="0.2">
      <c r="B49" s="458"/>
      <c r="C49" s="176" t="s">
        <v>4</v>
      </c>
      <c r="D49" s="133" t="s">
        <v>367</v>
      </c>
      <c r="E49" s="137" t="s">
        <v>368</v>
      </c>
      <c r="F49" s="135">
        <v>275196.58</v>
      </c>
      <c r="G49" s="137" t="s">
        <v>369</v>
      </c>
      <c r="H49" s="180" t="s">
        <v>71</v>
      </c>
    </row>
    <row r="50" spans="2:8" ht="15" x14ac:dyDescent="0.2">
      <c r="B50" s="458"/>
      <c r="C50" s="176" t="s">
        <v>4</v>
      </c>
      <c r="D50" s="133" t="s">
        <v>319</v>
      </c>
      <c r="E50" s="137" t="s">
        <v>358</v>
      </c>
      <c r="F50" s="135">
        <v>137598</v>
      </c>
      <c r="G50" s="137" t="s">
        <v>357</v>
      </c>
      <c r="H50" s="180" t="s">
        <v>71</v>
      </c>
    </row>
    <row r="51" spans="2:8" ht="15" x14ac:dyDescent="0.2">
      <c r="B51" s="458"/>
      <c r="C51" s="176" t="s">
        <v>4</v>
      </c>
      <c r="D51" s="133" t="s">
        <v>370</v>
      </c>
      <c r="E51" s="137" t="s">
        <v>371</v>
      </c>
      <c r="F51" s="135">
        <v>141374.46</v>
      </c>
      <c r="G51" s="137" t="s">
        <v>357</v>
      </c>
      <c r="H51" s="180" t="s">
        <v>71</v>
      </c>
    </row>
    <row r="52" spans="2:8" ht="15" x14ac:dyDescent="0.2">
      <c r="B52" s="458"/>
      <c r="C52" s="176" t="s">
        <v>4</v>
      </c>
      <c r="D52" s="133" t="s">
        <v>338</v>
      </c>
      <c r="E52" s="137" t="s">
        <v>372</v>
      </c>
      <c r="F52" s="135">
        <v>969028.52</v>
      </c>
      <c r="G52" s="137" t="s">
        <v>373</v>
      </c>
      <c r="H52" s="180" t="s">
        <v>71</v>
      </c>
    </row>
    <row r="53" spans="2:8" ht="15" x14ac:dyDescent="0.2">
      <c r="B53" s="458"/>
      <c r="C53" s="176" t="s">
        <v>4</v>
      </c>
      <c r="D53" s="133" t="s">
        <v>374</v>
      </c>
      <c r="E53" s="137" t="s">
        <v>375</v>
      </c>
      <c r="F53" s="135">
        <v>466431</v>
      </c>
      <c r="G53" s="137" t="s">
        <v>373</v>
      </c>
      <c r="H53" s="180" t="s">
        <v>71</v>
      </c>
    </row>
    <row r="54" spans="2:8" ht="15" x14ac:dyDescent="0.2">
      <c r="B54" s="458"/>
      <c r="C54" s="176" t="s">
        <v>4</v>
      </c>
      <c r="D54" s="133" t="s">
        <v>324</v>
      </c>
      <c r="E54" s="137" t="s">
        <v>376</v>
      </c>
      <c r="F54" s="135">
        <v>428565.9</v>
      </c>
      <c r="G54" s="137" t="s">
        <v>377</v>
      </c>
      <c r="H54" s="180" t="s">
        <v>71</v>
      </c>
    </row>
    <row r="55" spans="2:8" ht="15" x14ac:dyDescent="0.2">
      <c r="B55" s="458"/>
      <c r="C55" s="176" t="s">
        <v>4</v>
      </c>
      <c r="D55" s="133" t="s">
        <v>319</v>
      </c>
      <c r="E55" s="137" t="s">
        <v>378</v>
      </c>
      <c r="F55" s="135">
        <v>265790.01</v>
      </c>
      <c r="G55" s="137" t="s">
        <v>357</v>
      </c>
      <c r="H55" s="180" t="s">
        <v>71</v>
      </c>
    </row>
    <row r="56" spans="2:8" ht="15" x14ac:dyDescent="0.2">
      <c r="B56" s="458"/>
      <c r="C56" s="176" t="s">
        <v>4</v>
      </c>
      <c r="D56" s="133" t="s">
        <v>379</v>
      </c>
      <c r="E56" s="137" t="s">
        <v>380</v>
      </c>
      <c r="F56" s="135">
        <v>1435000</v>
      </c>
      <c r="G56" s="137" t="s">
        <v>381</v>
      </c>
      <c r="H56" s="180" t="s">
        <v>71</v>
      </c>
    </row>
    <row r="57" spans="2:8" ht="15.75" thickBot="1" x14ac:dyDescent="0.25">
      <c r="B57" s="458"/>
      <c r="C57" s="176" t="s">
        <v>4</v>
      </c>
      <c r="D57" s="133" t="s">
        <v>319</v>
      </c>
      <c r="E57" s="137" t="s">
        <v>382</v>
      </c>
      <c r="F57" s="135">
        <v>131231.1</v>
      </c>
      <c r="G57" s="137" t="s">
        <v>383</v>
      </c>
      <c r="H57" s="180" t="s">
        <v>71</v>
      </c>
    </row>
    <row r="58" spans="2:8" ht="16.5" thickBot="1" x14ac:dyDescent="0.3">
      <c r="B58" s="287" t="s">
        <v>153</v>
      </c>
      <c r="C58" s="288"/>
      <c r="D58" s="271" t="s">
        <v>384</v>
      </c>
      <c r="E58" s="288"/>
      <c r="F58" s="289">
        <f>SUM(F46:F57)</f>
        <v>6105045.0599999996</v>
      </c>
      <c r="G58" s="288"/>
      <c r="H58" s="290"/>
    </row>
    <row r="59" spans="2:8" ht="15" x14ac:dyDescent="0.2">
      <c r="B59" s="457" t="s">
        <v>385</v>
      </c>
      <c r="C59" s="176" t="s">
        <v>4</v>
      </c>
      <c r="D59" s="177" t="s">
        <v>297</v>
      </c>
      <c r="E59" s="137" t="s">
        <v>386</v>
      </c>
      <c r="F59" s="135">
        <v>500000</v>
      </c>
      <c r="G59" s="137" t="s">
        <v>387</v>
      </c>
      <c r="H59" s="291" t="s">
        <v>71</v>
      </c>
    </row>
    <row r="60" spans="2:8" ht="15" x14ac:dyDescent="0.2">
      <c r="B60" s="458"/>
      <c r="C60" s="176" t="s">
        <v>4</v>
      </c>
      <c r="D60" s="133" t="s">
        <v>364</v>
      </c>
      <c r="E60" s="137" t="s">
        <v>388</v>
      </c>
      <c r="F60" s="292">
        <v>600000</v>
      </c>
      <c r="G60" s="137" t="s">
        <v>387</v>
      </c>
      <c r="H60" s="291" t="s">
        <v>71</v>
      </c>
    </row>
    <row r="61" spans="2:8" ht="15" x14ac:dyDescent="0.2">
      <c r="B61" s="458"/>
      <c r="C61" s="176" t="s">
        <v>4</v>
      </c>
      <c r="D61" s="133" t="s">
        <v>338</v>
      </c>
      <c r="E61" s="137" t="s">
        <v>389</v>
      </c>
      <c r="F61" s="135">
        <v>600000</v>
      </c>
      <c r="G61" s="137" t="s">
        <v>387</v>
      </c>
      <c r="H61" s="291" t="s">
        <v>71</v>
      </c>
    </row>
    <row r="62" spans="2:8" ht="15" x14ac:dyDescent="0.2">
      <c r="B62" s="458"/>
      <c r="C62" s="176" t="s">
        <v>4</v>
      </c>
      <c r="D62" s="133" t="s">
        <v>324</v>
      </c>
      <c r="E62" s="137" t="s">
        <v>390</v>
      </c>
      <c r="F62" s="135">
        <v>500000</v>
      </c>
      <c r="G62" s="137" t="s">
        <v>387</v>
      </c>
      <c r="H62" s="291" t="s">
        <v>71</v>
      </c>
    </row>
    <row r="63" spans="2:8" ht="15" x14ac:dyDescent="0.2">
      <c r="B63" s="458"/>
      <c r="C63" s="176" t="s">
        <v>4</v>
      </c>
      <c r="D63" s="133" t="s">
        <v>324</v>
      </c>
      <c r="E63" s="137" t="s">
        <v>391</v>
      </c>
      <c r="F63" s="135">
        <v>500000</v>
      </c>
      <c r="G63" s="137" t="s">
        <v>387</v>
      </c>
      <c r="H63" s="291" t="s">
        <v>71</v>
      </c>
    </row>
    <row r="64" spans="2:8" ht="15" x14ac:dyDescent="0.2">
      <c r="B64" s="458"/>
      <c r="C64" s="176" t="s">
        <v>4</v>
      </c>
      <c r="D64" s="293" t="s">
        <v>309</v>
      </c>
      <c r="E64" s="137" t="s">
        <v>392</v>
      </c>
      <c r="F64" s="135">
        <v>200000</v>
      </c>
      <c r="G64" s="137" t="s">
        <v>387</v>
      </c>
      <c r="H64" s="291" t="s">
        <v>71</v>
      </c>
    </row>
    <row r="65" spans="2:8" ht="15" x14ac:dyDescent="0.2">
      <c r="B65" s="458"/>
      <c r="C65" s="176" t="s">
        <v>4</v>
      </c>
      <c r="D65" s="133" t="s">
        <v>319</v>
      </c>
      <c r="E65" s="137" t="s">
        <v>393</v>
      </c>
      <c r="F65" s="135">
        <v>300000</v>
      </c>
      <c r="G65" s="137" t="s">
        <v>387</v>
      </c>
      <c r="H65" s="291" t="s">
        <v>71</v>
      </c>
    </row>
    <row r="66" spans="2:8" ht="15" x14ac:dyDescent="0.2">
      <c r="B66" s="458"/>
      <c r="C66" s="176" t="s">
        <v>4</v>
      </c>
      <c r="D66" s="133" t="s">
        <v>324</v>
      </c>
      <c r="E66" s="137" t="s">
        <v>394</v>
      </c>
      <c r="F66" s="135">
        <v>500000</v>
      </c>
      <c r="G66" s="137" t="s">
        <v>387</v>
      </c>
      <c r="H66" s="291" t="s">
        <v>71</v>
      </c>
    </row>
    <row r="67" spans="2:8" ht="15.75" thickBot="1" x14ac:dyDescent="0.25">
      <c r="B67" s="458"/>
      <c r="C67" s="176" t="s">
        <v>4</v>
      </c>
      <c r="D67" s="133" t="s">
        <v>297</v>
      </c>
      <c r="E67" s="137" t="s">
        <v>395</v>
      </c>
      <c r="F67" s="135">
        <v>700000</v>
      </c>
      <c r="G67" s="137" t="s">
        <v>387</v>
      </c>
      <c r="H67" s="291" t="s">
        <v>71</v>
      </c>
    </row>
    <row r="68" spans="2:8" ht="16.5" thickBot="1" x14ac:dyDescent="0.3">
      <c r="B68" s="287" t="s">
        <v>153</v>
      </c>
      <c r="C68" s="288"/>
      <c r="D68" s="271">
        <v>51</v>
      </c>
      <c r="E68" s="288"/>
      <c r="F68" s="289">
        <f>SUM(F60:F67)</f>
        <v>3900000</v>
      </c>
      <c r="G68" s="288"/>
      <c r="H68" s="290"/>
    </row>
    <row r="69" spans="2:8" ht="15" x14ac:dyDescent="0.2">
      <c r="G69" s="294"/>
    </row>
    <row r="70" spans="2:8" ht="15.75" x14ac:dyDescent="0.25">
      <c r="B70" s="401" t="s">
        <v>630</v>
      </c>
      <c r="C70" s="401"/>
      <c r="D70" s="401"/>
      <c r="E70" s="401"/>
      <c r="G70" s="175">
        <f>F28+F37+F45+F58+F68</f>
        <v>19979747.100000001</v>
      </c>
    </row>
    <row r="71" spans="2:8" ht="15.75" x14ac:dyDescent="0.25">
      <c r="B71" s="401" t="s">
        <v>186</v>
      </c>
      <c r="C71" s="401"/>
      <c r="G71" s="295">
        <f>D68+D58+D45+D37+D28</f>
        <v>258.54999999999995</v>
      </c>
    </row>
    <row r="72" spans="2:8" ht="15" x14ac:dyDescent="0.2">
      <c r="G72" s="294"/>
    </row>
    <row r="73" spans="2:8" ht="15" x14ac:dyDescent="0.25">
      <c r="B73" s="236"/>
    </row>
  </sheetData>
  <mergeCells count="8">
    <mergeCell ref="B70:E70"/>
    <mergeCell ref="B71:C71"/>
    <mergeCell ref="B9:H9"/>
    <mergeCell ref="B11:B27"/>
    <mergeCell ref="B29:B36"/>
    <mergeCell ref="B38:B44"/>
    <mergeCell ref="B46:B57"/>
    <mergeCell ref="B59:B67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11265" r:id="rId4">
          <objectPr defaultSize="0" autoPict="0" r:id="rId5">
            <anchor moveWithCells="1" sizeWithCells="1">
              <from>
                <xdr:col>6</xdr:col>
                <xdr:colOff>666750</xdr:colOff>
                <xdr:row>0</xdr:row>
                <xdr:rowOff>57150</xdr:rowOff>
              </from>
              <to>
                <xdr:col>6</xdr:col>
                <xdr:colOff>2257425</xdr:colOff>
                <xdr:row>7</xdr:row>
                <xdr:rowOff>19050</xdr:rowOff>
              </to>
            </anchor>
          </objectPr>
        </oleObject>
      </mc:Choice>
      <mc:Fallback>
        <oleObject progId="CorelDRAW.Graphic.14" shapeId="1126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H40"/>
  <sheetViews>
    <sheetView workbookViewId="0">
      <selection activeCell="G35" sqref="G35"/>
    </sheetView>
  </sheetViews>
  <sheetFormatPr defaultRowHeight="14.25" x14ac:dyDescent="0.2"/>
  <cols>
    <col min="1" max="1" width="9.140625" style="4"/>
    <col min="2" max="2" width="17.28515625" style="4" customWidth="1"/>
    <col min="3" max="3" width="15.7109375" style="4" customWidth="1"/>
    <col min="4" max="4" width="11.85546875" style="4" customWidth="1"/>
    <col min="5" max="5" width="32.85546875" style="4" customWidth="1"/>
    <col min="6" max="6" width="18" style="4" customWidth="1"/>
    <col min="7" max="7" width="60.5703125" style="4" customWidth="1"/>
    <col min="8" max="8" width="19.85546875" style="4" customWidth="1"/>
    <col min="9" max="16384" width="9.140625" style="4"/>
  </cols>
  <sheetData>
    <row r="4" spans="2:8" ht="15" x14ac:dyDescent="0.25">
      <c r="B4"/>
    </row>
    <row r="8" spans="2:8" ht="15" thickBot="1" x14ac:dyDescent="0.25"/>
    <row r="9" spans="2:8" ht="15.75" thickBot="1" x14ac:dyDescent="0.3">
      <c r="B9" s="446" t="s">
        <v>655</v>
      </c>
      <c r="C9" s="447"/>
      <c r="D9" s="447"/>
      <c r="E9" s="447"/>
      <c r="F9" s="447"/>
      <c r="G9" s="447"/>
      <c r="H9" s="448"/>
    </row>
    <row r="10" spans="2:8" ht="60" x14ac:dyDescent="0.2">
      <c r="B10" s="5" t="s">
        <v>155</v>
      </c>
      <c r="C10" s="6" t="s">
        <v>107</v>
      </c>
      <c r="D10" s="7" t="s">
        <v>105</v>
      </c>
      <c r="E10" s="7" t="s">
        <v>1</v>
      </c>
      <c r="F10" s="8" t="s">
        <v>106</v>
      </c>
      <c r="G10" s="7" t="s">
        <v>2</v>
      </c>
      <c r="H10" s="9" t="s">
        <v>3</v>
      </c>
    </row>
    <row r="11" spans="2:8" x14ac:dyDescent="0.2">
      <c r="B11" s="402" t="s">
        <v>83</v>
      </c>
      <c r="C11" s="13" t="s">
        <v>4</v>
      </c>
      <c r="D11" s="105">
        <v>50</v>
      </c>
      <c r="E11" s="13" t="s">
        <v>604</v>
      </c>
      <c r="F11" s="118">
        <v>2814781.08</v>
      </c>
      <c r="G11" s="13" t="s">
        <v>605</v>
      </c>
      <c r="H11" s="13" t="s">
        <v>189</v>
      </c>
    </row>
    <row r="12" spans="2:8" x14ac:dyDescent="0.2">
      <c r="B12" s="403"/>
      <c r="C12" s="13" t="s">
        <v>4</v>
      </c>
      <c r="D12" s="105">
        <v>60</v>
      </c>
      <c r="E12" s="13" t="s">
        <v>606</v>
      </c>
      <c r="F12" s="118">
        <v>2871825.92</v>
      </c>
      <c r="G12" s="13" t="s">
        <v>607</v>
      </c>
      <c r="H12" s="13" t="s">
        <v>189</v>
      </c>
    </row>
    <row r="13" spans="2:8" x14ac:dyDescent="0.2">
      <c r="B13" s="403"/>
      <c r="C13" s="13" t="s">
        <v>4</v>
      </c>
      <c r="D13" s="105">
        <v>70</v>
      </c>
      <c r="E13" s="13" t="s">
        <v>608</v>
      </c>
      <c r="F13" s="118">
        <v>1300</v>
      </c>
      <c r="G13" s="13" t="s">
        <v>609</v>
      </c>
      <c r="H13" s="13" t="s">
        <v>189</v>
      </c>
    </row>
    <row r="14" spans="2:8" x14ac:dyDescent="0.2">
      <c r="B14" s="403"/>
      <c r="C14" s="13" t="s">
        <v>4</v>
      </c>
      <c r="D14" s="105"/>
      <c r="E14" s="13" t="s">
        <v>608</v>
      </c>
      <c r="F14" s="118">
        <v>852000</v>
      </c>
      <c r="G14" s="13" t="s">
        <v>610</v>
      </c>
      <c r="H14" s="13" t="s">
        <v>189</v>
      </c>
    </row>
    <row r="15" spans="2:8" x14ac:dyDescent="0.2">
      <c r="B15" s="403"/>
      <c r="C15" s="13" t="s">
        <v>4</v>
      </c>
      <c r="D15" s="105">
        <v>120</v>
      </c>
      <c r="E15" s="13" t="s">
        <v>608</v>
      </c>
      <c r="F15" s="118">
        <v>1283545</v>
      </c>
      <c r="G15" s="13" t="s">
        <v>611</v>
      </c>
      <c r="H15" s="13" t="s">
        <v>189</v>
      </c>
    </row>
    <row r="16" spans="2:8" x14ac:dyDescent="0.2">
      <c r="B16" s="404"/>
      <c r="C16" s="13" t="s">
        <v>4</v>
      </c>
      <c r="D16" s="107">
        <v>30</v>
      </c>
      <c r="E16" s="13" t="s">
        <v>612</v>
      </c>
      <c r="F16" s="118">
        <v>1200000</v>
      </c>
      <c r="G16" s="13" t="s">
        <v>639</v>
      </c>
      <c r="H16" s="13" t="s">
        <v>189</v>
      </c>
    </row>
    <row r="17" spans="2:8" ht="15" x14ac:dyDescent="0.25">
      <c r="B17" s="36" t="s">
        <v>156</v>
      </c>
      <c r="C17" s="36"/>
      <c r="D17" s="36">
        <v>330</v>
      </c>
      <c r="E17" s="36"/>
      <c r="F17" s="119">
        <f>SUM(F11:F16)</f>
        <v>9023452</v>
      </c>
      <c r="G17" s="36"/>
      <c r="H17" s="36"/>
    </row>
    <row r="18" spans="2:8" x14ac:dyDescent="0.2">
      <c r="B18" s="459" t="s">
        <v>68</v>
      </c>
      <c r="C18" s="13" t="s">
        <v>4</v>
      </c>
      <c r="D18" s="105">
        <v>39</v>
      </c>
      <c r="E18" s="108" t="s">
        <v>613</v>
      </c>
      <c r="F18" s="106">
        <v>1537000</v>
      </c>
      <c r="G18" s="13" t="s">
        <v>640</v>
      </c>
      <c r="H18" s="13" t="s">
        <v>189</v>
      </c>
    </row>
    <row r="19" spans="2:8" x14ac:dyDescent="0.2">
      <c r="B19" s="460"/>
      <c r="C19" s="13" t="s">
        <v>4</v>
      </c>
      <c r="D19" s="105">
        <v>100</v>
      </c>
      <c r="E19" s="108" t="s">
        <v>614</v>
      </c>
      <c r="F19" s="109" t="s">
        <v>641</v>
      </c>
      <c r="G19" s="108" t="s">
        <v>642</v>
      </c>
      <c r="H19" s="13" t="s">
        <v>189</v>
      </c>
    </row>
    <row r="20" spans="2:8" x14ac:dyDescent="0.2">
      <c r="B20" s="460"/>
      <c r="C20" s="13" t="s">
        <v>4</v>
      </c>
      <c r="D20" s="105">
        <v>32</v>
      </c>
      <c r="E20" s="108" t="s">
        <v>615</v>
      </c>
      <c r="F20" s="105" t="s">
        <v>643</v>
      </c>
      <c r="G20" s="13" t="s">
        <v>616</v>
      </c>
      <c r="H20" s="13" t="s">
        <v>189</v>
      </c>
    </row>
    <row r="21" spans="2:8" x14ac:dyDescent="0.2">
      <c r="B21" s="460"/>
      <c r="C21" s="13" t="s">
        <v>4</v>
      </c>
      <c r="D21" s="105">
        <v>37</v>
      </c>
      <c r="E21" s="13" t="s">
        <v>606</v>
      </c>
      <c r="F21" s="105" t="s">
        <v>644</v>
      </c>
      <c r="G21" s="13" t="s">
        <v>645</v>
      </c>
      <c r="H21" s="13" t="s">
        <v>189</v>
      </c>
    </row>
    <row r="22" spans="2:8" x14ac:dyDescent="0.2">
      <c r="B22" s="461"/>
      <c r="C22" s="13" t="s">
        <v>4</v>
      </c>
      <c r="D22" s="105">
        <v>4</v>
      </c>
      <c r="E22" s="13" t="s">
        <v>617</v>
      </c>
      <c r="F22" s="106">
        <v>140000</v>
      </c>
      <c r="G22" s="13" t="s">
        <v>616</v>
      </c>
      <c r="H22" s="13" t="s">
        <v>189</v>
      </c>
    </row>
    <row r="23" spans="2:8" ht="15" x14ac:dyDescent="0.25">
      <c r="B23" s="36" t="s">
        <v>156</v>
      </c>
      <c r="C23" s="36"/>
      <c r="D23" s="36">
        <f>SUM(D18:D22)</f>
        <v>212</v>
      </c>
      <c r="E23" s="36"/>
      <c r="F23" s="116">
        <f>SUM(F18:F22)</f>
        <v>1677000</v>
      </c>
      <c r="G23" s="36"/>
      <c r="H23" s="36"/>
    </row>
    <row r="24" spans="2:8" x14ac:dyDescent="0.2">
      <c r="B24" s="402" t="s">
        <v>72</v>
      </c>
      <c r="C24" s="13" t="s">
        <v>4</v>
      </c>
      <c r="D24" s="105">
        <v>78</v>
      </c>
      <c r="E24" s="13" t="s">
        <v>618</v>
      </c>
      <c r="F24" s="110">
        <v>1413735</v>
      </c>
      <c r="G24" s="13" t="s">
        <v>646</v>
      </c>
      <c r="H24" s="13" t="s">
        <v>189</v>
      </c>
    </row>
    <row r="25" spans="2:8" x14ac:dyDescent="0.2">
      <c r="B25" s="403"/>
      <c r="C25" s="13" t="s">
        <v>4</v>
      </c>
      <c r="D25" s="105">
        <v>168</v>
      </c>
      <c r="E25" s="13" t="s">
        <v>614</v>
      </c>
      <c r="F25" s="106">
        <v>6526000</v>
      </c>
      <c r="G25" s="108" t="s">
        <v>647</v>
      </c>
      <c r="H25" s="13" t="s">
        <v>189</v>
      </c>
    </row>
    <row r="26" spans="2:8" x14ac:dyDescent="0.2">
      <c r="B26" s="403"/>
      <c r="C26" s="13" t="s">
        <v>4</v>
      </c>
      <c r="D26" s="105">
        <v>17</v>
      </c>
      <c r="E26" s="13" t="s">
        <v>606</v>
      </c>
      <c r="F26" s="106">
        <v>900000</v>
      </c>
      <c r="G26" s="13" t="s">
        <v>648</v>
      </c>
      <c r="H26" s="13" t="s">
        <v>189</v>
      </c>
    </row>
    <row r="27" spans="2:8" x14ac:dyDescent="0.2">
      <c r="B27" s="403"/>
      <c r="C27" s="13" t="s">
        <v>4</v>
      </c>
      <c r="D27" s="105">
        <v>10</v>
      </c>
      <c r="E27" s="108" t="s">
        <v>619</v>
      </c>
      <c r="F27" s="106">
        <v>350000</v>
      </c>
      <c r="G27" s="13" t="s">
        <v>616</v>
      </c>
      <c r="H27" s="13" t="s">
        <v>189</v>
      </c>
    </row>
    <row r="28" spans="2:8" x14ac:dyDescent="0.2">
      <c r="B28" s="403"/>
      <c r="C28" s="13" t="s">
        <v>4</v>
      </c>
      <c r="D28" s="105">
        <v>6</v>
      </c>
      <c r="E28" s="13" t="s">
        <v>620</v>
      </c>
      <c r="F28" s="106">
        <v>210000</v>
      </c>
      <c r="G28" s="13" t="s">
        <v>616</v>
      </c>
      <c r="H28" s="13" t="s">
        <v>189</v>
      </c>
    </row>
    <row r="29" spans="2:8" x14ac:dyDescent="0.2">
      <c r="B29" s="404"/>
      <c r="C29" s="13" t="s">
        <v>4</v>
      </c>
      <c r="D29" s="105">
        <v>21</v>
      </c>
      <c r="E29" s="13" t="s">
        <v>621</v>
      </c>
      <c r="F29" s="106">
        <v>650000</v>
      </c>
      <c r="G29" s="111" t="s">
        <v>649</v>
      </c>
      <c r="H29" s="13" t="s">
        <v>189</v>
      </c>
    </row>
    <row r="30" spans="2:8" ht="15" x14ac:dyDescent="0.25">
      <c r="B30" s="36" t="s">
        <v>156</v>
      </c>
      <c r="C30" s="36"/>
      <c r="D30" s="36">
        <f>SUM(D24:D29)</f>
        <v>300</v>
      </c>
      <c r="E30" s="36"/>
      <c r="F30" s="117">
        <f>SUM(F24:F29)</f>
        <v>10049735</v>
      </c>
      <c r="G30" s="36"/>
      <c r="H30" s="36"/>
    </row>
    <row r="31" spans="2:8" ht="28.5" x14ac:dyDescent="0.2">
      <c r="B31" s="402" t="s">
        <v>84</v>
      </c>
      <c r="C31" s="13" t="s">
        <v>4</v>
      </c>
      <c r="D31" s="105">
        <v>117</v>
      </c>
      <c r="E31" s="13" t="s">
        <v>614</v>
      </c>
      <c r="F31" s="106">
        <v>4519036</v>
      </c>
      <c r="G31" s="112" t="s">
        <v>650</v>
      </c>
      <c r="H31" s="13" t="s">
        <v>189</v>
      </c>
    </row>
    <row r="32" spans="2:8" x14ac:dyDescent="0.2">
      <c r="B32" s="403"/>
      <c r="C32" s="13" t="s">
        <v>4</v>
      </c>
      <c r="D32" s="105">
        <v>7</v>
      </c>
      <c r="E32" s="13" t="s">
        <v>622</v>
      </c>
      <c r="F32" s="109">
        <v>245000</v>
      </c>
      <c r="G32" s="13" t="s">
        <v>616</v>
      </c>
      <c r="H32" s="13" t="s">
        <v>189</v>
      </c>
    </row>
    <row r="33" spans="2:8" ht="28.5" x14ac:dyDescent="0.2">
      <c r="B33" s="403"/>
      <c r="C33" s="13" t="s">
        <v>4</v>
      </c>
      <c r="D33" s="105">
        <v>30</v>
      </c>
      <c r="E33" s="13" t="s">
        <v>623</v>
      </c>
      <c r="F33" s="106">
        <v>1623000</v>
      </c>
      <c r="G33" s="108" t="s">
        <v>651</v>
      </c>
      <c r="H33" s="13" t="s">
        <v>189</v>
      </c>
    </row>
    <row r="34" spans="2:8" x14ac:dyDescent="0.2">
      <c r="B34" s="403"/>
      <c r="C34" s="13" t="s">
        <v>4</v>
      </c>
      <c r="D34" s="105">
        <v>10</v>
      </c>
      <c r="E34" s="13" t="s">
        <v>624</v>
      </c>
      <c r="F34" s="113">
        <v>252000</v>
      </c>
      <c r="G34" s="108" t="s">
        <v>652</v>
      </c>
      <c r="H34" s="13" t="s">
        <v>189</v>
      </c>
    </row>
    <row r="35" spans="2:8" x14ac:dyDescent="0.2">
      <c r="B35" s="403"/>
      <c r="C35" s="13" t="s">
        <v>4</v>
      </c>
      <c r="D35" s="105">
        <v>8</v>
      </c>
      <c r="E35" s="13" t="s">
        <v>625</v>
      </c>
      <c r="F35" s="106">
        <v>380125</v>
      </c>
      <c r="G35" s="65" t="s">
        <v>653</v>
      </c>
      <c r="H35" s="13" t="s">
        <v>189</v>
      </c>
    </row>
    <row r="36" spans="2:8" x14ac:dyDescent="0.2">
      <c r="B36" s="404"/>
      <c r="C36" s="13" t="s">
        <v>4</v>
      </c>
      <c r="D36" s="105">
        <v>70</v>
      </c>
      <c r="E36" s="13" t="s">
        <v>626</v>
      </c>
      <c r="F36" s="114">
        <v>1084305.3799999999</v>
      </c>
      <c r="G36" s="65" t="s">
        <v>654</v>
      </c>
      <c r="H36" s="13" t="s">
        <v>189</v>
      </c>
    </row>
    <row r="37" spans="2:8" ht="15" x14ac:dyDescent="0.25">
      <c r="B37" s="36" t="s">
        <v>156</v>
      </c>
      <c r="C37" s="36"/>
      <c r="D37" s="36">
        <v>242</v>
      </c>
      <c r="E37" s="36"/>
      <c r="F37" s="116">
        <f>SUM(F31:F36)</f>
        <v>8103466.3799999999</v>
      </c>
      <c r="G37" s="36"/>
      <c r="H37" s="36"/>
    </row>
    <row r="39" spans="2:8" ht="15" x14ac:dyDescent="0.25">
      <c r="B39" s="383" t="s">
        <v>661</v>
      </c>
      <c r="C39" s="383"/>
      <c r="D39" s="383"/>
      <c r="E39" s="383"/>
      <c r="F39" s="383"/>
      <c r="G39" s="255"/>
      <c r="H39" s="256">
        <f>SUM(F37,F30,F23,F17)</f>
        <v>28853653.379999999</v>
      </c>
    </row>
    <row r="40" spans="2:8" ht="15" x14ac:dyDescent="0.25">
      <c r="B40" s="383" t="s">
        <v>154</v>
      </c>
      <c r="C40" s="383"/>
      <c r="H40" s="257">
        <f>SUM(D37,D30,D23,D17)</f>
        <v>1084</v>
      </c>
    </row>
  </sheetData>
  <mergeCells count="5">
    <mergeCell ref="B9:H9"/>
    <mergeCell ref="B11:B16"/>
    <mergeCell ref="B18:B22"/>
    <mergeCell ref="B24:B29"/>
    <mergeCell ref="B31:B36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12289" r:id="rId4">
          <objectPr defaultSize="0" autoPict="0" r:id="rId5">
            <anchor moveWithCells="1" sizeWithCells="1">
              <from>
                <xdr:col>6</xdr:col>
                <xdr:colOff>1990725</xdr:colOff>
                <xdr:row>1</xdr:row>
                <xdr:rowOff>57150</xdr:rowOff>
              </from>
              <to>
                <xdr:col>6</xdr:col>
                <xdr:colOff>3581400</xdr:colOff>
                <xdr:row>7</xdr:row>
                <xdr:rowOff>19050</xdr:rowOff>
              </to>
            </anchor>
          </objectPr>
        </oleObject>
      </mc:Choice>
      <mc:Fallback>
        <oleObject progId="CorelDRAW.Graphic.14" shapeId="1228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5:J48"/>
  <sheetViews>
    <sheetView topLeftCell="A28" workbookViewId="0">
      <selection activeCell="E32" sqref="E32"/>
    </sheetView>
  </sheetViews>
  <sheetFormatPr defaultRowHeight="14.25" x14ac:dyDescent="0.2"/>
  <cols>
    <col min="1" max="1" width="9.140625" style="4"/>
    <col min="2" max="2" width="17.5703125" style="4" customWidth="1"/>
    <col min="3" max="4" width="11.140625" style="4" customWidth="1"/>
    <col min="5" max="5" width="20.28515625" style="4" customWidth="1"/>
    <col min="6" max="6" width="22" style="4" customWidth="1"/>
    <col min="7" max="7" width="62.28515625" style="4" customWidth="1"/>
    <col min="8" max="8" width="22.85546875" style="4" customWidth="1"/>
    <col min="9" max="9" width="9.140625" style="4"/>
    <col min="10" max="10" width="14.28515625" style="237" customWidth="1"/>
    <col min="11" max="16384" width="9.140625" style="4"/>
  </cols>
  <sheetData>
    <row r="5" spans="2:10" ht="15" x14ac:dyDescent="0.25">
      <c r="B5"/>
    </row>
    <row r="9" spans="2:10" ht="21" thickBot="1" x14ac:dyDescent="0.35">
      <c r="E9" s="462"/>
      <c r="F9" s="462"/>
      <c r="G9" s="462"/>
    </row>
    <row r="10" spans="2:10" ht="16.5" thickBot="1" x14ac:dyDescent="0.3">
      <c r="B10" s="397" t="s">
        <v>629</v>
      </c>
      <c r="C10" s="398"/>
      <c r="D10" s="398"/>
      <c r="E10" s="398"/>
      <c r="F10" s="398"/>
      <c r="G10" s="398"/>
      <c r="H10" s="399"/>
    </row>
    <row r="11" spans="2:10" ht="60" x14ac:dyDescent="0.2">
      <c r="B11" s="238" t="s">
        <v>155</v>
      </c>
      <c r="C11" s="239" t="s">
        <v>107</v>
      </c>
      <c r="D11" s="238" t="s">
        <v>105</v>
      </c>
      <c r="E11" s="238" t="s">
        <v>1</v>
      </c>
      <c r="F11" s="240" t="s">
        <v>106</v>
      </c>
      <c r="G11" s="238" t="s">
        <v>2</v>
      </c>
      <c r="H11" s="241" t="s">
        <v>3</v>
      </c>
    </row>
    <row r="12" spans="2:10" x14ac:dyDescent="0.2">
      <c r="B12" s="402" t="s">
        <v>83</v>
      </c>
      <c r="C12" s="13" t="s">
        <v>4</v>
      </c>
      <c r="D12" s="242">
        <v>9.9843993759750393</v>
      </c>
      <c r="E12" s="13" t="s">
        <v>396</v>
      </c>
      <c r="F12" s="243">
        <v>317652</v>
      </c>
      <c r="G12" s="13" t="s">
        <v>397</v>
      </c>
      <c r="H12" s="13" t="s">
        <v>189</v>
      </c>
      <c r="J12" s="244"/>
    </row>
    <row r="13" spans="2:10" x14ac:dyDescent="0.2">
      <c r="B13" s="404"/>
      <c r="C13" s="13" t="s">
        <v>4</v>
      </c>
      <c r="D13" s="242">
        <v>4.9230769230769234</v>
      </c>
      <c r="E13" s="13" t="s">
        <v>398</v>
      </c>
      <c r="F13" s="243">
        <v>162254</v>
      </c>
      <c r="G13" s="13" t="s">
        <v>399</v>
      </c>
      <c r="H13" s="13" t="s">
        <v>189</v>
      </c>
      <c r="J13" s="244"/>
    </row>
    <row r="14" spans="2:10" ht="15" x14ac:dyDescent="0.25">
      <c r="B14" s="36" t="s">
        <v>156</v>
      </c>
      <c r="C14" s="36"/>
      <c r="D14" s="245">
        <f>SUM(D12:D13)</f>
        <v>14.907476299051963</v>
      </c>
      <c r="E14" s="36"/>
      <c r="F14" s="117">
        <f>SUM(F12:F13)</f>
        <v>479906</v>
      </c>
      <c r="G14" s="36"/>
      <c r="H14" s="36"/>
      <c r="J14" s="246"/>
    </row>
    <row r="15" spans="2:10" x14ac:dyDescent="0.2">
      <c r="B15" s="402" t="s">
        <v>68</v>
      </c>
      <c r="C15" s="13" t="s">
        <v>4</v>
      </c>
      <c r="D15" s="247">
        <v>0.6</v>
      </c>
      <c r="E15" s="13" t="s">
        <v>396</v>
      </c>
      <c r="F15" s="243">
        <v>19200</v>
      </c>
      <c r="G15" s="115" t="s">
        <v>397</v>
      </c>
      <c r="H15" s="13" t="s">
        <v>189</v>
      </c>
    </row>
    <row r="16" spans="2:10" x14ac:dyDescent="0.2">
      <c r="B16" s="403"/>
      <c r="C16" s="13" t="s">
        <v>4</v>
      </c>
      <c r="D16" s="247">
        <v>10.9011</v>
      </c>
      <c r="E16" s="248" t="s">
        <v>398</v>
      </c>
      <c r="F16" s="243">
        <v>370637.39999999997</v>
      </c>
      <c r="G16" s="115" t="s">
        <v>400</v>
      </c>
      <c r="H16" s="13" t="s">
        <v>189</v>
      </c>
    </row>
    <row r="17" spans="2:10" x14ac:dyDescent="0.2">
      <c r="B17" s="403"/>
      <c r="C17" s="13" t="s">
        <v>4</v>
      </c>
      <c r="D17" s="247">
        <v>7.9777333333333331</v>
      </c>
      <c r="E17" s="13" t="s">
        <v>401</v>
      </c>
      <c r="F17" s="243">
        <v>255287.46666666667</v>
      </c>
      <c r="G17" s="115" t="s">
        <v>402</v>
      </c>
      <c r="H17" s="13" t="s">
        <v>189</v>
      </c>
    </row>
    <row r="18" spans="2:10" x14ac:dyDescent="0.2">
      <c r="B18" s="403"/>
      <c r="C18" s="13" t="s">
        <v>4</v>
      </c>
      <c r="D18" s="247">
        <v>1.6960999999999999</v>
      </c>
      <c r="E18" s="248" t="s">
        <v>403</v>
      </c>
      <c r="F18" s="243">
        <v>52579.1</v>
      </c>
      <c r="G18" s="249" t="s">
        <v>404</v>
      </c>
      <c r="H18" s="13" t="s">
        <v>189</v>
      </c>
    </row>
    <row r="19" spans="2:10" ht="28.5" x14ac:dyDescent="0.2">
      <c r="B19" s="403"/>
      <c r="C19" s="13" t="s">
        <v>4</v>
      </c>
      <c r="D19" s="247">
        <v>52</v>
      </c>
      <c r="E19" s="248" t="s">
        <v>405</v>
      </c>
      <c r="F19" s="243">
        <v>1820000</v>
      </c>
      <c r="G19" s="108" t="s">
        <v>406</v>
      </c>
      <c r="H19" s="13" t="s">
        <v>189</v>
      </c>
    </row>
    <row r="20" spans="2:10" x14ac:dyDescent="0.2">
      <c r="B20" s="403"/>
      <c r="C20" s="13" t="s">
        <v>4</v>
      </c>
      <c r="D20" s="247">
        <v>6.5004867346938768</v>
      </c>
      <c r="E20" s="250" t="s">
        <v>407</v>
      </c>
      <c r="F20" s="243">
        <v>214516.06224489794</v>
      </c>
      <c r="G20" s="115" t="s">
        <v>408</v>
      </c>
      <c r="H20" s="13" t="s">
        <v>189</v>
      </c>
    </row>
    <row r="21" spans="2:10" x14ac:dyDescent="0.2">
      <c r="B21" s="403"/>
      <c r="C21" s="13" t="s">
        <v>4</v>
      </c>
      <c r="D21" s="247">
        <v>7.9953866666666666</v>
      </c>
      <c r="E21" s="248" t="s">
        <v>409</v>
      </c>
      <c r="F21" s="243">
        <v>263847.76</v>
      </c>
      <c r="G21" s="115" t="s">
        <v>410</v>
      </c>
      <c r="H21" s="13" t="s">
        <v>189</v>
      </c>
      <c r="J21" s="244"/>
    </row>
    <row r="22" spans="2:10" ht="28.5" x14ac:dyDescent="0.2">
      <c r="B22" s="403"/>
      <c r="C22" s="13" t="s">
        <v>4</v>
      </c>
      <c r="D22" s="247">
        <v>76.605394082840235</v>
      </c>
      <c r="E22" s="248" t="s">
        <v>411</v>
      </c>
      <c r="F22" s="243">
        <v>2681188.7928994084</v>
      </c>
      <c r="G22" s="108" t="s">
        <v>412</v>
      </c>
      <c r="H22" s="13" t="s">
        <v>189</v>
      </c>
      <c r="J22" s="244"/>
    </row>
    <row r="23" spans="2:10" ht="42.75" x14ac:dyDescent="0.2">
      <c r="B23" s="403"/>
      <c r="C23" s="13" t="s">
        <v>4</v>
      </c>
      <c r="D23" s="247">
        <v>19.403840000000002</v>
      </c>
      <c r="E23" s="248" t="s">
        <v>413</v>
      </c>
      <c r="F23" s="243">
        <v>620922.88000000012</v>
      </c>
      <c r="G23" s="108" t="s">
        <v>414</v>
      </c>
      <c r="H23" s="13" t="s">
        <v>189</v>
      </c>
      <c r="J23" s="244"/>
    </row>
    <row r="24" spans="2:10" ht="28.5" x14ac:dyDescent="0.2">
      <c r="B24" s="404"/>
      <c r="C24" s="13" t="s">
        <v>4</v>
      </c>
      <c r="D24" s="247">
        <v>26.289200000000001</v>
      </c>
      <c r="E24" s="248" t="s">
        <v>415</v>
      </c>
      <c r="F24" s="243">
        <v>841254.40000000002</v>
      </c>
      <c r="G24" s="108" t="s">
        <v>416</v>
      </c>
      <c r="H24" s="13" t="s">
        <v>189</v>
      </c>
      <c r="J24" s="244"/>
    </row>
    <row r="25" spans="2:10" ht="15" x14ac:dyDescent="0.25">
      <c r="B25" s="36" t="s">
        <v>156</v>
      </c>
      <c r="C25" s="36"/>
      <c r="D25" s="251">
        <f>SUM(D15:D24)</f>
        <v>209.96924081753411</v>
      </c>
      <c r="E25" s="36"/>
      <c r="F25" s="252">
        <f>SUM(F15:F24)</f>
        <v>7139433.8618109729</v>
      </c>
      <c r="G25" s="36"/>
      <c r="H25" s="36"/>
      <c r="J25" s="244"/>
    </row>
    <row r="26" spans="2:10" x14ac:dyDescent="0.2">
      <c r="B26" s="402" t="s">
        <v>72</v>
      </c>
      <c r="C26" s="13" t="s">
        <v>4</v>
      </c>
      <c r="D26" s="247">
        <v>0.16589999999999999</v>
      </c>
      <c r="E26" s="13" t="s">
        <v>417</v>
      </c>
      <c r="F26" s="243">
        <v>6712.8</v>
      </c>
      <c r="G26" s="108" t="s">
        <v>418</v>
      </c>
      <c r="H26" s="13" t="s">
        <v>189</v>
      </c>
      <c r="J26" s="244"/>
    </row>
    <row r="27" spans="2:10" x14ac:dyDescent="0.2">
      <c r="B27" s="403"/>
      <c r="C27" s="13" t="s">
        <v>4</v>
      </c>
      <c r="D27" s="247">
        <v>1.9837333333333333</v>
      </c>
      <c r="E27" s="13" t="s">
        <v>419</v>
      </c>
      <c r="F27" s="243">
        <v>70836.666666666701</v>
      </c>
      <c r="G27" s="108" t="s">
        <v>420</v>
      </c>
      <c r="H27" s="13" t="s">
        <v>189</v>
      </c>
      <c r="J27" s="244"/>
    </row>
    <row r="28" spans="2:10" x14ac:dyDescent="0.2">
      <c r="B28" s="403"/>
      <c r="C28" s="13" t="s">
        <v>4</v>
      </c>
      <c r="D28" s="247">
        <v>63.478733333333331</v>
      </c>
      <c r="E28" s="248" t="s">
        <v>421</v>
      </c>
      <c r="F28" s="243">
        <v>2286640.4</v>
      </c>
      <c r="G28" s="108" t="s">
        <v>422</v>
      </c>
      <c r="H28" s="13" t="s">
        <v>189</v>
      </c>
      <c r="J28" s="244"/>
    </row>
    <row r="29" spans="2:10" x14ac:dyDescent="0.2">
      <c r="B29" s="403"/>
      <c r="C29" s="13" t="s">
        <v>4</v>
      </c>
      <c r="D29" s="247">
        <v>14.488709999999999</v>
      </c>
      <c r="E29" s="248" t="s">
        <v>423</v>
      </c>
      <c r="F29" s="243">
        <v>522879.56</v>
      </c>
      <c r="G29" s="108" t="s">
        <v>424</v>
      </c>
      <c r="H29" s="13" t="s">
        <v>189</v>
      </c>
      <c r="J29" s="244"/>
    </row>
    <row r="30" spans="2:10" ht="28.5" x14ac:dyDescent="0.2">
      <c r="B30" s="403"/>
      <c r="C30" s="13" t="s">
        <v>4</v>
      </c>
      <c r="D30" s="247">
        <v>2.8571428571428572</v>
      </c>
      <c r="E30" s="248" t="s">
        <v>425</v>
      </c>
      <c r="F30" s="243">
        <v>101306</v>
      </c>
      <c r="G30" s="108" t="s">
        <v>426</v>
      </c>
      <c r="H30" s="13" t="s">
        <v>189</v>
      </c>
      <c r="J30" s="244"/>
    </row>
    <row r="31" spans="2:10" x14ac:dyDescent="0.2">
      <c r="B31" s="403"/>
      <c r="C31" s="13" t="s">
        <v>4</v>
      </c>
      <c r="D31" s="247">
        <v>1.85</v>
      </c>
      <c r="E31" s="248" t="s">
        <v>427</v>
      </c>
      <c r="F31" s="243">
        <v>64206</v>
      </c>
      <c r="G31" s="108" t="s">
        <v>428</v>
      </c>
      <c r="H31" s="13" t="s">
        <v>189</v>
      </c>
      <c r="J31" s="244"/>
    </row>
    <row r="32" spans="2:10" ht="28.5" x14ac:dyDescent="0.2">
      <c r="B32" s="403"/>
      <c r="C32" s="13" t="s">
        <v>4</v>
      </c>
      <c r="D32" s="247">
        <v>7.4154537499999993</v>
      </c>
      <c r="E32" s="248" t="s">
        <v>429</v>
      </c>
      <c r="F32" s="243">
        <v>268222.33500000002</v>
      </c>
      <c r="G32" s="108" t="s">
        <v>430</v>
      </c>
      <c r="H32" s="13" t="s">
        <v>189</v>
      </c>
    </row>
    <row r="33" spans="2:10" x14ac:dyDescent="0.2">
      <c r="B33" s="403"/>
      <c r="C33" s="13" t="s">
        <v>4</v>
      </c>
      <c r="D33" s="247">
        <v>1.93</v>
      </c>
      <c r="E33" s="248" t="s">
        <v>431</v>
      </c>
      <c r="F33" s="243">
        <v>66316</v>
      </c>
      <c r="G33" s="108" t="s">
        <v>432</v>
      </c>
      <c r="H33" s="13" t="s">
        <v>189</v>
      </c>
    </row>
    <row r="34" spans="2:10" ht="28.5" x14ac:dyDescent="0.2">
      <c r="B34" s="404"/>
      <c r="C34" s="13" t="s">
        <v>4</v>
      </c>
      <c r="D34" s="247">
        <v>10.45</v>
      </c>
      <c r="E34" s="248" t="s">
        <v>433</v>
      </c>
      <c r="F34" s="243">
        <v>378506</v>
      </c>
      <c r="G34" s="108" t="s">
        <v>434</v>
      </c>
      <c r="H34" s="13" t="s">
        <v>189</v>
      </c>
    </row>
    <row r="35" spans="2:10" ht="15" x14ac:dyDescent="0.25">
      <c r="B35" s="36" t="s">
        <v>156</v>
      </c>
      <c r="C35" s="36"/>
      <c r="D35" s="253">
        <f>SUM(D26:D34)</f>
        <v>104.61967327380952</v>
      </c>
      <c r="E35" s="36"/>
      <c r="F35" s="117">
        <f>SUM(F26:F34)</f>
        <v>3765625.7616666667</v>
      </c>
      <c r="G35" s="36"/>
      <c r="H35" s="36"/>
      <c r="J35" s="246"/>
    </row>
    <row r="36" spans="2:10" x14ac:dyDescent="0.2">
      <c r="B36" s="402" t="s">
        <v>84</v>
      </c>
      <c r="C36" s="250" t="s">
        <v>4</v>
      </c>
      <c r="D36" s="247">
        <v>19.24005</v>
      </c>
      <c r="E36" s="248" t="s">
        <v>435</v>
      </c>
      <c r="F36" s="243">
        <v>653122.97</v>
      </c>
      <c r="G36" s="62" t="s">
        <v>436</v>
      </c>
      <c r="H36" s="250" t="s">
        <v>189</v>
      </c>
    </row>
    <row r="37" spans="2:10" x14ac:dyDescent="0.2">
      <c r="B37" s="403"/>
      <c r="C37" s="250" t="s">
        <v>4</v>
      </c>
      <c r="D37" s="247">
        <v>21.499759999999998</v>
      </c>
      <c r="E37" s="248" t="s">
        <v>437</v>
      </c>
      <c r="F37" s="243">
        <v>848181.78999999992</v>
      </c>
      <c r="G37" s="62" t="s">
        <v>438</v>
      </c>
      <c r="H37" s="250" t="s">
        <v>189</v>
      </c>
    </row>
    <row r="38" spans="2:10" ht="42.75" x14ac:dyDescent="0.2">
      <c r="B38" s="403"/>
      <c r="C38" s="250" t="s">
        <v>4</v>
      </c>
      <c r="D38" s="247">
        <v>83.834748000000005</v>
      </c>
      <c r="E38" s="248" t="s">
        <v>439</v>
      </c>
      <c r="F38" s="243">
        <v>3352331.1900000004</v>
      </c>
      <c r="G38" s="62" t="s">
        <v>440</v>
      </c>
      <c r="H38" s="250" t="s">
        <v>189</v>
      </c>
    </row>
    <row r="39" spans="2:10" x14ac:dyDescent="0.2">
      <c r="B39" s="403"/>
      <c r="C39" s="250" t="s">
        <v>4</v>
      </c>
      <c r="D39" s="247">
        <v>24.495976000000002</v>
      </c>
      <c r="E39" s="248" t="s">
        <v>441</v>
      </c>
      <c r="F39" s="243">
        <v>978780.31000000017</v>
      </c>
      <c r="G39" s="62" t="s">
        <v>432</v>
      </c>
      <c r="H39" s="250" t="s">
        <v>189</v>
      </c>
    </row>
    <row r="40" spans="2:10" x14ac:dyDescent="0.2">
      <c r="B40" s="403"/>
      <c r="C40" s="250" t="s">
        <v>4</v>
      </c>
      <c r="D40" s="247">
        <v>17.48</v>
      </c>
      <c r="E40" s="248" t="s">
        <v>442</v>
      </c>
      <c r="F40" s="243">
        <v>680661.27</v>
      </c>
      <c r="G40" s="62" t="s">
        <v>443</v>
      </c>
      <c r="H40" s="250" t="s">
        <v>189</v>
      </c>
    </row>
    <row r="41" spans="2:10" x14ac:dyDescent="0.2">
      <c r="B41" s="403"/>
      <c r="C41" s="250" t="s">
        <v>4</v>
      </c>
      <c r="D41" s="247">
        <v>26.4406</v>
      </c>
      <c r="E41" s="248" t="s">
        <v>444</v>
      </c>
      <c r="F41" s="243">
        <v>1030124.67</v>
      </c>
      <c r="G41" s="62" t="s">
        <v>445</v>
      </c>
      <c r="H41" s="250" t="s">
        <v>189</v>
      </c>
    </row>
    <row r="42" spans="2:10" x14ac:dyDescent="0.2">
      <c r="B42" s="403"/>
      <c r="C42" s="250" t="s">
        <v>4</v>
      </c>
      <c r="D42" s="247">
        <v>25.271000000000001</v>
      </c>
      <c r="E42" s="248" t="s">
        <v>446</v>
      </c>
      <c r="F42" s="243">
        <v>1009781.27</v>
      </c>
      <c r="G42" s="62" t="s">
        <v>447</v>
      </c>
      <c r="H42" s="250" t="s">
        <v>189</v>
      </c>
    </row>
    <row r="43" spans="2:10" x14ac:dyDescent="0.2">
      <c r="B43" s="403"/>
      <c r="C43" s="250" t="s">
        <v>4</v>
      </c>
      <c r="D43" s="247">
        <v>362.26</v>
      </c>
      <c r="E43" s="250" t="s">
        <v>448</v>
      </c>
      <c r="F43" s="250">
        <v>14670471.27</v>
      </c>
      <c r="G43" s="62" t="s">
        <v>449</v>
      </c>
      <c r="H43" s="250" t="s">
        <v>189</v>
      </c>
    </row>
    <row r="44" spans="2:10" x14ac:dyDescent="0.2">
      <c r="B44" s="404"/>
      <c r="C44" s="250" t="s">
        <v>4</v>
      </c>
      <c r="D44" s="247">
        <v>26.4406</v>
      </c>
      <c r="E44" s="250" t="s">
        <v>450</v>
      </c>
      <c r="F44" s="250">
        <v>1056565.27</v>
      </c>
      <c r="G44" s="62" t="s">
        <v>450</v>
      </c>
      <c r="H44" s="250" t="s">
        <v>189</v>
      </c>
    </row>
    <row r="45" spans="2:10" ht="15" x14ac:dyDescent="0.25">
      <c r="B45" s="36" t="s">
        <v>156</v>
      </c>
      <c r="C45" s="36"/>
      <c r="D45" s="253">
        <f>SUM(D36:D44)</f>
        <v>606.96273400000007</v>
      </c>
      <c r="E45" s="36"/>
      <c r="F45" s="117">
        <f>SUM(F36:F44)</f>
        <v>24280020.010000002</v>
      </c>
      <c r="G45" s="36"/>
      <c r="H45" s="36"/>
    </row>
    <row r="47" spans="2:10" ht="15" x14ac:dyDescent="0.25">
      <c r="B47" s="401" t="s">
        <v>663</v>
      </c>
      <c r="C47" s="401"/>
      <c r="D47" s="401"/>
      <c r="E47" s="401"/>
      <c r="F47" s="401"/>
      <c r="G47" s="419"/>
      <c r="H47" s="235">
        <f>F14+F25+F35+F45</f>
        <v>35664985.633477643</v>
      </c>
    </row>
    <row r="48" spans="2:10" ht="15" x14ac:dyDescent="0.25">
      <c r="B48" s="401" t="s">
        <v>186</v>
      </c>
      <c r="C48" s="401"/>
      <c r="H48" s="254">
        <f>D14+D25+D35+D45</f>
        <v>936.45912439039569</v>
      </c>
    </row>
  </sheetData>
  <mergeCells count="8">
    <mergeCell ref="B48:C48"/>
    <mergeCell ref="E9:G9"/>
    <mergeCell ref="B12:B13"/>
    <mergeCell ref="B15:B24"/>
    <mergeCell ref="B26:B34"/>
    <mergeCell ref="B36:B44"/>
    <mergeCell ref="B47:G47"/>
    <mergeCell ref="B10:H10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13313" r:id="rId4">
          <objectPr defaultSize="0" autoPict="0" r:id="rId5">
            <anchor moveWithCells="1" sizeWithCells="1">
              <from>
                <xdr:col>6</xdr:col>
                <xdr:colOff>2162175</xdr:colOff>
                <xdr:row>2</xdr:row>
                <xdr:rowOff>9525</xdr:rowOff>
              </from>
              <to>
                <xdr:col>6</xdr:col>
                <xdr:colOff>3752850</xdr:colOff>
                <xdr:row>7</xdr:row>
                <xdr:rowOff>152400</xdr:rowOff>
              </to>
            </anchor>
          </objectPr>
        </oleObject>
      </mc:Choice>
      <mc:Fallback>
        <oleObject progId="CorelDRAW.Graphic.14" shapeId="1331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90"/>
  <sheetViews>
    <sheetView tabSelected="1" workbookViewId="0">
      <selection activeCell="G11" sqref="G11"/>
    </sheetView>
  </sheetViews>
  <sheetFormatPr defaultRowHeight="14.25" x14ac:dyDescent="0.2"/>
  <cols>
    <col min="1" max="1" width="9.140625" style="4"/>
    <col min="2" max="3" width="16.7109375" style="4" customWidth="1"/>
    <col min="4" max="4" width="27.140625" style="4" customWidth="1"/>
    <col min="5" max="5" width="25.140625" style="4" customWidth="1"/>
    <col min="6" max="6" width="24.85546875" style="4" customWidth="1"/>
    <col min="7" max="7" width="28.42578125" style="4" customWidth="1"/>
    <col min="8" max="8" width="16" style="4" customWidth="1"/>
    <col min="9" max="16384" width="9.140625" style="4"/>
  </cols>
  <sheetData>
    <row r="1" spans="2:8" ht="25.5" customHeight="1" x14ac:dyDescent="0.2">
      <c r="B1" s="120"/>
      <c r="C1" s="120"/>
      <c r="D1" s="120"/>
      <c r="E1" s="120"/>
      <c r="F1" s="120"/>
      <c r="G1" s="121"/>
    </row>
    <row r="7" spans="2:8" ht="18.75" customHeight="1" thickBot="1" x14ac:dyDescent="0.25"/>
    <row r="8" spans="2:8" ht="18.75" customHeight="1" thickBot="1" x14ac:dyDescent="0.3">
      <c r="B8" s="397" t="s">
        <v>627</v>
      </c>
      <c r="C8" s="398"/>
      <c r="D8" s="398"/>
      <c r="E8" s="398"/>
      <c r="F8" s="398"/>
      <c r="G8" s="398"/>
      <c r="H8" s="399"/>
    </row>
    <row r="9" spans="2:8" ht="72.75" customHeight="1" thickBot="1" x14ac:dyDescent="0.25">
      <c r="B9" s="122" t="s">
        <v>155</v>
      </c>
      <c r="C9" s="123" t="s">
        <v>107</v>
      </c>
      <c r="D9" s="124" t="s">
        <v>105</v>
      </c>
      <c r="E9" s="124" t="s">
        <v>1</v>
      </c>
      <c r="F9" s="125" t="s">
        <v>106</v>
      </c>
      <c r="G9" s="124" t="s">
        <v>2</v>
      </c>
      <c r="H9" s="126" t="s">
        <v>3</v>
      </c>
    </row>
    <row r="10" spans="2:8" ht="30" x14ac:dyDescent="0.2">
      <c r="B10" s="457" t="s">
        <v>83</v>
      </c>
      <c r="C10" s="127" t="s">
        <v>4</v>
      </c>
      <c r="D10" s="128" t="s">
        <v>108</v>
      </c>
      <c r="E10" s="129" t="s">
        <v>109</v>
      </c>
      <c r="F10" s="130">
        <v>178888.17</v>
      </c>
      <c r="G10" s="129" t="s">
        <v>110</v>
      </c>
      <c r="H10" s="131" t="s">
        <v>71</v>
      </c>
    </row>
    <row r="11" spans="2:8" ht="30" x14ac:dyDescent="0.2">
      <c r="B11" s="458"/>
      <c r="C11" s="132" t="s">
        <v>4</v>
      </c>
      <c r="D11" s="133" t="s">
        <v>598</v>
      </c>
      <c r="E11" s="134" t="s">
        <v>112</v>
      </c>
      <c r="F11" s="135">
        <v>20141.099999999999</v>
      </c>
      <c r="G11" s="134" t="s">
        <v>111</v>
      </c>
      <c r="H11" s="136" t="s">
        <v>71</v>
      </c>
    </row>
    <row r="12" spans="2:8" ht="30" x14ac:dyDescent="0.2">
      <c r="B12" s="458"/>
      <c r="C12" s="132" t="s">
        <v>4</v>
      </c>
      <c r="D12" s="133" t="s">
        <v>599</v>
      </c>
      <c r="E12" s="134" t="s">
        <v>113</v>
      </c>
      <c r="F12" s="135">
        <v>106196.7</v>
      </c>
      <c r="G12" s="134" t="s">
        <v>114</v>
      </c>
      <c r="H12" s="136" t="s">
        <v>71</v>
      </c>
    </row>
    <row r="13" spans="2:8" ht="30" x14ac:dyDescent="0.2">
      <c r="B13" s="458"/>
      <c r="C13" s="132" t="s">
        <v>4</v>
      </c>
      <c r="D13" s="133" t="s">
        <v>129</v>
      </c>
      <c r="E13" s="134" t="s">
        <v>130</v>
      </c>
      <c r="F13" s="135">
        <v>241009.74</v>
      </c>
      <c r="G13" s="134" t="s">
        <v>128</v>
      </c>
      <c r="H13" s="136" t="s">
        <v>71</v>
      </c>
    </row>
    <row r="14" spans="2:8" ht="30" x14ac:dyDescent="0.2">
      <c r="B14" s="458"/>
      <c r="C14" s="132" t="s">
        <v>4</v>
      </c>
      <c r="D14" s="133" t="s">
        <v>131</v>
      </c>
      <c r="E14" s="137" t="s">
        <v>132</v>
      </c>
      <c r="F14" s="135">
        <v>869578.42</v>
      </c>
      <c r="G14" s="134" t="s">
        <v>128</v>
      </c>
      <c r="H14" s="136" t="s">
        <v>71</v>
      </c>
    </row>
    <row r="15" spans="2:8" ht="30.75" thickBot="1" x14ac:dyDescent="0.25">
      <c r="B15" s="458"/>
      <c r="C15" s="138" t="s">
        <v>135</v>
      </c>
      <c r="D15" s="139" t="s">
        <v>133</v>
      </c>
      <c r="E15" s="140" t="s">
        <v>134</v>
      </c>
      <c r="F15" s="141">
        <v>860192</v>
      </c>
      <c r="G15" s="142" t="s">
        <v>111</v>
      </c>
      <c r="H15" s="143" t="s">
        <v>71</v>
      </c>
    </row>
    <row r="16" spans="2:8" ht="30.75" thickBot="1" x14ac:dyDescent="0.25">
      <c r="B16" s="458"/>
      <c r="C16" s="144" t="s">
        <v>4</v>
      </c>
      <c r="D16" s="145">
        <v>10</v>
      </c>
      <c r="E16" s="146" t="s">
        <v>99</v>
      </c>
      <c r="F16" s="147">
        <v>244955.22</v>
      </c>
      <c r="G16" s="146" t="s">
        <v>96</v>
      </c>
      <c r="H16" s="148" t="s">
        <v>71</v>
      </c>
    </row>
    <row r="17" spans="2:8" ht="15" x14ac:dyDescent="0.2">
      <c r="B17" s="458"/>
      <c r="C17" s="469" t="s">
        <v>4</v>
      </c>
      <c r="D17" s="149"/>
      <c r="E17" s="150" t="s">
        <v>5</v>
      </c>
      <c r="F17" s="151">
        <v>141346.78</v>
      </c>
      <c r="G17" s="152" t="s">
        <v>6</v>
      </c>
      <c r="H17" s="131" t="s">
        <v>71</v>
      </c>
    </row>
    <row r="18" spans="2:8" ht="45" x14ac:dyDescent="0.2">
      <c r="B18" s="458"/>
      <c r="C18" s="470"/>
      <c r="D18" s="153" t="s">
        <v>7</v>
      </c>
      <c r="E18" s="154" t="s">
        <v>8</v>
      </c>
      <c r="F18" s="155">
        <v>206854.8</v>
      </c>
      <c r="G18" s="156" t="s">
        <v>9</v>
      </c>
      <c r="H18" s="136" t="s">
        <v>71</v>
      </c>
    </row>
    <row r="19" spans="2:8" ht="60" x14ac:dyDescent="0.2">
      <c r="B19" s="458"/>
      <c r="C19" s="470"/>
      <c r="D19" s="153" t="s">
        <v>10</v>
      </c>
      <c r="E19" s="154" t="s">
        <v>11</v>
      </c>
      <c r="F19" s="155">
        <v>255430.18</v>
      </c>
      <c r="G19" s="156" t="s">
        <v>12</v>
      </c>
      <c r="H19" s="136" t="s">
        <v>71</v>
      </c>
    </row>
    <row r="20" spans="2:8" ht="15" x14ac:dyDescent="0.2">
      <c r="B20" s="458"/>
      <c r="C20" s="470"/>
      <c r="D20" s="153" t="s">
        <v>593</v>
      </c>
      <c r="E20" s="154" t="s">
        <v>13</v>
      </c>
      <c r="F20" s="155">
        <v>41295.93</v>
      </c>
      <c r="G20" s="157" t="s">
        <v>14</v>
      </c>
      <c r="H20" s="136" t="s">
        <v>71</v>
      </c>
    </row>
    <row r="21" spans="2:8" ht="15" x14ac:dyDescent="0.2">
      <c r="B21" s="458"/>
      <c r="C21" s="470"/>
      <c r="D21" s="153" t="s">
        <v>594</v>
      </c>
      <c r="E21" s="158" t="s">
        <v>15</v>
      </c>
      <c r="F21" s="155">
        <v>41295.93</v>
      </c>
      <c r="G21" s="156" t="s">
        <v>16</v>
      </c>
      <c r="H21" s="136" t="s">
        <v>71</v>
      </c>
    </row>
    <row r="22" spans="2:8" ht="60.75" thickBot="1" x14ac:dyDescent="0.25">
      <c r="B22" s="458"/>
      <c r="C22" s="159" t="s">
        <v>18</v>
      </c>
      <c r="D22" s="160" t="s">
        <v>17</v>
      </c>
      <c r="E22" s="161" t="s">
        <v>19</v>
      </c>
      <c r="F22" s="162">
        <v>814093</v>
      </c>
      <c r="G22" s="163" t="s">
        <v>20</v>
      </c>
      <c r="H22" s="143" t="s">
        <v>71</v>
      </c>
    </row>
    <row r="23" spans="2:8" ht="15" x14ac:dyDescent="0.2">
      <c r="B23" s="458"/>
      <c r="C23" s="164" t="s">
        <v>4</v>
      </c>
      <c r="D23" s="145" t="s">
        <v>249</v>
      </c>
      <c r="E23" s="165" t="s">
        <v>85</v>
      </c>
      <c r="F23" s="166">
        <v>25624.92</v>
      </c>
      <c r="G23" s="165" t="s">
        <v>92</v>
      </c>
      <c r="H23" s="131" t="s">
        <v>71</v>
      </c>
    </row>
    <row r="24" spans="2:8" ht="15" x14ac:dyDescent="0.2">
      <c r="B24" s="452"/>
      <c r="C24" s="167" t="s">
        <v>4</v>
      </c>
      <c r="D24" s="168" t="s">
        <v>90</v>
      </c>
      <c r="E24" s="169" t="s">
        <v>86</v>
      </c>
      <c r="F24" s="170">
        <v>243722.8</v>
      </c>
      <c r="G24" s="169" t="s">
        <v>93</v>
      </c>
      <c r="H24" s="143" t="s">
        <v>71</v>
      </c>
    </row>
    <row r="25" spans="2:8" ht="15.75" x14ac:dyDescent="0.25">
      <c r="B25" s="171" t="s">
        <v>153</v>
      </c>
      <c r="C25" s="172"/>
      <c r="D25" s="173">
        <v>134.69999999999999</v>
      </c>
      <c r="E25" s="174"/>
      <c r="F25" s="175">
        <f>SUM(F10:F24)</f>
        <v>4290625.6900000004</v>
      </c>
      <c r="G25" s="174"/>
      <c r="H25" s="174"/>
    </row>
    <row r="26" spans="2:8" ht="49.5" customHeight="1" x14ac:dyDescent="0.2">
      <c r="B26" s="454" t="s">
        <v>68</v>
      </c>
      <c r="C26" s="176" t="s">
        <v>117</v>
      </c>
      <c r="D26" s="177" t="s">
        <v>600</v>
      </c>
      <c r="E26" s="178" t="s">
        <v>116</v>
      </c>
      <c r="F26" s="179">
        <v>535811.4</v>
      </c>
      <c r="G26" s="178" t="s">
        <v>118</v>
      </c>
      <c r="H26" s="180" t="s">
        <v>71</v>
      </c>
    </row>
    <row r="27" spans="2:8" ht="30.75" customHeight="1" x14ac:dyDescent="0.2">
      <c r="B27" s="458"/>
      <c r="C27" s="132" t="s">
        <v>4</v>
      </c>
      <c r="D27" s="133" t="s">
        <v>601</v>
      </c>
      <c r="E27" s="134" t="s">
        <v>119</v>
      </c>
      <c r="F27" s="135">
        <v>170257.86</v>
      </c>
      <c r="G27" s="134" t="s">
        <v>118</v>
      </c>
      <c r="H27" s="136" t="s">
        <v>71</v>
      </c>
    </row>
    <row r="28" spans="2:8" ht="33" customHeight="1" x14ac:dyDescent="0.2">
      <c r="B28" s="458"/>
      <c r="C28" s="132" t="s">
        <v>4</v>
      </c>
      <c r="D28" s="133" t="s">
        <v>598</v>
      </c>
      <c r="E28" s="134" t="s">
        <v>120</v>
      </c>
      <c r="F28" s="135">
        <v>63801.24</v>
      </c>
      <c r="G28" s="134" t="s">
        <v>118</v>
      </c>
      <c r="H28" s="136" t="s">
        <v>71</v>
      </c>
    </row>
    <row r="29" spans="2:8" ht="30" x14ac:dyDescent="0.2">
      <c r="B29" s="458"/>
      <c r="C29" s="132" t="s">
        <v>4</v>
      </c>
      <c r="D29" s="133" t="s">
        <v>599</v>
      </c>
      <c r="E29" s="134" t="s">
        <v>121</v>
      </c>
      <c r="F29" s="135">
        <v>111598.02</v>
      </c>
      <c r="G29" s="134" t="s">
        <v>118</v>
      </c>
      <c r="H29" s="136" t="s">
        <v>71</v>
      </c>
    </row>
    <row r="30" spans="2:8" ht="30" x14ac:dyDescent="0.2">
      <c r="B30" s="458"/>
      <c r="C30" s="132" t="s">
        <v>4</v>
      </c>
      <c r="D30" s="133" t="s">
        <v>599</v>
      </c>
      <c r="E30" s="134" t="s">
        <v>122</v>
      </c>
      <c r="F30" s="135">
        <v>166467.35999999999</v>
      </c>
      <c r="G30" s="134" t="s">
        <v>118</v>
      </c>
      <c r="H30" s="136" t="s">
        <v>71</v>
      </c>
    </row>
    <row r="31" spans="2:8" ht="29.25" customHeight="1" x14ac:dyDescent="0.2">
      <c r="B31" s="458"/>
      <c r="C31" s="132" t="s">
        <v>4</v>
      </c>
      <c r="D31" s="133" t="s">
        <v>137</v>
      </c>
      <c r="E31" s="134" t="s">
        <v>123</v>
      </c>
      <c r="F31" s="135">
        <v>166467.35999999999</v>
      </c>
      <c r="G31" s="134" t="s">
        <v>118</v>
      </c>
      <c r="H31" s="136" t="s">
        <v>71</v>
      </c>
    </row>
    <row r="32" spans="2:8" ht="30" x14ac:dyDescent="0.2">
      <c r="B32" s="458"/>
      <c r="C32" s="132" t="s">
        <v>4</v>
      </c>
      <c r="D32" s="133" t="s">
        <v>139</v>
      </c>
      <c r="E32" s="134" t="s">
        <v>138</v>
      </c>
      <c r="F32" s="135">
        <v>394354.6</v>
      </c>
      <c r="G32" s="134" t="s">
        <v>128</v>
      </c>
      <c r="H32" s="136" t="s">
        <v>71</v>
      </c>
    </row>
    <row r="33" spans="2:8" ht="31.5" customHeight="1" x14ac:dyDescent="0.2">
      <c r="B33" s="458"/>
      <c r="C33" s="132" t="s">
        <v>4</v>
      </c>
      <c r="D33" s="133" t="s">
        <v>601</v>
      </c>
      <c r="E33" s="137" t="s">
        <v>140</v>
      </c>
      <c r="F33" s="135">
        <v>76495.02</v>
      </c>
      <c r="G33" s="134" t="s">
        <v>111</v>
      </c>
      <c r="H33" s="136" t="s">
        <v>71</v>
      </c>
    </row>
    <row r="34" spans="2:8" ht="32.25" customHeight="1" thickBot="1" x14ac:dyDescent="0.25">
      <c r="B34" s="458"/>
      <c r="C34" s="181" t="s">
        <v>4</v>
      </c>
      <c r="D34" s="182" t="s">
        <v>143</v>
      </c>
      <c r="E34" s="183" t="s">
        <v>141</v>
      </c>
      <c r="F34" s="184">
        <v>69441.64</v>
      </c>
      <c r="G34" s="185" t="s">
        <v>111</v>
      </c>
      <c r="H34" s="186" t="s">
        <v>71</v>
      </c>
    </row>
    <row r="35" spans="2:8" ht="32.25" customHeight="1" x14ac:dyDescent="0.2">
      <c r="B35" s="458"/>
      <c r="C35" s="465" t="s">
        <v>4</v>
      </c>
      <c r="D35" s="187" t="s">
        <v>24</v>
      </c>
      <c r="E35" s="188" t="s">
        <v>22</v>
      </c>
      <c r="F35" s="189">
        <v>930725.74</v>
      </c>
      <c r="G35" s="190" t="s">
        <v>23</v>
      </c>
      <c r="H35" s="180" t="s">
        <v>71</v>
      </c>
    </row>
    <row r="36" spans="2:8" ht="32.25" customHeight="1" x14ac:dyDescent="0.2">
      <c r="B36" s="458"/>
      <c r="C36" s="466"/>
      <c r="D36" s="153" t="s">
        <v>27</v>
      </c>
      <c r="E36" s="154" t="s">
        <v>25</v>
      </c>
      <c r="F36" s="155">
        <v>1022276.03</v>
      </c>
      <c r="G36" s="156" t="s">
        <v>26</v>
      </c>
      <c r="H36" s="136" t="s">
        <v>71</v>
      </c>
    </row>
    <row r="37" spans="2:8" ht="32.25" customHeight="1" x14ac:dyDescent="0.2">
      <c r="B37" s="458"/>
      <c r="C37" s="466"/>
      <c r="D37" s="153" t="s">
        <v>30</v>
      </c>
      <c r="E37" s="154" t="s">
        <v>28</v>
      </c>
      <c r="F37" s="155">
        <v>37200</v>
      </c>
      <c r="G37" s="156" t="s">
        <v>29</v>
      </c>
      <c r="H37" s="136" t="s">
        <v>71</v>
      </c>
    </row>
    <row r="38" spans="2:8" ht="32.25" customHeight="1" x14ac:dyDescent="0.2">
      <c r="B38" s="458"/>
      <c r="C38" s="466"/>
      <c r="D38" s="153" t="s">
        <v>7</v>
      </c>
      <c r="E38" s="154" t="s">
        <v>31</v>
      </c>
      <c r="F38" s="155">
        <v>244220.52</v>
      </c>
      <c r="G38" s="156" t="s">
        <v>32</v>
      </c>
      <c r="H38" s="136" t="s">
        <v>71</v>
      </c>
    </row>
    <row r="39" spans="2:8" ht="32.25" customHeight="1" x14ac:dyDescent="0.2">
      <c r="B39" s="458"/>
      <c r="C39" s="466"/>
      <c r="D39" s="153" t="s">
        <v>595</v>
      </c>
      <c r="E39" s="154" t="s">
        <v>33</v>
      </c>
      <c r="F39" s="155">
        <v>146116.38</v>
      </c>
      <c r="G39" s="156" t="s">
        <v>34</v>
      </c>
      <c r="H39" s="136" t="s">
        <v>71</v>
      </c>
    </row>
    <row r="40" spans="2:8" ht="32.25" customHeight="1" x14ac:dyDescent="0.2">
      <c r="B40" s="458"/>
      <c r="C40" s="466"/>
      <c r="D40" s="153" t="s">
        <v>596</v>
      </c>
      <c r="E40" s="154" t="s">
        <v>35</v>
      </c>
      <c r="F40" s="155">
        <v>163280</v>
      </c>
      <c r="G40" s="156" t="s">
        <v>36</v>
      </c>
      <c r="H40" s="136" t="s">
        <v>71</v>
      </c>
    </row>
    <row r="41" spans="2:8" ht="32.25" customHeight="1" x14ac:dyDescent="0.2">
      <c r="B41" s="458"/>
      <c r="C41" s="467" t="s">
        <v>37</v>
      </c>
      <c r="D41" s="153" t="s">
        <v>596</v>
      </c>
      <c r="E41" s="154" t="s">
        <v>38</v>
      </c>
      <c r="F41" s="155">
        <v>281826.43</v>
      </c>
      <c r="G41" s="191" t="s">
        <v>39</v>
      </c>
      <c r="H41" s="136" t="s">
        <v>71</v>
      </c>
    </row>
    <row r="42" spans="2:8" ht="32.25" customHeight="1" x14ac:dyDescent="0.2">
      <c r="B42" s="458"/>
      <c r="C42" s="466"/>
      <c r="D42" s="153" t="s">
        <v>21</v>
      </c>
      <c r="E42" s="154" t="s">
        <v>40</v>
      </c>
      <c r="F42" s="155">
        <v>281826.43</v>
      </c>
      <c r="G42" s="157" t="s">
        <v>39</v>
      </c>
      <c r="H42" s="136" t="s">
        <v>71</v>
      </c>
    </row>
    <row r="43" spans="2:8" ht="32.25" customHeight="1" x14ac:dyDescent="0.2">
      <c r="B43" s="458"/>
      <c r="C43" s="192" t="s">
        <v>18</v>
      </c>
      <c r="D43" s="193" t="s">
        <v>43</v>
      </c>
      <c r="E43" s="161" t="s">
        <v>41</v>
      </c>
      <c r="F43" s="162">
        <v>622960.6</v>
      </c>
      <c r="G43" s="163" t="s">
        <v>42</v>
      </c>
      <c r="H43" s="143" t="s">
        <v>71</v>
      </c>
    </row>
    <row r="44" spans="2:8" ht="32.25" customHeight="1" x14ac:dyDescent="0.2">
      <c r="B44" s="458"/>
      <c r="C44" s="194" t="s">
        <v>74</v>
      </c>
      <c r="D44" s="177" t="s">
        <v>10</v>
      </c>
      <c r="E44" s="194" t="s">
        <v>75</v>
      </c>
      <c r="F44" s="195">
        <v>48000</v>
      </c>
      <c r="G44" s="178" t="s">
        <v>76</v>
      </c>
      <c r="H44" s="180" t="s">
        <v>71</v>
      </c>
    </row>
    <row r="45" spans="2:8" ht="32.25" customHeight="1" x14ac:dyDescent="0.2">
      <c r="B45" s="458"/>
      <c r="C45" s="137" t="s">
        <v>74</v>
      </c>
      <c r="D45" s="133" t="s">
        <v>77</v>
      </c>
      <c r="E45" s="137" t="s">
        <v>78</v>
      </c>
      <c r="F45" s="196">
        <v>42000</v>
      </c>
      <c r="G45" s="134" t="s">
        <v>76</v>
      </c>
      <c r="H45" s="136" t="s">
        <v>71</v>
      </c>
    </row>
    <row r="46" spans="2:8" ht="32.25" customHeight="1" x14ac:dyDescent="0.2">
      <c r="B46" s="458"/>
      <c r="C46" s="197" t="s">
        <v>4</v>
      </c>
      <c r="D46" s="198" t="s">
        <v>91</v>
      </c>
      <c r="E46" s="199" t="s">
        <v>87</v>
      </c>
      <c r="F46" s="196">
        <v>31498.2</v>
      </c>
      <c r="G46" s="199" t="s">
        <v>94</v>
      </c>
      <c r="H46" s="136" t="s">
        <v>71</v>
      </c>
    </row>
    <row r="47" spans="2:8" ht="32.25" customHeight="1" x14ac:dyDescent="0.2">
      <c r="B47" s="458"/>
      <c r="C47" s="167" t="s">
        <v>4</v>
      </c>
      <c r="D47" s="168" t="s">
        <v>91</v>
      </c>
      <c r="E47" s="169" t="s">
        <v>88</v>
      </c>
      <c r="F47" s="170">
        <v>84780.66</v>
      </c>
      <c r="G47" s="169" t="s">
        <v>94</v>
      </c>
      <c r="H47" s="143" t="s">
        <v>71</v>
      </c>
    </row>
    <row r="48" spans="2:8" ht="16.5" thickBot="1" x14ac:dyDescent="0.3">
      <c r="B48" s="200" t="s">
        <v>153</v>
      </c>
      <c r="C48" s="201"/>
      <c r="D48" s="202">
        <v>217.2</v>
      </c>
      <c r="E48" s="203"/>
      <c r="F48" s="204">
        <f>SUM(F26:F47)</f>
        <v>5691405.4899999993</v>
      </c>
      <c r="G48" s="203"/>
      <c r="H48" s="205"/>
    </row>
    <row r="49" spans="1:9" ht="47.25" customHeight="1" x14ac:dyDescent="0.2">
      <c r="B49" s="457" t="s">
        <v>72</v>
      </c>
      <c r="C49" s="127" t="s">
        <v>4</v>
      </c>
      <c r="D49" s="128" t="s">
        <v>600</v>
      </c>
      <c r="E49" s="129" t="s">
        <v>136</v>
      </c>
      <c r="F49" s="130">
        <v>48446.49</v>
      </c>
      <c r="G49" s="206" t="s">
        <v>128</v>
      </c>
      <c r="H49" s="131" t="s">
        <v>71</v>
      </c>
    </row>
    <row r="50" spans="1:9" ht="30.75" thickBot="1" x14ac:dyDescent="0.25">
      <c r="B50" s="458"/>
      <c r="C50" s="181" t="s">
        <v>4</v>
      </c>
      <c r="D50" s="182" t="s">
        <v>599</v>
      </c>
      <c r="E50" s="185" t="s">
        <v>145</v>
      </c>
      <c r="F50" s="184">
        <v>203846.11</v>
      </c>
      <c r="G50" s="183" t="s">
        <v>125</v>
      </c>
      <c r="H50" s="186" t="s">
        <v>71</v>
      </c>
    </row>
    <row r="51" spans="1:9" ht="15" x14ac:dyDescent="0.2">
      <c r="B51" s="458"/>
      <c r="C51" s="465" t="s">
        <v>18</v>
      </c>
      <c r="D51" s="187" t="s">
        <v>47</v>
      </c>
      <c r="E51" s="188" t="s">
        <v>41</v>
      </c>
      <c r="F51" s="189">
        <v>253952</v>
      </c>
      <c r="G51" s="207" t="s">
        <v>44</v>
      </c>
      <c r="H51" s="180" t="s">
        <v>71</v>
      </c>
    </row>
    <row r="52" spans="1:9" ht="30" x14ac:dyDescent="0.2">
      <c r="B52" s="458"/>
      <c r="C52" s="466"/>
      <c r="D52" s="153" t="s">
        <v>49</v>
      </c>
      <c r="E52" s="154" t="s">
        <v>45</v>
      </c>
      <c r="F52" s="155">
        <v>325331.49</v>
      </c>
      <c r="G52" s="157" t="s">
        <v>46</v>
      </c>
      <c r="H52" s="136" t="s">
        <v>71</v>
      </c>
    </row>
    <row r="53" spans="1:9" ht="45" x14ac:dyDescent="0.2">
      <c r="B53" s="458"/>
      <c r="C53" s="192" t="s">
        <v>4</v>
      </c>
      <c r="D53" s="160" t="s">
        <v>52</v>
      </c>
      <c r="E53" s="208" t="s">
        <v>25</v>
      </c>
      <c r="F53" s="162">
        <v>95643.75</v>
      </c>
      <c r="G53" s="209" t="s">
        <v>48</v>
      </c>
      <c r="H53" s="143" t="s">
        <v>71</v>
      </c>
    </row>
    <row r="54" spans="1:9" ht="30" x14ac:dyDescent="0.2">
      <c r="B54" s="458"/>
      <c r="C54" s="194" t="s">
        <v>4</v>
      </c>
      <c r="D54" s="177" t="s">
        <v>67</v>
      </c>
      <c r="E54" s="194" t="s">
        <v>69</v>
      </c>
      <c r="F54" s="195">
        <v>190097.18</v>
      </c>
      <c r="G54" s="178" t="s">
        <v>70</v>
      </c>
      <c r="H54" s="180" t="s">
        <v>71</v>
      </c>
    </row>
    <row r="55" spans="1:9" ht="30" x14ac:dyDescent="0.2">
      <c r="B55" s="458"/>
      <c r="C55" s="137" t="s">
        <v>4</v>
      </c>
      <c r="D55" s="133" t="s">
        <v>67</v>
      </c>
      <c r="E55" s="137" t="s">
        <v>73</v>
      </c>
      <c r="F55" s="196">
        <v>140400.84</v>
      </c>
      <c r="G55" s="134" t="s">
        <v>70</v>
      </c>
      <c r="H55" s="136" t="s">
        <v>71</v>
      </c>
    </row>
    <row r="56" spans="1:9" ht="30" x14ac:dyDescent="0.2">
      <c r="B56" s="458"/>
      <c r="C56" s="197" t="s">
        <v>4</v>
      </c>
      <c r="D56" s="133" t="s">
        <v>79</v>
      </c>
      <c r="E56" s="197" t="s">
        <v>80</v>
      </c>
      <c r="F56" s="196">
        <v>131851.32</v>
      </c>
      <c r="G56" s="134" t="s">
        <v>70</v>
      </c>
      <c r="H56" s="136" t="s">
        <v>71</v>
      </c>
    </row>
    <row r="57" spans="1:9" ht="30" x14ac:dyDescent="0.2">
      <c r="B57" s="458"/>
      <c r="C57" s="167" t="s">
        <v>4</v>
      </c>
      <c r="D57" s="139" t="s">
        <v>81</v>
      </c>
      <c r="E57" s="167" t="s">
        <v>82</v>
      </c>
      <c r="F57" s="170">
        <v>163151.24</v>
      </c>
      <c r="G57" s="142" t="s">
        <v>70</v>
      </c>
      <c r="H57" s="143" t="s">
        <v>71</v>
      </c>
    </row>
    <row r="58" spans="1:9" ht="16.5" thickBot="1" x14ac:dyDescent="0.3">
      <c r="A58" s="3"/>
      <c r="B58" s="200" t="s">
        <v>153</v>
      </c>
      <c r="C58" s="210"/>
      <c r="D58" s="202">
        <v>44.5</v>
      </c>
      <c r="E58" s="211"/>
      <c r="F58" s="204">
        <f>SUM(F49:F57)</f>
        <v>1552720.4200000002</v>
      </c>
      <c r="G58" s="212"/>
      <c r="H58" s="213"/>
      <c r="I58" s="3"/>
    </row>
    <row r="59" spans="1:9" ht="27.75" customHeight="1" x14ac:dyDescent="0.2">
      <c r="B59" s="463" t="s">
        <v>50</v>
      </c>
      <c r="C59" s="127" t="s">
        <v>4</v>
      </c>
      <c r="D59" s="128" t="s">
        <v>602</v>
      </c>
      <c r="E59" s="129" t="s">
        <v>124</v>
      </c>
      <c r="F59" s="130">
        <v>143275.76999999999</v>
      </c>
      <c r="G59" s="206" t="s">
        <v>125</v>
      </c>
      <c r="H59" s="131" t="s">
        <v>71</v>
      </c>
    </row>
    <row r="60" spans="1:9" ht="15" x14ac:dyDescent="0.2">
      <c r="B60" s="464"/>
      <c r="C60" s="132" t="s">
        <v>4</v>
      </c>
      <c r="D60" s="133" t="s">
        <v>599</v>
      </c>
      <c r="E60" s="134" t="s">
        <v>122</v>
      </c>
      <c r="F60" s="135">
        <v>52250</v>
      </c>
      <c r="G60" s="137" t="s">
        <v>125</v>
      </c>
      <c r="H60" s="136" t="s">
        <v>71</v>
      </c>
    </row>
    <row r="61" spans="1:9" ht="15" x14ac:dyDescent="0.2">
      <c r="B61" s="464"/>
      <c r="C61" s="132" t="s">
        <v>4</v>
      </c>
      <c r="D61" s="133" t="s">
        <v>603</v>
      </c>
      <c r="E61" s="134" t="s">
        <v>126</v>
      </c>
      <c r="F61" s="135">
        <v>219772.28</v>
      </c>
      <c r="G61" s="137" t="s">
        <v>125</v>
      </c>
      <c r="H61" s="136" t="s">
        <v>71</v>
      </c>
    </row>
    <row r="62" spans="1:9" ht="15" x14ac:dyDescent="0.2">
      <c r="B62" s="464"/>
      <c r="C62" s="132" t="s">
        <v>4</v>
      </c>
      <c r="D62" s="133" t="s">
        <v>601</v>
      </c>
      <c r="E62" s="134" t="s">
        <v>115</v>
      </c>
      <c r="F62" s="135">
        <v>78535.509999999995</v>
      </c>
      <c r="G62" s="137" t="s">
        <v>125</v>
      </c>
      <c r="H62" s="136" t="s">
        <v>71</v>
      </c>
    </row>
    <row r="63" spans="1:9" ht="44.25" customHeight="1" x14ac:dyDescent="0.2">
      <c r="B63" s="464"/>
      <c r="C63" s="132" t="s">
        <v>4</v>
      </c>
      <c r="D63" s="133" t="s">
        <v>147</v>
      </c>
      <c r="E63" s="134" t="s">
        <v>123</v>
      </c>
      <c r="F63" s="135">
        <v>45834.8</v>
      </c>
      <c r="G63" s="137" t="s">
        <v>125</v>
      </c>
      <c r="H63" s="136" t="s">
        <v>71</v>
      </c>
    </row>
    <row r="64" spans="1:9" ht="15" x14ac:dyDescent="0.2">
      <c r="B64" s="464"/>
      <c r="C64" s="132" t="s">
        <v>4</v>
      </c>
      <c r="D64" s="133" t="s">
        <v>137</v>
      </c>
      <c r="E64" s="137" t="s">
        <v>127</v>
      </c>
      <c r="F64" s="135">
        <v>151651.5</v>
      </c>
      <c r="G64" s="137" t="s">
        <v>125</v>
      </c>
      <c r="H64" s="136" t="s">
        <v>71</v>
      </c>
    </row>
    <row r="65" spans="2:8" ht="15" x14ac:dyDescent="0.2">
      <c r="B65" s="464"/>
      <c r="C65" s="132" t="s">
        <v>152</v>
      </c>
      <c r="D65" s="133" t="s">
        <v>150</v>
      </c>
      <c r="E65" s="134" t="s">
        <v>146</v>
      </c>
      <c r="F65" s="135">
        <v>112289.2</v>
      </c>
      <c r="G65" s="137" t="s">
        <v>125</v>
      </c>
      <c r="H65" s="136" t="s">
        <v>71</v>
      </c>
    </row>
    <row r="66" spans="2:8" ht="15" x14ac:dyDescent="0.2">
      <c r="B66" s="464"/>
      <c r="C66" s="132" t="s">
        <v>152</v>
      </c>
      <c r="D66" s="133" t="s">
        <v>147</v>
      </c>
      <c r="E66" s="137" t="s">
        <v>148</v>
      </c>
      <c r="F66" s="135">
        <v>358783.04</v>
      </c>
      <c r="G66" s="137" t="s">
        <v>125</v>
      </c>
      <c r="H66" s="136" t="s">
        <v>71</v>
      </c>
    </row>
    <row r="67" spans="2:8" ht="15" x14ac:dyDescent="0.2">
      <c r="B67" s="464"/>
      <c r="C67" s="132" t="s">
        <v>4</v>
      </c>
      <c r="D67" s="133" t="s">
        <v>137</v>
      </c>
      <c r="E67" s="137" t="s">
        <v>149</v>
      </c>
      <c r="F67" s="135">
        <v>423327.3</v>
      </c>
      <c r="G67" s="137" t="s">
        <v>125</v>
      </c>
      <c r="H67" s="136" t="s">
        <v>71</v>
      </c>
    </row>
    <row r="68" spans="2:8" ht="62.25" customHeight="1" x14ac:dyDescent="0.2">
      <c r="B68" s="464"/>
      <c r="C68" s="138" t="s">
        <v>4</v>
      </c>
      <c r="D68" s="139" t="s">
        <v>150</v>
      </c>
      <c r="E68" s="142" t="s">
        <v>151</v>
      </c>
      <c r="F68" s="141">
        <v>829224</v>
      </c>
      <c r="G68" s="140" t="s">
        <v>125</v>
      </c>
      <c r="H68" s="143" t="s">
        <v>71</v>
      </c>
    </row>
    <row r="69" spans="2:8" ht="62.25" customHeight="1" x14ac:dyDescent="0.2">
      <c r="B69" s="464"/>
      <c r="C69" s="214" t="s">
        <v>4</v>
      </c>
      <c r="D69" s="198">
        <v>18</v>
      </c>
      <c r="E69" s="215" t="s">
        <v>100</v>
      </c>
      <c r="F69" s="216">
        <v>172926.6</v>
      </c>
      <c r="G69" s="217" t="s">
        <v>6</v>
      </c>
      <c r="H69" s="218" t="s">
        <v>71</v>
      </c>
    </row>
    <row r="70" spans="2:8" ht="15" x14ac:dyDescent="0.2">
      <c r="B70" s="464"/>
      <c r="C70" s="214" t="s">
        <v>4</v>
      </c>
      <c r="D70" s="198">
        <v>10</v>
      </c>
      <c r="E70" s="215" t="s">
        <v>101</v>
      </c>
      <c r="F70" s="216">
        <v>230839</v>
      </c>
      <c r="G70" s="217" t="s">
        <v>6</v>
      </c>
      <c r="H70" s="218" t="s">
        <v>71</v>
      </c>
    </row>
    <row r="71" spans="2:8" ht="15" x14ac:dyDescent="0.2">
      <c r="B71" s="464"/>
      <c r="C71" s="214" t="s">
        <v>4</v>
      </c>
      <c r="D71" s="198">
        <v>1.3</v>
      </c>
      <c r="E71" s="215" t="s">
        <v>102</v>
      </c>
      <c r="F71" s="216">
        <v>58978</v>
      </c>
      <c r="G71" s="217" t="s">
        <v>97</v>
      </c>
      <c r="H71" s="218" t="s">
        <v>71</v>
      </c>
    </row>
    <row r="72" spans="2:8" ht="15" x14ac:dyDescent="0.2">
      <c r="B72" s="464"/>
      <c r="C72" s="214" t="s">
        <v>4</v>
      </c>
      <c r="D72" s="198">
        <v>5</v>
      </c>
      <c r="E72" s="215" t="s">
        <v>103</v>
      </c>
      <c r="F72" s="216">
        <v>171492.36</v>
      </c>
      <c r="G72" s="217" t="s">
        <v>6</v>
      </c>
      <c r="H72" s="218" t="s">
        <v>71</v>
      </c>
    </row>
    <row r="73" spans="2:8" ht="15" x14ac:dyDescent="0.2">
      <c r="B73" s="464"/>
      <c r="C73" s="219" t="s">
        <v>4</v>
      </c>
      <c r="D73" s="168">
        <v>10</v>
      </c>
      <c r="E73" s="220" t="s">
        <v>104</v>
      </c>
      <c r="F73" s="221">
        <v>222590.97</v>
      </c>
      <c r="G73" s="222" t="s">
        <v>6</v>
      </c>
      <c r="H73" s="223" t="s">
        <v>71</v>
      </c>
    </row>
    <row r="74" spans="2:8" ht="15" x14ac:dyDescent="0.2">
      <c r="B74" s="464"/>
      <c r="C74" s="465" t="s">
        <v>4</v>
      </c>
      <c r="D74" s="187" t="s">
        <v>55</v>
      </c>
      <c r="E74" s="224" t="s">
        <v>25</v>
      </c>
      <c r="F74" s="189">
        <v>306900</v>
      </c>
      <c r="G74" s="190" t="s">
        <v>51</v>
      </c>
      <c r="H74" s="180" t="s">
        <v>71</v>
      </c>
    </row>
    <row r="75" spans="2:8" ht="15" x14ac:dyDescent="0.2">
      <c r="B75" s="464"/>
      <c r="C75" s="466"/>
      <c r="D75" s="153" t="s">
        <v>57</v>
      </c>
      <c r="E75" s="158" t="s">
        <v>53</v>
      </c>
      <c r="F75" s="155">
        <v>725357.78</v>
      </c>
      <c r="G75" s="157" t="s">
        <v>51</v>
      </c>
      <c r="H75" s="136" t="s">
        <v>71</v>
      </c>
    </row>
    <row r="76" spans="2:8" ht="15" x14ac:dyDescent="0.2">
      <c r="B76" s="464"/>
      <c r="C76" s="466"/>
      <c r="D76" s="153" t="s">
        <v>59</v>
      </c>
      <c r="E76" s="158" t="s">
        <v>54</v>
      </c>
      <c r="F76" s="155">
        <v>717057</v>
      </c>
      <c r="G76" s="157" t="s">
        <v>51</v>
      </c>
      <c r="H76" s="136" t="s">
        <v>71</v>
      </c>
    </row>
    <row r="77" spans="2:8" ht="15" x14ac:dyDescent="0.2">
      <c r="B77" s="464"/>
      <c r="C77" s="466"/>
      <c r="D77" s="153" t="s">
        <v>593</v>
      </c>
      <c r="E77" s="158" t="s">
        <v>56</v>
      </c>
      <c r="F77" s="155">
        <v>1369632</v>
      </c>
      <c r="G77" s="157" t="s">
        <v>51</v>
      </c>
      <c r="H77" s="136" t="s">
        <v>71</v>
      </c>
    </row>
    <row r="78" spans="2:8" ht="15" x14ac:dyDescent="0.2">
      <c r="B78" s="464"/>
      <c r="C78" s="466"/>
      <c r="D78" s="153" t="s">
        <v>55</v>
      </c>
      <c r="E78" s="158" t="s">
        <v>58</v>
      </c>
      <c r="F78" s="155">
        <v>1287297.8400000001</v>
      </c>
      <c r="G78" s="157" t="s">
        <v>51</v>
      </c>
      <c r="H78" s="136" t="s">
        <v>71</v>
      </c>
    </row>
    <row r="79" spans="2:8" ht="15" x14ac:dyDescent="0.2">
      <c r="B79" s="464"/>
      <c r="C79" s="466"/>
      <c r="D79" s="153" t="s">
        <v>49</v>
      </c>
      <c r="E79" s="158" t="s">
        <v>60</v>
      </c>
      <c r="F79" s="155">
        <v>107676.57</v>
      </c>
      <c r="G79" s="157" t="s">
        <v>51</v>
      </c>
      <c r="H79" s="136" t="s">
        <v>71</v>
      </c>
    </row>
    <row r="80" spans="2:8" ht="30" x14ac:dyDescent="0.2">
      <c r="B80" s="464"/>
      <c r="C80" s="466"/>
      <c r="D80" s="225" t="s">
        <v>597</v>
      </c>
      <c r="E80" s="158" t="s">
        <v>61</v>
      </c>
      <c r="F80" s="155">
        <v>74824.19</v>
      </c>
      <c r="G80" s="157" t="s">
        <v>51</v>
      </c>
      <c r="H80" s="136" t="s">
        <v>71</v>
      </c>
    </row>
    <row r="81" spans="2:8" ht="30" x14ac:dyDescent="0.2">
      <c r="B81" s="464"/>
      <c r="C81" s="467" t="s">
        <v>37</v>
      </c>
      <c r="D81" s="153" t="s">
        <v>55</v>
      </c>
      <c r="E81" s="226" t="s">
        <v>62</v>
      </c>
      <c r="F81" s="155">
        <v>1699300.79</v>
      </c>
      <c r="G81" s="157" t="s">
        <v>63</v>
      </c>
      <c r="H81" s="136" t="s">
        <v>71</v>
      </c>
    </row>
    <row r="82" spans="2:8" ht="15" x14ac:dyDescent="0.2">
      <c r="B82" s="464"/>
      <c r="C82" s="467"/>
      <c r="D82" s="153" t="s">
        <v>49</v>
      </c>
      <c r="E82" s="226" t="s">
        <v>64</v>
      </c>
      <c r="F82" s="155">
        <v>282093.57</v>
      </c>
      <c r="G82" s="157" t="s">
        <v>51</v>
      </c>
      <c r="H82" s="136" t="s">
        <v>71</v>
      </c>
    </row>
    <row r="83" spans="2:8" ht="30" x14ac:dyDescent="0.2">
      <c r="B83" s="464"/>
      <c r="C83" s="468"/>
      <c r="D83" s="160" t="s">
        <v>65</v>
      </c>
      <c r="E83" s="227" t="s">
        <v>66</v>
      </c>
      <c r="F83" s="162">
        <v>1057573.44</v>
      </c>
      <c r="G83" s="163" t="s">
        <v>63</v>
      </c>
      <c r="H83" s="143" t="s">
        <v>71</v>
      </c>
    </row>
    <row r="84" spans="2:8" ht="15" x14ac:dyDescent="0.2">
      <c r="B84" s="455"/>
      <c r="C84" s="228" t="s">
        <v>4</v>
      </c>
      <c r="D84" s="229" t="s">
        <v>250</v>
      </c>
      <c r="E84" s="230" t="s">
        <v>89</v>
      </c>
      <c r="F84" s="231">
        <v>88815.01</v>
      </c>
      <c r="G84" s="230" t="s">
        <v>95</v>
      </c>
      <c r="H84" s="232" t="s">
        <v>71</v>
      </c>
    </row>
    <row r="85" spans="2:8" ht="15" x14ac:dyDescent="0.25">
      <c r="B85" s="36" t="s">
        <v>153</v>
      </c>
      <c r="C85" s="36"/>
      <c r="D85" s="36">
        <v>789.6</v>
      </c>
      <c r="E85" s="36"/>
      <c r="F85" s="233">
        <f>SUM(F59:F84)</f>
        <v>10988298.52</v>
      </c>
      <c r="G85" s="36"/>
      <c r="H85" s="36"/>
    </row>
    <row r="86" spans="2:8" x14ac:dyDescent="0.2">
      <c r="F86" s="234"/>
    </row>
    <row r="87" spans="2:8" ht="15" x14ac:dyDescent="0.25">
      <c r="B87" s="401" t="s">
        <v>628</v>
      </c>
      <c r="C87" s="401"/>
      <c r="D87" s="401"/>
      <c r="E87" s="401"/>
      <c r="F87" s="401"/>
      <c r="G87" s="419"/>
      <c r="H87" s="235">
        <f>SUM(F85,F58,F48,F25)</f>
        <v>22523050.120000001</v>
      </c>
    </row>
    <row r="88" spans="2:8" ht="15" x14ac:dyDescent="0.25">
      <c r="B88" s="401" t="s">
        <v>154</v>
      </c>
      <c r="C88" s="401"/>
      <c r="H88" s="21">
        <f>SUM(D85,D58,D48,D25)</f>
        <v>1186</v>
      </c>
    </row>
    <row r="90" spans="2:8" ht="15" x14ac:dyDescent="0.25">
      <c r="B90" s="236"/>
    </row>
    <row r="190" spans="2:2" ht="15" x14ac:dyDescent="0.25">
      <c r="B190" s="236"/>
    </row>
  </sheetData>
  <mergeCells count="13">
    <mergeCell ref="B8:H8"/>
    <mergeCell ref="C51:C52"/>
    <mergeCell ref="C74:C80"/>
    <mergeCell ref="C81:C83"/>
    <mergeCell ref="C17:C21"/>
    <mergeCell ref="C35:C40"/>
    <mergeCell ref="C41:C42"/>
    <mergeCell ref="B88:C88"/>
    <mergeCell ref="B87:G87"/>
    <mergeCell ref="B10:B24"/>
    <mergeCell ref="B26:B47"/>
    <mergeCell ref="B49:B57"/>
    <mergeCell ref="B59:B84"/>
  </mergeCells>
  <pageMargins left="0.7" right="0.7" top="0.75" bottom="0.75" header="0.3" footer="0.3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4" shapeId="6146" r:id="rId4">
          <objectPr defaultSize="0" autoPict="0" r:id="rId5">
            <anchor moveWithCells="1" sizeWithCells="1">
              <from>
                <xdr:col>6</xdr:col>
                <xdr:colOff>304800</xdr:colOff>
                <xdr:row>0</xdr:row>
                <xdr:rowOff>285750</xdr:rowOff>
              </from>
              <to>
                <xdr:col>7</xdr:col>
                <xdr:colOff>0</xdr:colOff>
                <xdr:row>6</xdr:row>
                <xdr:rowOff>142875</xdr:rowOff>
              </to>
            </anchor>
          </objectPr>
        </oleObject>
      </mc:Choice>
      <mc:Fallback>
        <oleObject progId="CorelDRAW.Graphic.14" shapeId="614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MPUMALANGA</vt:lpstr>
      <vt:lpstr>EASTERN CAPE</vt:lpstr>
      <vt:lpstr>FREE STATE</vt:lpstr>
      <vt:lpstr>GAUTENG </vt:lpstr>
      <vt:lpstr>LIMPOPO</vt:lpstr>
      <vt:lpstr>KWAZULU NATAL</vt:lpstr>
      <vt:lpstr>NORTHERN CAPE</vt:lpstr>
      <vt:lpstr>WESTERN CAPE</vt:lpstr>
      <vt:lpstr>North West 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Ester</dc:creator>
  <cp:lastModifiedBy>AsandaFI</cp:lastModifiedBy>
  <cp:lastPrinted>2017-07-17T11:18:48Z</cp:lastPrinted>
  <dcterms:created xsi:type="dcterms:W3CDTF">2017-06-26T14:21:26Z</dcterms:created>
  <dcterms:modified xsi:type="dcterms:W3CDTF">2017-07-27T07:13:37Z</dcterms:modified>
</cp:coreProperties>
</file>