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olors1.xml" ContentType="application/vnd.ms-office.chartcolorstyle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490" windowHeight="7755" firstSheet="1" activeTab="1"/>
  </bookViews>
  <sheets>
    <sheet name="Sheet1" sheetId="1" state="hidden" r:id="rId1"/>
    <sheet name="Sheet 1" sheetId="2" r:id="rId2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2"/>
  <c r="C43"/>
  <c r="B43"/>
  <c r="C33"/>
  <c r="B33"/>
  <c r="G35"/>
  <c r="F35"/>
  <c r="C25"/>
  <c r="B25"/>
  <c r="G16"/>
  <c r="F16"/>
  <c r="C16"/>
  <c r="B16"/>
  <c r="G25"/>
  <c r="H101" i="1" l="1"/>
  <c r="B68"/>
  <c r="G64" l="1"/>
  <c r="G65"/>
  <c r="H63"/>
  <c r="H62"/>
  <c r="H66"/>
  <c r="H65"/>
  <c r="G3"/>
  <c r="F35"/>
  <c r="F3"/>
  <c r="F12"/>
  <c r="G40" l="1"/>
  <c r="H40"/>
  <c r="F31"/>
  <c r="G31"/>
  <c r="H76"/>
  <c r="G76"/>
  <c r="F76"/>
  <c r="F68"/>
  <c r="H58"/>
  <c r="G58"/>
  <c r="F58"/>
  <c r="H50"/>
  <c r="G50"/>
  <c r="F50"/>
  <c r="H31"/>
  <c r="H15"/>
  <c r="G15"/>
  <c r="H68" l="1"/>
  <c r="C83" s="1"/>
  <c r="G68"/>
  <c r="B97" s="1"/>
  <c r="F40"/>
  <c r="F15"/>
  <c r="C76"/>
  <c r="C68"/>
  <c r="I68" s="1"/>
  <c r="C58"/>
  <c r="I58" s="1"/>
  <c r="C50"/>
  <c r="I50" s="1"/>
  <c r="C40"/>
  <c r="C31"/>
  <c r="I31" s="1"/>
  <c r="C15"/>
  <c r="I76" l="1"/>
  <c r="B98"/>
  <c r="C81"/>
  <c r="B100"/>
  <c r="C80"/>
  <c r="B99"/>
  <c r="C82"/>
  <c r="I15"/>
  <c r="I40"/>
</calcChain>
</file>

<file path=xl/sharedStrings.xml><?xml version="1.0" encoding="utf-8"?>
<sst xmlns="http://schemas.openxmlformats.org/spreadsheetml/2006/main" count="233" uniqueCount="96">
  <si>
    <t>District</t>
  </si>
  <si>
    <t>Estimated No. of Learners</t>
  </si>
  <si>
    <t xml:space="preserve">No. of Forms Sent </t>
  </si>
  <si>
    <t>Date Sent</t>
  </si>
  <si>
    <t>Date Collected</t>
  </si>
  <si>
    <t xml:space="preserve">No. of Forms Collected </t>
  </si>
  <si>
    <t xml:space="preserve">No. of Forms Captured </t>
  </si>
  <si>
    <t>No. of Forms Approved by SAPO</t>
  </si>
  <si>
    <t>Amajuba</t>
  </si>
  <si>
    <t>Harry Gwala</t>
  </si>
  <si>
    <t>Ilembe</t>
  </si>
  <si>
    <t>King Cetywayo</t>
  </si>
  <si>
    <t>Pinetown</t>
  </si>
  <si>
    <t>Ugu</t>
  </si>
  <si>
    <t>Umgungundlovu</t>
  </si>
  <si>
    <t>Umkhanyakude</t>
  </si>
  <si>
    <t>Umlazi</t>
  </si>
  <si>
    <t>Umzinyathi</t>
  </si>
  <si>
    <t>Uthukela</t>
  </si>
  <si>
    <t>Zululand</t>
  </si>
  <si>
    <t xml:space="preserve">Total </t>
  </si>
  <si>
    <t>Eastern Cape</t>
  </si>
  <si>
    <t>Alfred Nzo East</t>
  </si>
  <si>
    <t>Alfred Nzo West</t>
  </si>
  <si>
    <t>Amathole East</t>
  </si>
  <si>
    <t>Amathole West</t>
  </si>
  <si>
    <t>Buffalo City Metro</t>
  </si>
  <si>
    <t>Chris Hani East</t>
  </si>
  <si>
    <t>Chris Hani West</t>
  </si>
  <si>
    <t>Joe Gqabi</t>
  </si>
  <si>
    <t>Nelson Mandela Bay</t>
  </si>
  <si>
    <t>OR Tambo Coastal</t>
  </si>
  <si>
    <t>OR Tambo Inland</t>
  </si>
  <si>
    <t>Sara Baartman</t>
  </si>
  <si>
    <t>Total</t>
  </si>
  <si>
    <t>Northern Cape</t>
  </si>
  <si>
    <t>Forms Sent</t>
  </si>
  <si>
    <t>No. of Forms Captured</t>
  </si>
  <si>
    <t>No. of Forms Approved SAPO</t>
  </si>
  <si>
    <t>Francis Baard</t>
  </si>
  <si>
    <t>John Taolo Gaetsewe</t>
  </si>
  <si>
    <t>Namakwa</t>
  </si>
  <si>
    <t>Pixley Ka Seme</t>
  </si>
  <si>
    <t>ZF Mgcawu</t>
  </si>
  <si>
    <t xml:space="preserve">Xhariep </t>
  </si>
  <si>
    <t>Thabo Mofutsanyana</t>
  </si>
  <si>
    <t>Fezile Dabi</t>
  </si>
  <si>
    <t xml:space="preserve">Motheo </t>
  </si>
  <si>
    <t>Lejweleputswa</t>
  </si>
  <si>
    <t>Free State</t>
  </si>
  <si>
    <t>North West</t>
  </si>
  <si>
    <t xml:space="preserve">Bojanala </t>
  </si>
  <si>
    <t>Dr Kenneth Kaunda</t>
  </si>
  <si>
    <t>Dr Ruth S Mompati</t>
  </si>
  <si>
    <t>Ngaka Modiri Molema</t>
  </si>
  <si>
    <t>Capricorn</t>
  </si>
  <si>
    <t>Mopani</t>
  </si>
  <si>
    <t>Sekhukhune</t>
  </si>
  <si>
    <t>Vhembe</t>
  </si>
  <si>
    <t>Waterberg</t>
  </si>
  <si>
    <t>Special Schools</t>
  </si>
  <si>
    <t>Limpopo</t>
  </si>
  <si>
    <t>Mpumalanga</t>
  </si>
  <si>
    <t>Ehlanzeni</t>
  </si>
  <si>
    <t>Nkangala</t>
  </si>
  <si>
    <t>Gert Sibande</t>
  </si>
  <si>
    <t>Bohlabela</t>
  </si>
  <si>
    <t>KZN</t>
  </si>
  <si>
    <t>% of forms received</t>
  </si>
  <si>
    <t>26/08/2020</t>
  </si>
  <si>
    <t>HIGH-LEVEL SUMMARY</t>
  </si>
  <si>
    <t>Total forms</t>
  </si>
  <si>
    <t>Captured</t>
  </si>
  <si>
    <t>Approved</t>
  </si>
  <si>
    <t>Total Number Captured</t>
  </si>
  <si>
    <t>Total Number Forms Sent to schools</t>
  </si>
  <si>
    <t xml:space="preserve">Total number Approved </t>
  </si>
  <si>
    <t>Total Number Forms received</t>
  </si>
  <si>
    <t>Overall Stats</t>
  </si>
  <si>
    <t>Sent</t>
  </si>
  <si>
    <t>Received</t>
  </si>
  <si>
    <t>Error -Checking</t>
  </si>
  <si>
    <t>Total uploaded to SAPO</t>
  </si>
  <si>
    <t>Total Approved</t>
  </si>
  <si>
    <t>Excel spreadsheets</t>
  </si>
  <si>
    <t>1 - 300</t>
  </si>
  <si>
    <t>301 - 599</t>
  </si>
  <si>
    <t>600 - 997</t>
  </si>
  <si>
    <t>Areas of concern</t>
  </si>
  <si>
    <t>Limpopo Province</t>
  </si>
  <si>
    <t>Capricon</t>
  </si>
  <si>
    <t>Forms sent</t>
  </si>
  <si>
    <t>Estimated learners</t>
  </si>
  <si>
    <t>Applications uploaded to SAPO</t>
  </si>
  <si>
    <t>Limpopo approved applications</t>
  </si>
  <si>
    <t xml:space="preserve">ANNEXURE: DISTRICTS IN EACH PROVINCE WHERE APPLICATION FORMS HAVE BEEN SENT TO SCHOOLS </t>
  </si>
</sst>
</file>

<file path=xl/styles.xml><?xml version="1.0" encoding="utf-8"?>
<styleSheet xmlns="http://schemas.openxmlformats.org/spreadsheetml/2006/main">
  <numFmts count="3">
    <numFmt numFmtId="164" formatCode="_-* #,##0.00_-;\-* #,##0.00_-;_-* &quot;-&quot;??_-;_-@_-"/>
    <numFmt numFmtId="165" formatCode="0.000%"/>
    <numFmt numFmtId="166" formatCode="_-* #,##0_-;\-* #,##0_-;_-* &quot;-&quot;??_-;_-@_-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0"/>
      <color theme="1"/>
      <name val="Calibri Light"/>
      <family val="2"/>
      <scheme val="major"/>
    </font>
    <font>
      <sz val="10"/>
      <color theme="1"/>
      <name val="Calibri Light"/>
      <family val="2"/>
      <scheme val="major"/>
    </font>
    <font>
      <b/>
      <u/>
      <sz val="10"/>
      <color theme="1"/>
      <name val="Calibri Light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57">
    <xf numFmtId="0" fontId="0" fillId="0" borderId="0" xfId="0"/>
    <xf numFmtId="0" fontId="3" fillId="2" borderId="1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5" fontId="3" fillId="0" borderId="6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5" fontId="3" fillId="0" borderId="9" xfId="0" applyNumberFormat="1" applyFont="1" applyFill="1" applyBorder="1" applyAlignment="1">
      <alignment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15" fontId="3" fillId="0" borderId="12" xfId="0" applyNumberFormat="1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0" fillId="4" borderId="0" xfId="0" applyFill="1"/>
    <xf numFmtId="0" fontId="3" fillId="0" borderId="14" xfId="0" applyFont="1" applyFill="1" applyBorder="1" applyAlignment="1">
      <alignment vertical="center" wrapText="1"/>
    </xf>
    <xf numFmtId="0" fontId="3" fillId="4" borderId="0" xfId="0" applyFont="1" applyFill="1" applyBorder="1" applyAlignment="1">
      <alignment vertical="center" wrapText="1"/>
    </xf>
    <xf numFmtId="0" fontId="0" fillId="5" borderId="0" xfId="0" applyFill="1"/>
    <xf numFmtId="0" fontId="3" fillId="0" borderId="5" xfId="0" applyFont="1" applyBorder="1" applyAlignment="1">
      <alignment vertical="center" wrapText="1"/>
    </xf>
    <xf numFmtId="0" fontId="2" fillId="0" borderId="0" xfId="0" applyFont="1"/>
    <xf numFmtId="0" fontId="2" fillId="5" borderId="0" xfId="0" applyFont="1" applyFill="1"/>
    <xf numFmtId="15" fontId="3" fillId="0" borderId="5" xfId="0" applyNumberFormat="1" applyFont="1" applyBorder="1" applyAlignment="1">
      <alignment vertical="center" wrapText="1"/>
    </xf>
    <xf numFmtId="15" fontId="3" fillId="0" borderId="8" xfId="0" applyNumberFormat="1" applyFont="1" applyBorder="1" applyAlignment="1">
      <alignment vertical="center" wrapText="1"/>
    </xf>
    <xf numFmtId="15" fontId="3" fillId="0" borderId="11" xfId="0" applyNumberFormat="1" applyFont="1" applyBorder="1" applyAlignment="1">
      <alignment vertical="center" wrapText="1"/>
    </xf>
    <xf numFmtId="0" fontId="3" fillId="5" borderId="6" xfId="0" applyFont="1" applyFill="1" applyBorder="1" applyAlignment="1">
      <alignment vertical="center" wrapText="1"/>
    </xf>
    <xf numFmtId="0" fontId="3" fillId="5" borderId="9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15" fontId="3" fillId="5" borderId="8" xfId="0" applyNumberFormat="1" applyFont="1" applyFill="1" applyBorder="1" applyAlignment="1">
      <alignment vertical="center" wrapText="1"/>
    </xf>
    <xf numFmtId="15" fontId="2" fillId="0" borderId="0" xfId="0" applyNumberFormat="1" applyFont="1"/>
    <xf numFmtId="165" fontId="0" fillId="0" borderId="0" xfId="1" applyNumberFormat="1" applyFont="1"/>
    <xf numFmtId="0" fontId="3" fillId="2" borderId="14" xfId="0" applyFont="1" applyFill="1" applyBorder="1" applyAlignment="1">
      <alignment vertical="center" wrapText="1"/>
    </xf>
    <xf numFmtId="3" fontId="0" fillId="0" borderId="0" xfId="0" applyNumberFormat="1"/>
    <xf numFmtId="0" fontId="2" fillId="3" borderId="0" xfId="0" applyFont="1" applyFill="1"/>
    <xf numFmtId="0" fontId="0" fillId="3" borderId="0" xfId="0" applyFill="1"/>
    <xf numFmtId="0" fontId="3" fillId="3" borderId="9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right" vertical="center" wrapText="1"/>
    </xf>
    <xf numFmtId="15" fontId="2" fillId="0" borderId="0" xfId="0" applyNumberFormat="1" applyFont="1" applyFill="1"/>
    <xf numFmtId="0" fontId="0" fillId="0" borderId="0" xfId="0" applyFill="1"/>
    <xf numFmtId="0" fontId="3" fillId="0" borderId="4" xfId="0" applyFont="1" applyFill="1" applyBorder="1" applyAlignment="1">
      <alignment vertical="center" wrapText="1"/>
    </xf>
    <xf numFmtId="0" fontId="2" fillId="0" borderId="0" xfId="0" applyFont="1" applyFill="1"/>
    <xf numFmtId="3" fontId="3" fillId="0" borderId="5" xfId="0" applyNumberFormat="1" applyFont="1" applyFill="1" applyBorder="1" applyAlignment="1">
      <alignment vertical="center" wrapText="1"/>
    </xf>
    <xf numFmtId="15" fontId="0" fillId="0" borderId="0" xfId="0" applyNumberFormat="1" applyFill="1"/>
    <xf numFmtId="3" fontId="3" fillId="0" borderId="8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0" fillId="0" borderId="11" xfId="0" applyBorder="1"/>
    <xf numFmtId="0" fontId="0" fillId="0" borderId="8" xfId="0" applyBorder="1"/>
    <xf numFmtId="0" fontId="0" fillId="0" borderId="8" xfId="0" applyFill="1" applyBorder="1" applyAlignment="1">
      <alignment horizontal="right"/>
    </xf>
    <xf numFmtId="3" fontId="3" fillId="0" borderId="6" xfId="0" applyNumberFormat="1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3" borderId="15" xfId="0" applyFont="1" applyFill="1" applyBorder="1" applyAlignment="1">
      <alignment vertical="center" wrapText="1"/>
    </xf>
    <xf numFmtId="15" fontId="3" fillId="0" borderId="8" xfId="0" applyNumberFormat="1" applyFont="1" applyBorder="1"/>
    <xf numFmtId="15" fontId="3" fillId="0" borderId="8" xfId="0" applyNumberFormat="1" applyFont="1" applyFill="1" applyBorder="1"/>
    <xf numFmtId="15" fontId="3" fillId="0" borderId="11" xfId="0" applyNumberFormat="1" applyFont="1" applyBorder="1"/>
    <xf numFmtId="3" fontId="0" fillId="0" borderId="8" xfId="0" applyNumberFormat="1" applyBorder="1"/>
    <xf numFmtId="0" fontId="3" fillId="2" borderId="16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center" wrapText="1"/>
    </xf>
    <xf numFmtId="15" fontId="3" fillId="0" borderId="8" xfId="0" applyNumberFormat="1" applyFont="1" applyFill="1" applyBorder="1" applyAlignment="1">
      <alignment vertical="center" wrapText="1"/>
    </xf>
    <xf numFmtId="15" fontId="2" fillId="0" borderId="8" xfId="0" applyNumberFormat="1" applyFont="1" applyFill="1" applyBorder="1"/>
    <xf numFmtId="0" fontId="2" fillId="3" borderId="8" xfId="0" applyFont="1" applyFill="1" applyBorder="1"/>
    <xf numFmtId="0" fontId="2" fillId="0" borderId="8" xfId="0" applyFont="1" applyFill="1" applyBorder="1"/>
    <xf numFmtId="15" fontId="2" fillId="0" borderId="8" xfId="0" applyNumberFormat="1" applyFont="1" applyBorder="1"/>
    <xf numFmtId="0" fontId="2" fillId="0" borderId="8" xfId="0" applyFont="1" applyBorder="1"/>
    <xf numFmtId="0" fontId="3" fillId="0" borderId="8" xfId="0" applyFont="1" applyBorder="1"/>
    <xf numFmtId="0" fontId="3" fillId="0" borderId="8" xfId="0" applyFont="1" applyBorder="1" applyAlignment="1">
      <alignment vertical="center"/>
    </xf>
    <xf numFmtId="0" fontId="0" fillId="3" borderId="8" xfId="0" applyFill="1" applyBorder="1"/>
    <xf numFmtId="0" fontId="4" fillId="0" borderId="0" xfId="0" applyFont="1"/>
    <xf numFmtId="3" fontId="4" fillId="0" borderId="0" xfId="0" applyNumberFormat="1" applyFont="1"/>
    <xf numFmtId="0" fontId="5" fillId="0" borderId="0" xfId="0" applyFont="1"/>
    <xf numFmtId="0" fontId="7" fillId="0" borderId="8" xfId="0" applyFont="1" applyFill="1" applyBorder="1" applyAlignment="1">
      <alignment vertical="center" wrapText="1"/>
    </xf>
    <xf numFmtId="0" fontId="0" fillId="6" borderId="19" xfId="0" applyFill="1" applyBorder="1"/>
    <xf numFmtId="0" fontId="0" fillId="6" borderId="20" xfId="0" applyFill="1" applyBorder="1"/>
    <xf numFmtId="0" fontId="0" fillId="6" borderId="21" xfId="0" applyFill="1" applyBorder="1"/>
    <xf numFmtId="3" fontId="0" fillId="6" borderId="22" xfId="0" applyNumberFormat="1" applyFill="1" applyBorder="1"/>
    <xf numFmtId="0" fontId="0" fillId="6" borderId="22" xfId="0" applyFill="1" applyBorder="1"/>
    <xf numFmtId="0" fontId="0" fillId="6" borderId="23" xfId="0" applyFill="1" applyBorder="1"/>
    <xf numFmtId="0" fontId="0" fillId="6" borderId="24" xfId="0" applyFill="1" applyBorder="1"/>
    <xf numFmtId="0" fontId="6" fillId="0" borderId="20" xfId="0" applyFont="1" applyBorder="1"/>
    <xf numFmtId="0" fontId="0" fillId="0" borderId="22" xfId="0" applyBorder="1"/>
    <xf numFmtId="0" fontId="6" fillId="0" borderId="24" xfId="0" applyFont="1" applyBorder="1"/>
    <xf numFmtId="0" fontId="0" fillId="0" borderId="0" xfId="0" applyBorder="1"/>
    <xf numFmtId="0" fontId="6" fillId="0" borderId="27" xfId="0" applyFont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3" xfId="0" applyBorder="1"/>
    <xf numFmtId="0" fontId="0" fillId="0" borderId="24" xfId="0" applyBorder="1"/>
    <xf numFmtId="0" fontId="2" fillId="0" borderId="18" xfId="0" applyFont="1" applyBorder="1"/>
    <xf numFmtId="0" fontId="8" fillId="0" borderId="29" xfId="0" applyFont="1" applyBorder="1"/>
    <xf numFmtId="0" fontId="8" fillId="0" borderId="30" xfId="0" applyFont="1" applyBorder="1"/>
    <xf numFmtId="0" fontId="6" fillId="0" borderId="19" xfId="0" applyFont="1" applyBorder="1"/>
    <xf numFmtId="0" fontId="6" fillId="0" borderId="23" xfId="0" applyFont="1" applyBorder="1"/>
    <xf numFmtId="0" fontId="9" fillId="0" borderId="0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wrapText="1"/>
    </xf>
    <xf numFmtId="3" fontId="10" fillId="0" borderId="5" xfId="0" applyNumberFormat="1" applyFont="1" applyFill="1" applyBorder="1" applyAlignment="1">
      <alignment vertical="center" wrapText="1"/>
    </xf>
    <xf numFmtId="0" fontId="10" fillId="0" borderId="34" xfId="0" applyFont="1" applyFill="1" applyBorder="1" applyAlignment="1">
      <alignment vertical="center" wrapText="1"/>
    </xf>
    <xf numFmtId="0" fontId="10" fillId="0" borderId="7" xfId="0" applyFont="1" applyBorder="1" applyAlignment="1">
      <alignment vertical="center" wrapText="1"/>
    </xf>
    <xf numFmtId="3" fontId="10" fillId="0" borderId="8" xfId="0" applyNumberFormat="1" applyFont="1" applyBorder="1" applyAlignment="1">
      <alignment vertical="center" wrapText="1"/>
    </xf>
    <xf numFmtId="0" fontId="10" fillId="0" borderId="32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vertical="center" wrapText="1"/>
    </xf>
    <xf numFmtId="3" fontId="10" fillId="0" borderId="8" xfId="0" applyNumberFormat="1" applyFont="1" applyFill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3" fontId="10" fillId="0" borderId="11" xfId="0" applyNumberFormat="1" applyFont="1" applyBorder="1" applyAlignment="1">
      <alignment vertical="center" wrapText="1"/>
    </xf>
    <xf numFmtId="0" fontId="10" fillId="0" borderId="33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0" fontId="9" fillId="2" borderId="16" xfId="0" applyFont="1" applyFill="1" applyBorder="1" applyAlignment="1">
      <alignment vertical="center" wrapText="1"/>
    </xf>
    <xf numFmtId="0" fontId="9" fillId="2" borderId="17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0" fillId="0" borderId="8" xfId="0" applyFont="1" applyFill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5" borderId="8" xfId="0" applyFont="1" applyFill="1" applyBorder="1" applyAlignment="1">
      <alignment vertical="center" wrapText="1"/>
    </xf>
    <xf numFmtId="0" fontId="10" fillId="0" borderId="8" xfId="0" applyFont="1" applyBorder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166" fontId="9" fillId="5" borderId="2" xfId="2" applyNumberFormat="1" applyFont="1" applyFill="1" applyBorder="1" applyAlignment="1">
      <alignment vertical="center" wrapText="1"/>
    </xf>
    <xf numFmtId="166" fontId="9" fillId="0" borderId="31" xfId="2" applyNumberFormat="1" applyFont="1" applyFill="1" applyBorder="1" applyAlignment="1">
      <alignment vertical="center" wrapText="1"/>
    </xf>
    <xf numFmtId="0" fontId="9" fillId="5" borderId="0" xfId="0" applyFont="1" applyFill="1"/>
    <xf numFmtId="0" fontId="10" fillId="5" borderId="0" xfId="0" applyFont="1" applyFill="1"/>
    <xf numFmtId="0" fontId="10" fillId="0" borderId="11" xfId="0" applyFont="1" applyBorder="1" applyAlignment="1">
      <alignment vertical="center" wrapText="1"/>
    </xf>
    <xf numFmtId="0" fontId="10" fillId="0" borderId="11" xfId="0" applyFont="1" applyBorder="1"/>
    <xf numFmtId="0" fontId="10" fillId="0" borderId="11" xfId="0" applyFont="1" applyBorder="1" applyAlignment="1">
      <alignment vertical="center"/>
    </xf>
    <xf numFmtId="0" fontId="10" fillId="0" borderId="35" xfId="0" applyFont="1" applyFill="1" applyBorder="1" applyAlignment="1">
      <alignment vertical="center" wrapText="1"/>
    </xf>
    <xf numFmtId="0" fontId="10" fillId="0" borderId="36" xfId="0" applyFont="1" applyFill="1" applyBorder="1" applyAlignment="1">
      <alignment vertical="center" wrapText="1"/>
    </xf>
    <xf numFmtId="0" fontId="10" fillId="0" borderId="37" xfId="0" applyFont="1" applyFill="1" applyBorder="1" applyAlignment="1">
      <alignment vertical="center" wrapText="1"/>
    </xf>
    <xf numFmtId="0" fontId="10" fillId="5" borderId="11" xfId="0" applyFont="1" applyFill="1" applyBorder="1" applyAlignment="1">
      <alignment vertical="center" wrapText="1"/>
    </xf>
    <xf numFmtId="0" fontId="11" fillId="0" borderId="0" xfId="0" applyFont="1"/>
    <xf numFmtId="0" fontId="6" fillId="0" borderId="25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8" fillId="0" borderId="0" xfId="0" applyFont="1" applyAlignment="1">
      <alignment horizontal="center"/>
    </xf>
  </cellXfs>
  <cellStyles count="3">
    <cellStyle name="Comma" xfId="2" builtinId="3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ZA"/>
  <c:chart>
    <c:title>
      <c:tx>
        <c:rich>
          <a:bodyPr rot="0" spcFirstLastPara="1" vertOverflow="ellipsis" vert="horz" wrap="square" anchor="ctr" anchorCtr="1"/>
          <a:lstStyle/>
          <a:p>
            <a:pPr>
              <a:defRPr lang="en-US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ZA"/>
              <a:t>SUMMARY</a:t>
            </a:r>
          </a:p>
        </c:rich>
      </c:tx>
      <c:spPr>
        <a:noFill/>
        <a:ln>
          <a:noFill/>
        </a:ln>
        <a:effectLst/>
      </c:spPr>
    </c:title>
    <c:view3D>
      <c:rotX val="30"/>
      <c:depthPercent val="100"/>
      <c:perspective val="30"/>
    </c:view3D>
    <c:floor>
      <c:spPr>
        <a:noFill/>
        <a:ln>
          <a:noFill/>
        </a:ln>
        <a:effectLst/>
        <a:sp3d/>
      </c:spPr>
    </c:floor>
    <c:sideWall>
      <c:spPr>
        <a:noFill/>
        <a:ln>
          <a:noFill/>
        </a:ln>
        <a:effectLst/>
        <a:sp3d/>
      </c:spPr>
    </c:sideWall>
    <c:backWall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8E-2"/>
          <c:y val="0.11152777777777781"/>
          <c:w val="0.96944444444444455"/>
          <c:h val="0.66046186934966467"/>
        </c:manualLayout>
      </c:layout>
      <c:pie3DChart>
        <c:varyColors val="1"/>
        <c:ser>
          <c:idx val="0"/>
          <c:order val="0"/>
          <c:dPt>
            <c:idx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3C4F-45B2-8E64-BB9682A9C74E}"/>
              </c:ext>
            </c:extLst>
          </c:dPt>
          <c:dPt>
            <c:idx val="1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3C4F-45B2-8E64-BB9682A9C74E}"/>
              </c:ext>
            </c:extLst>
          </c:dPt>
          <c:dPt>
            <c:idx val="2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3C4F-45B2-8E64-BB9682A9C74E}"/>
              </c:ext>
            </c:extLst>
          </c:dPt>
          <c:dPt>
            <c:idx val="3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3C4F-45B2-8E64-BB9682A9C74E}"/>
              </c:ext>
            </c:extLst>
          </c:dPt>
          <c:dPt>
            <c:idx val="4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3C4F-45B2-8E64-BB9682A9C74E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lang="en-US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Val val="1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Ref>
              <c:f>Sheet1!$C$80:$C$84</c:f>
              <c:numCache>
                <c:formatCode>#,##0</c:formatCode>
                <c:ptCount val="5"/>
                <c:pt idx="0" formatCode="General">
                  <c:v>6253</c:v>
                </c:pt>
                <c:pt idx="1">
                  <c:v>355912</c:v>
                </c:pt>
                <c:pt idx="2" formatCode="General">
                  <c:v>11063</c:v>
                </c:pt>
                <c:pt idx="3" formatCode="General">
                  <c:v>957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1A7-40A3-9F57-1BE88447E84E}"/>
            </c:ext>
          </c:extLst>
        </c:ser>
        <c:dLbls/>
      </c:pie3DChart>
      <c:spPr>
        <a:noFill/>
        <a:ln>
          <a:noFill/>
        </a:ln>
        <a:effectLst/>
      </c:spPr>
    </c:plotArea>
    <c:legend>
      <c:legendPos val="b"/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lang="en-US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424656</xdr:colOff>
      <xdr:row>78</xdr:row>
      <xdr:rowOff>184150</xdr:rowOff>
    </xdr:from>
    <xdr:to>
      <xdr:col>7</xdr:col>
      <xdr:colOff>968375</xdr:colOff>
      <xdr:row>93</xdr:row>
      <xdr:rowOff>109537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opLeftCell="A57" zoomScale="80" zoomScaleNormal="80" workbookViewId="0">
      <selection activeCell="A60" sqref="A60:H77"/>
    </sheetView>
  </sheetViews>
  <sheetFormatPr defaultRowHeight="15"/>
  <cols>
    <col min="1" max="1" width="23.7109375" customWidth="1"/>
    <col min="2" max="2" width="16.140625" customWidth="1"/>
    <col min="3" max="3" width="14.140625" customWidth="1"/>
    <col min="4" max="4" width="13.7109375" customWidth="1"/>
    <col min="5" max="5" width="13.42578125" customWidth="1"/>
    <col min="6" max="6" width="15.28515625" customWidth="1"/>
    <col min="7" max="7" width="12.85546875" customWidth="1"/>
    <col min="8" max="8" width="21.140625" customWidth="1"/>
    <col min="12" max="12" width="10.28515625" bestFit="1" customWidth="1"/>
  </cols>
  <sheetData>
    <row r="1" spans="1:9" ht="15.75" thickBot="1">
      <c r="A1" s="28" t="s">
        <v>67</v>
      </c>
    </row>
    <row r="2" spans="1:9" ht="39" thickBo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4" t="s">
        <v>5</v>
      </c>
      <c r="G2" s="4" t="s">
        <v>6</v>
      </c>
      <c r="H2" s="4" t="s">
        <v>7</v>
      </c>
      <c r="I2" s="39" t="s">
        <v>68</v>
      </c>
    </row>
    <row r="3" spans="1:9" s="47" customFormat="1">
      <c r="A3" s="48" t="s">
        <v>8</v>
      </c>
      <c r="B3" s="50">
        <v>8333</v>
      </c>
      <c r="C3" s="7">
        <v>9155</v>
      </c>
      <c r="D3" s="8">
        <v>44032</v>
      </c>
      <c r="E3" s="46">
        <v>44069</v>
      </c>
      <c r="F3" s="41">
        <f>182+18</f>
        <v>200</v>
      </c>
      <c r="G3" s="41">
        <f>150+21</f>
        <v>171</v>
      </c>
      <c r="H3" s="49"/>
    </row>
    <row r="4" spans="1:9">
      <c r="A4" s="10" t="s">
        <v>9</v>
      </c>
      <c r="B4" s="11">
        <v>7361</v>
      </c>
      <c r="C4" s="12">
        <v>7460</v>
      </c>
      <c r="D4" s="13">
        <v>44032</v>
      </c>
      <c r="E4" s="28"/>
    </row>
    <row r="5" spans="1:9">
      <c r="A5" s="10" t="s">
        <v>10</v>
      </c>
      <c r="B5" s="11">
        <v>8019</v>
      </c>
      <c r="C5" s="12">
        <v>8670</v>
      </c>
      <c r="D5" s="13">
        <v>44039</v>
      </c>
      <c r="E5" s="37">
        <v>44069</v>
      </c>
      <c r="F5" s="28">
        <v>9</v>
      </c>
    </row>
    <row r="6" spans="1:9">
      <c r="A6" s="10" t="s">
        <v>11</v>
      </c>
      <c r="B6" s="11">
        <v>16433</v>
      </c>
      <c r="C6" s="12">
        <v>17380</v>
      </c>
      <c r="D6" s="13">
        <v>44039</v>
      </c>
      <c r="E6" s="28"/>
    </row>
    <row r="7" spans="1:9">
      <c r="A7" s="10" t="s">
        <v>12</v>
      </c>
      <c r="B7" s="11">
        <v>18066</v>
      </c>
      <c r="C7" s="12">
        <v>0</v>
      </c>
      <c r="D7" s="14"/>
      <c r="E7" s="28"/>
    </row>
    <row r="8" spans="1:9">
      <c r="A8" s="10" t="s">
        <v>13</v>
      </c>
      <c r="B8" s="11">
        <v>9154</v>
      </c>
      <c r="C8" s="12">
        <v>10000</v>
      </c>
      <c r="D8" s="13">
        <v>44032</v>
      </c>
      <c r="E8" s="37">
        <v>44070</v>
      </c>
      <c r="F8">
        <v>24</v>
      </c>
    </row>
    <row r="9" spans="1:9">
      <c r="A9" s="10" t="s">
        <v>14</v>
      </c>
      <c r="B9" s="11">
        <v>11383</v>
      </c>
      <c r="C9" s="12">
        <v>12180</v>
      </c>
      <c r="D9" s="13">
        <v>44032</v>
      </c>
      <c r="E9" s="28"/>
    </row>
    <row r="10" spans="1:9">
      <c r="A10" s="10" t="s">
        <v>15</v>
      </c>
      <c r="B10" s="11">
        <v>14132</v>
      </c>
      <c r="C10" s="12">
        <v>15630</v>
      </c>
      <c r="D10" s="13">
        <v>44039</v>
      </c>
      <c r="E10" s="37">
        <v>44069</v>
      </c>
      <c r="F10" s="28">
        <v>12</v>
      </c>
      <c r="G10" s="42">
        <v>12</v>
      </c>
    </row>
    <row r="11" spans="1:9">
      <c r="A11" s="10" t="s">
        <v>16</v>
      </c>
      <c r="B11" s="11">
        <v>19981</v>
      </c>
      <c r="C11" s="12">
        <v>0</v>
      </c>
      <c r="D11" s="14"/>
      <c r="E11" s="28"/>
    </row>
    <row r="12" spans="1:9" s="47" customFormat="1">
      <c r="A12" s="44" t="s">
        <v>17</v>
      </c>
      <c r="B12" s="52">
        <v>9088</v>
      </c>
      <c r="C12" s="12">
        <v>9780</v>
      </c>
      <c r="D12" s="13">
        <v>44039</v>
      </c>
      <c r="E12" s="49"/>
      <c r="F12" s="42">
        <f>41+79</f>
        <v>120</v>
      </c>
    </row>
    <row r="13" spans="1:9">
      <c r="A13" s="10" t="s">
        <v>18</v>
      </c>
      <c r="B13" s="11">
        <v>10493</v>
      </c>
      <c r="C13" s="12">
        <v>11130</v>
      </c>
      <c r="D13" s="13">
        <v>44039</v>
      </c>
      <c r="E13" s="37">
        <v>44069</v>
      </c>
      <c r="F13" s="28">
        <v>28</v>
      </c>
    </row>
    <row r="14" spans="1:9">
      <c r="A14" s="15" t="s">
        <v>19</v>
      </c>
      <c r="B14" s="16">
        <v>16928</v>
      </c>
      <c r="C14" s="17">
        <v>17650</v>
      </c>
      <c r="D14" s="18">
        <v>44039</v>
      </c>
      <c r="E14" s="37">
        <v>44069</v>
      </c>
      <c r="F14" s="28">
        <v>42</v>
      </c>
    </row>
    <row r="15" spans="1:9">
      <c r="A15" s="19" t="s">
        <v>20</v>
      </c>
      <c r="C15">
        <f>SUM(C3:C14)</f>
        <v>119035</v>
      </c>
      <c r="F15" s="28">
        <f>SUM(F3:F14)</f>
        <v>435</v>
      </c>
      <c r="G15">
        <f>SUM(G3:G14)</f>
        <v>183</v>
      </c>
      <c r="H15">
        <f>SUM(H3:H14)</f>
        <v>0</v>
      </c>
      <c r="I15" s="38">
        <f>F15/C15</f>
        <v>3.6543873650606963E-3</v>
      </c>
    </row>
    <row r="16" spans="1:9">
      <c r="A16" s="23"/>
      <c r="B16" s="23"/>
      <c r="C16" s="23"/>
      <c r="D16" s="23"/>
      <c r="E16" s="23"/>
      <c r="F16" s="23"/>
      <c r="G16" s="23"/>
      <c r="H16" s="23"/>
    </row>
    <row r="17" spans="1:14" ht="15.75" thickBot="1">
      <c r="A17" s="20" t="s">
        <v>21</v>
      </c>
    </row>
    <row r="18" spans="1:14" ht="26.25" thickBot="1">
      <c r="A18" s="1" t="s">
        <v>0</v>
      </c>
      <c r="B18" s="2" t="s">
        <v>1</v>
      </c>
      <c r="C18" s="2" t="s">
        <v>2</v>
      </c>
      <c r="D18" s="61" t="s">
        <v>3</v>
      </c>
      <c r="E18" s="61" t="s">
        <v>4</v>
      </c>
      <c r="F18" s="4" t="s">
        <v>5</v>
      </c>
      <c r="G18" s="4" t="s">
        <v>6</v>
      </c>
      <c r="H18" s="54" t="s">
        <v>7</v>
      </c>
      <c r="J18" s="149" t="s">
        <v>70</v>
      </c>
      <c r="K18" s="149"/>
      <c r="L18" s="149"/>
      <c r="M18" s="149"/>
    </row>
    <row r="19" spans="1:14">
      <c r="A19" s="5" t="s">
        <v>22</v>
      </c>
      <c r="B19" s="6">
        <v>4805</v>
      </c>
      <c r="C19" s="58">
        <v>4805</v>
      </c>
      <c r="D19" s="62">
        <v>44005</v>
      </c>
      <c r="E19" s="62">
        <v>44062</v>
      </c>
      <c r="F19" s="33">
        <v>806</v>
      </c>
      <c r="G19" s="33">
        <v>651</v>
      </c>
      <c r="H19" s="56"/>
    </row>
    <row r="20" spans="1:14">
      <c r="A20" s="10" t="s">
        <v>23</v>
      </c>
      <c r="B20" s="21">
        <v>8689</v>
      </c>
      <c r="C20" s="59">
        <v>8689</v>
      </c>
      <c r="D20" s="62">
        <v>44005</v>
      </c>
      <c r="E20" s="62">
        <v>44062</v>
      </c>
      <c r="F20" s="34">
        <v>760</v>
      </c>
      <c r="G20" s="34">
        <v>560</v>
      </c>
      <c r="H20" s="56"/>
      <c r="L20" t="s">
        <v>71</v>
      </c>
      <c r="M20" t="s">
        <v>72</v>
      </c>
      <c r="N20" t="s">
        <v>73</v>
      </c>
    </row>
    <row r="21" spans="1:14">
      <c r="A21" s="10" t="s">
        <v>24</v>
      </c>
      <c r="B21" s="21">
        <v>6349</v>
      </c>
      <c r="C21" s="59">
        <v>6349</v>
      </c>
      <c r="D21" s="62">
        <v>44005</v>
      </c>
      <c r="E21" s="62">
        <v>44069</v>
      </c>
      <c r="F21" s="34">
        <v>310</v>
      </c>
      <c r="G21" s="34">
        <v>180</v>
      </c>
      <c r="H21" s="56"/>
    </row>
    <row r="22" spans="1:14">
      <c r="A22" s="10" t="s">
        <v>25</v>
      </c>
      <c r="B22" s="21">
        <v>3260</v>
      </c>
      <c r="C22" s="59">
        <v>3260</v>
      </c>
      <c r="D22" s="62">
        <v>44005</v>
      </c>
      <c r="E22" s="62">
        <v>44062</v>
      </c>
      <c r="F22" s="34">
        <v>80</v>
      </c>
      <c r="G22" s="34">
        <v>80</v>
      </c>
      <c r="H22" s="56"/>
    </row>
    <row r="23" spans="1:14">
      <c r="A23" s="10" t="s">
        <v>26</v>
      </c>
      <c r="B23" s="21">
        <v>8536</v>
      </c>
      <c r="C23" s="59">
        <v>8536</v>
      </c>
      <c r="D23" s="62">
        <v>44005</v>
      </c>
      <c r="E23" s="62"/>
      <c r="F23" s="34">
        <v>109</v>
      </c>
      <c r="G23" s="34">
        <v>104</v>
      </c>
      <c r="H23" s="56"/>
    </row>
    <row r="24" spans="1:14">
      <c r="A24" s="10" t="s">
        <v>27</v>
      </c>
      <c r="B24" s="21">
        <v>4337</v>
      </c>
      <c r="C24" s="59">
        <v>4337</v>
      </c>
      <c r="D24" s="62">
        <v>44005</v>
      </c>
      <c r="E24" s="62">
        <v>44062</v>
      </c>
      <c r="F24" s="34">
        <v>271</v>
      </c>
      <c r="G24" s="34">
        <v>271</v>
      </c>
      <c r="H24" s="56"/>
    </row>
    <row r="25" spans="1:14">
      <c r="A25" s="10" t="s">
        <v>28</v>
      </c>
      <c r="B25" s="21">
        <v>4718</v>
      </c>
      <c r="C25" s="59">
        <v>4718</v>
      </c>
      <c r="D25" s="62">
        <v>44005</v>
      </c>
      <c r="E25" s="62">
        <v>44062</v>
      </c>
      <c r="F25" s="34">
        <v>440</v>
      </c>
      <c r="G25" s="34">
        <v>340</v>
      </c>
      <c r="H25" s="56"/>
    </row>
    <row r="26" spans="1:14">
      <c r="A26" s="10" t="s">
        <v>29</v>
      </c>
      <c r="B26" s="21">
        <v>3154</v>
      </c>
      <c r="C26" s="59">
        <v>3154</v>
      </c>
      <c r="D26" s="62">
        <v>44005</v>
      </c>
      <c r="E26" s="62">
        <v>44062</v>
      </c>
      <c r="F26" s="34">
        <v>160</v>
      </c>
      <c r="G26" s="34">
        <v>160</v>
      </c>
      <c r="H26" s="56"/>
    </row>
    <row r="27" spans="1:14" s="47" customFormat="1">
      <c r="A27" s="44" t="s">
        <v>30</v>
      </c>
      <c r="B27" s="12">
        <v>9988</v>
      </c>
      <c r="C27" s="14">
        <v>9988</v>
      </c>
      <c r="D27" s="63">
        <v>44040</v>
      </c>
      <c r="E27" s="63">
        <v>44062</v>
      </c>
      <c r="F27" s="14">
        <v>593</v>
      </c>
      <c r="G27" s="43">
        <v>525</v>
      </c>
      <c r="H27" s="57"/>
    </row>
    <row r="28" spans="1:14">
      <c r="A28" s="10" t="s">
        <v>31</v>
      </c>
      <c r="B28" s="21">
        <v>9237</v>
      </c>
      <c r="C28" s="59">
        <v>9237</v>
      </c>
      <c r="D28" s="62">
        <v>44005</v>
      </c>
      <c r="E28" s="62">
        <v>44062</v>
      </c>
      <c r="F28" s="34">
        <v>244</v>
      </c>
      <c r="G28" s="34">
        <v>144</v>
      </c>
      <c r="H28" s="56"/>
    </row>
    <row r="29" spans="1:14">
      <c r="A29" s="10" t="s">
        <v>32</v>
      </c>
      <c r="B29" s="21">
        <v>8757</v>
      </c>
      <c r="C29" s="59">
        <v>8757</v>
      </c>
      <c r="D29" s="62">
        <v>44005</v>
      </c>
      <c r="E29" s="62">
        <v>44062</v>
      </c>
      <c r="F29" s="34">
        <v>370</v>
      </c>
      <c r="G29" s="34">
        <v>358</v>
      </c>
      <c r="H29" s="56"/>
    </row>
    <row r="30" spans="1:14">
      <c r="A30" s="15" t="s">
        <v>33</v>
      </c>
      <c r="B30" s="22">
        <v>2952</v>
      </c>
      <c r="C30" s="60">
        <v>2952</v>
      </c>
      <c r="D30" s="64">
        <v>44040</v>
      </c>
      <c r="E30" s="64">
        <v>44062</v>
      </c>
      <c r="F30" s="35">
        <v>55</v>
      </c>
      <c r="G30" s="35">
        <v>55</v>
      </c>
      <c r="H30" s="55"/>
    </row>
    <row r="31" spans="1:14">
      <c r="A31" s="19" t="s">
        <v>34</v>
      </c>
      <c r="B31" s="56"/>
      <c r="C31" s="65">
        <f>SUM(C19:C30)</f>
        <v>74782</v>
      </c>
      <c r="D31" s="56"/>
      <c r="E31" s="56"/>
      <c r="F31" s="53">
        <f>SUM(F19:F30)</f>
        <v>4198</v>
      </c>
      <c r="G31" s="53">
        <f>SUM(G19:G30)</f>
        <v>3428</v>
      </c>
      <c r="H31" s="56">
        <f>SUM(H19:H30)</f>
        <v>0</v>
      </c>
      <c r="I31">
        <f>F31/C31</f>
        <v>5.6136503436655882E-2</v>
      </c>
    </row>
    <row r="32" spans="1:14">
      <c r="A32" s="23"/>
      <c r="B32" s="23"/>
      <c r="C32" s="23"/>
      <c r="D32" s="23"/>
      <c r="E32" s="23"/>
      <c r="F32" s="23"/>
      <c r="G32" s="23"/>
      <c r="H32" s="23"/>
    </row>
    <row r="33" spans="1:9" ht="15.75" thickBot="1">
      <c r="A33" s="20" t="s">
        <v>35</v>
      </c>
    </row>
    <row r="34" spans="1:9" ht="26.25" thickBot="1">
      <c r="A34" s="1" t="s">
        <v>0</v>
      </c>
      <c r="B34" s="2" t="s">
        <v>1</v>
      </c>
      <c r="C34" s="2" t="s">
        <v>36</v>
      </c>
      <c r="D34" s="3" t="s">
        <v>3</v>
      </c>
      <c r="E34" s="3" t="s">
        <v>4</v>
      </c>
      <c r="F34" s="4" t="s">
        <v>5</v>
      </c>
      <c r="G34" s="2" t="s">
        <v>37</v>
      </c>
      <c r="H34" s="4" t="s">
        <v>38</v>
      </c>
    </row>
    <row r="35" spans="1:9" s="47" customFormat="1">
      <c r="A35" s="9" t="s">
        <v>39</v>
      </c>
      <c r="B35" s="50">
        <v>1829</v>
      </c>
      <c r="C35" s="50">
        <v>1940</v>
      </c>
      <c r="D35" s="46">
        <v>44057</v>
      </c>
      <c r="E35" s="51">
        <v>44070</v>
      </c>
      <c r="F35" s="41">
        <f>73+17</f>
        <v>90</v>
      </c>
    </row>
    <row r="36" spans="1:9">
      <c r="A36" s="14" t="s">
        <v>40</v>
      </c>
      <c r="B36" s="11">
        <v>2236</v>
      </c>
      <c r="C36" s="11">
        <v>2320</v>
      </c>
      <c r="D36" s="37">
        <v>44057</v>
      </c>
      <c r="F36">
        <v>10</v>
      </c>
    </row>
    <row r="37" spans="1:9">
      <c r="A37" s="14" t="s">
        <v>41</v>
      </c>
      <c r="B37" s="21">
        <v>404</v>
      </c>
      <c r="C37" s="21">
        <v>460</v>
      </c>
      <c r="D37" s="37">
        <v>44057</v>
      </c>
    </row>
    <row r="38" spans="1:9">
      <c r="A38" s="14" t="s">
        <v>42</v>
      </c>
      <c r="B38" s="11">
        <v>1235</v>
      </c>
      <c r="C38" s="11">
        <v>1340</v>
      </c>
      <c r="D38" s="37">
        <v>44057</v>
      </c>
    </row>
    <row r="39" spans="1:9">
      <c r="A39" s="14" t="s">
        <v>43</v>
      </c>
      <c r="B39" s="11">
        <v>1551</v>
      </c>
      <c r="C39" s="11">
        <v>1645</v>
      </c>
      <c r="D39" s="37">
        <v>44057</v>
      </c>
      <c r="F39">
        <v>32</v>
      </c>
    </row>
    <row r="40" spans="1:9">
      <c r="A40" s="24" t="s">
        <v>34</v>
      </c>
      <c r="C40" s="40">
        <f>SUM(C35:C39)</f>
        <v>7705</v>
      </c>
      <c r="F40" s="28">
        <f>SUM(F35:F39)</f>
        <v>132</v>
      </c>
      <c r="G40">
        <f>SUM(G35:G39)</f>
        <v>0</v>
      </c>
      <c r="H40">
        <f>SUM(H35:H39)</f>
        <v>0</v>
      </c>
      <c r="I40">
        <f>F40/C40</f>
        <v>1.7131732641142115E-2</v>
      </c>
    </row>
    <row r="41" spans="1:9">
      <c r="A41" s="25"/>
      <c r="B41" s="23"/>
      <c r="C41" s="23"/>
      <c r="D41" s="23"/>
      <c r="E41" s="23"/>
      <c r="F41" s="23"/>
      <c r="G41" s="23"/>
      <c r="H41" s="23"/>
    </row>
    <row r="42" spans="1:9">
      <c r="A42" s="25"/>
      <c r="B42" s="23"/>
      <c r="C42" s="23"/>
      <c r="D42" s="23"/>
      <c r="E42" s="23"/>
      <c r="F42" s="23"/>
      <c r="G42" s="23"/>
      <c r="H42" s="23"/>
    </row>
    <row r="43" spans="1:9" ht="15.75" thickBot="1">
      <c r="A43" s="29" t="s">
        <v>49</v>
      </c>
      <c r="B43" s="26"/>
      <c r="C43" s="26"/>
      <c r="D43" s="26"/>
      <c r="E43" s="26"/>
      <c r="F43" s="26"/>
      <c r="G43" s="26"/>
      <c r="H43" s="26"/>
    </row>
    <row r="44" spans="1:9" ht="26.25" thickBot="1">
      <c r="A44" s="1" t="s">
        <v>0</v>
      </c>
      <c r="B44" s="2" t="s">
        <v>1</v>
      </c>
      <c r="C44" s="2" t="s">
        <v>36</v>
      </c>
      <c r="D44" s="3" t="s">
        <v>3</v>
      </c>
      <c r="E44" s="3" t="s">
        <v>4</v>
      </c>
      <c r="F44" s="4" t="s">
        <v>5</v>
      </c>
      <c r="G44" s="2" t="s">
        <v>37</v>
      </c>
      <c r="H44" s="4" t="s">
        <v>38</v>
      </c>
    </row>
    <row r="45" spans="1:9">
      <c r="A45" s="10" t="s">
        <v>44</v>
      </c>
      <c r="B45" s="21">
        <v>1152</v>
      </c>
      <c r="C45" s="21">
        <v>1152</v>
      </c>
      <c r="D45" s="37">
        <v>44064</v>
      </c>
      <c r="F45" s="20">
        <v>0</v>
      </c>
      <c r="G45" s="20">
        <v>0</v>
      </c>
    </row>
    <row r="46" spans="1:9">
      <c r="A46" s="10" t="s">
        <v>45</v>
      </c>
      <c r="B46" s="21">
        <v>8098</v>
      </c>
      <c r="C46" s="21">
        <v>8098</v>
      </c>
      <c r="D46" s="37">
        <v>44064</v>
      </c>
      <c r="F46" s="20">
        <v>0</v>
      </c>
      <c r="G46" s="20">
        <v>0</v>
      </c>
    </row>
    <row r="47" spans="1:9" s="47" customFormat="1">
      <c r="A47" s="44" t="s">
        <v>46</v>
      </c>
      <c r="B47" s="12">
        <v>4873</v>
      </c>
      <c r="C47" s="45">
        <v>4873</v>
      </c>
      <c r="D47" s="46">
        <v>44060</v>
      </c>
      <c r="F47" s="42">
        <v>13</v>
      </c>
      <c r="G47" s="47">
        <v>0</v>
      </c>
    </row>
    <row r="48" spans="1:9" s="47" customFormat="1">
      <c r="A48" s="44" t="s">
        <v>47</v>
      </c>
      <c r="B48" s="12">
        <v>9233</v>
      </c>
      <c r="C48" s="45">
        <v>9234</v>
      </c>
      <c r="D48" s="46">
        <v>44060</v>
      </c>
      <c r="F48" s="42">
        <v>30</v>
      </c>
      <c r="G48" s="47">
        <v>0</v>
      </c>
    </row>
    <row r="49" spans="1:9">
      <c r="A49" s="15" t="s">
        <v>48</v>
      </c>
      <c r="B49" s="22">
        <v>6431</v>
      </c>
      <c r="C49" s="22">
        <v>6431</v>
      </c>
      <c r="D49" s="37">
        <v>44064</v>
      </c>
      <c r="F49" s="20">
        <v>0</v>
      </c>
      <c r="G49">
        <v>0</v>
      </c>
    </row>
    <row r="50" spans="1:9">
      <c r="A50" s="19" t="s">
        <v>34</v>
      </c>
      <c r="C50" s="28">
        <f>SUM(C45:C49)</f>
        <v>29788</v>
      </c>
      <c r="F50" s="28">
        <f>SUM(F45:F49)</f>
        <v>43</v>
      </c>
      <c r="G50">
        <f>SUM(G45:G49)</f>
        <v>0</v>
      </c>
      <c r="H50">
        <f>SUM(H45:H49)</f>
        <v>0</v>
      </c>
      <c r="I50">
        <f>F50/C50</f>
        <v>1.4435343091177655E-3</v>
      </c>
    </row>
    <row r="51" spans="1:9">
      <c r="A51" s="23"/>
      <c r="B51" s="23"/>
      <c r="C51" s="23"/>
      <c r="D51" s="23"/>
      <c r="E51" s="23"/>
      <c r="F51" s="23"/>
      <c r="G51" s="23"/>
      <c r="H51" s="23"/>
    </row>
    <row r="52" spans="1:9" ht="15.75" thickBot="1">
      <c r="A52" s="20" t="s">
        <v>50</v>
      </c>
    </row>
    <row r="53" spans="1:9" ht="25.5">
      <c r="A53" s="66" t="s">
        <v>0</v>
      </c>
      <c r="B53" s="67" t="s">
        <v>1</v>
      </c>
      <c r="C53" s="67" t="s">
        <v>36</v>
      </c>
      <c r="D53" s="61" t="s">
        <v>3</v>
      </c>
      <c r="E53" s="61" t="s">
        <v>4</v>
      </c>
      <c r="F53" s="54" t="s">
        <v>5</v>
      </c>
      <c r="G53" s="67" t="s">
        <v>37</v>
      </c>
      <c r="H53" s="54" t="s">
        <v>38</v>
      </c>
    </row>
    <row r="54" spans="1:9">
      <c r="A54" s="21" t="s">
        <v>51</v>
      </c>
      <c r="B54" s="21">
        <v>15730</v>
      </c>
      <c r="C54" s="73">
        <v>15722</v>
      </c>
      <c r="D54" s="72">
        <v>44064</v>
      </c>
      <c r="E54" s="72" t="s">
        <v>69</v>
      </c>
      <c r="F54" s="73">
        <v>92</v>
      </c>
      <c r="G54" s="76">
        <v>103</v>
      </c>
      <c r="H54" s="73">
        <v>55</v>
      </c>
    </row>
    <row r="55" spans="1:9">
      <c r="A55" s="21" t="s">
        <v>52</v>
      </c>
      <c r="B55" s="21">
        <v>6904</v>
      </c>
      <c r="C55" s="73">
        <v>6896</v>
      </c>
      <c r="D55" s="72">
        <v>44064</v>
      </c>
      <c r="E55" s="56"/>
      <c r="F55" s="73"/>
      <c r="G55" s="56"/>
      <c r="H55" s="73"/>
    </row>
    <row r="56" spans="1:9">
      <c r="A56" s="21" t="s">
        <v>53</v>
      </c>
      <c r="B56" s="21">
        <v>5659</v>
      </c>
      <c r="C56" s="73">
        <v>5651</v>
      </c>
      <c r="D56" s="72">
        <v>44064</v>
      </c>
      <c r="E56" s="56"/>
      <c r="F56" s="73"/>
      <c r="G56" s="56"/>
      <c r="H56" s="73"/>
    </row>
    <row r="57" spans="1:9">
      <c r="A57" s="21" t="s">
        <v>54</v>
      </c>
      <c r="B57" s="21">
        <v>10356</v>
      </c>
      <c r="C57" s="73">
        <v>10348</v>
      </c>
      <c r="D57" s="72">
        <v>44067</v>
      </c>
      <c r="E57" s="56"/>
      <c r="F57" s="73"/>
      <c r="G57" s="56"/>
      <c r="H57" s="73"/>
    </row>
    <row r="58" spans="1:9">
      <c r="A58" s="12" t="s">
        <v>34</v>
      </c>
      <c r="B58" s="56"/>
      <c r="C58" s="73">
        <f>SUM(C54:C57)</f>
        <v>38617</v>
      </c>
      <c r="D58" s="56"/>
      <c r="E58" s="56"/>
      <c r="F58" s="73">
        <f>SUM(F54:F57)</f>
        <v>92</v>
      </c>
      <c r="G58" s="73">
        <f>SUM(G54:G57)</f>
        <v>103</v>
      </c>
      <c r="H58" s="73">
        <f>SUM(H54:H57)</f>
        <v>55</v>
      </c>
      <c r="I58">
        <f>F58/C58</f>
        <v>2.3823704586063135E-3</v>
      </c>
    </row>
    <row r="59" spans="1:9">
      <c r="A59" s="23"/>
      <c r="B59" s="23"/>
      <c r="C59" s="23"/>
      <c r="D59" s="23"/>
      <c r="E59" s="23"/>
      <c r="F59" s="23"/>
      <c r="G59" s="23"/>
      <c r="H59" s="23"/>
    </row>
    <row r="60" spans="1:9" ht="15.75" thickBot="1">
      <c r="A60" s="29" t="s">
        <v>61</v>
      </c>
      <c r="B60" s="26"/>
      <c r="C60" s="26"/>
      <c r="D60" s="26"/>
      <c r="E60" s="26"/>
      <c r="F60" s="26"/>
      <c r="G60" s="26"/>
      <c r="H60" s="26"/>
    </row>
    <row r="61" spans="1:9" ht="25.5">
      <c r="A61" s="66" t="s">
        <v>0</v>
      </c>
      <c r="B61" s="67" t="s">
        <v>1</v>
      </c>
      <c r="C61" s="67" t="s">
        <v>36</v>
      </c>
      <c r="D61" s="61" t="s">
        <v>3</v>
      </c>
      <c r="E61" s="61" t="s">
        <v>4</v>
      </c>
      <c r="F61" s="54" t="s">
        <v>5</v>
      </c>
      <c r="G61" s="67" t="s">
        <v>37</v>
      </c>
      <c r="H61" s="54" t="s">
        <v>38</v>
      </c>
    </row>
    <row r="62" spans="1:9" s="47" customFormat="1">
      <c r="A62" s="12" t="s">
        <v>55</v>
      </c>
      <c r="B62" s="12">
        <v>7872</v>
      </c>
      <c r="C62" s="80">
        <v>19054</v>
      </c>
      <c r="D62" s="68">
        <v>44026</v>
      </c>
      <c r="E62" s="69">
        <v>44020</v>
      </c>
      <c r="F62" s="12">
        <v>2153</v>
      </c>
      <c r="G62" s="70">
        <v>660</v>
      </c>
      <c r="H62" s="71">
        <f>111+9+20</f>
        <v>140</v>
      </c>
    </row>
    <row r="63" spans="1:9">
      <c r="A63" s="21" t="s">
        <v>56</v>
      </c>
      <c r="B63" s="53">
        <v>15935</v>
      </c>
      <c r="C63" s="12">
        <v>15932</v>
      </c>
      <c r="D63" s="36">
        <v>44026</v>
      </c>
      <c r="E63" s="72">
        <v>44020</v>
      </c>
      <c r="F63" s="12">
        <v>1286</v>
      </c>
      <c r="G63" s="73">
        <v>531</v>
      </c>
      <c r="H63" s="73">
        <f>124+133+57</f>
        <v>314</v>
      </c>
    </row>
    <row r="64" spans="1:9">
      <c r="A64" s="21" t="s">
        <v>57</v>
      </c>
      <c r="B64" s="53">
        <v>17591</v>
      </c>
      <c r="C64" s="12">
        <v>17591</v>
      </c>
      <c r="D64" s="36">
        <v>44026</v>
      </c>
      <c r="E64" s="72">
        <v>44029</v>
      </c>
      <c r="F64" s="12">
        <v>878</v>
      </c>
      <c r="G64" s="73">
        <f>74+84</f>
        <v>158</v>
      </c>
      <c r="H64" s="73">
        <v>21</v>
      </c>
    </row>
    <row r="65" spans="1:9">
      <c r="A65" s="21" t="s">
        <v>58</v>
      </c>
      <c r="B65" s="53">
        <v>20590</v>
      </c>
      <c r="C65" s="12">
        <v>20590</v>
      </c>
      <c r="D65" s="36">
        <v>44026</v>
      </c>
      <c r="E65" s="72">
        <v>44030</v>
      </c>
      <c r="F65" s="12">
        <v>1192</v>
      </c>
      <c r="G65" s="73">
        <f>272+384</f>
        <v>656</v>
      </c>
      <c r="H65" s="73">
        <f>51+24</f>
        <v>75</v>
      </c>
    </row>
    <row r="66" spans="1:9">
      <c r="A66" s="21" t="s">
        <v>59</v>
      </c>
      <c r="B66" s="53">
        <v>6813</v>
      </c>
      <c r="C66" s="80">
        <v>2804</v>
      </c>
      <c r="D66" s="36">
        <v>44026</v>
      </c>
      <c r="E66" s="72">
        <v>44037</v>
      </c>
      <c r="F66" s="12">
        <v>642</v>
      </c>
      <c r="G66" s="70">
        <v>534</v>
      </c>
      <c r="H66" s="73">
        <f>89+100+163</f>
        <v>352</v>
      </c>
    </row>
    <row r="67" spans="1:9">
      <c r="A67" s="74" t="s">
        <v>60</v>
      </c>
      <c r="B67" s="75">
        <v>14</v>
      </c>
      <c r="C67" s="21">
        <v>14</v>
      </c>
      <c r="D67" s="31">
        <v>44026</v>
      </c>
      <c r="E67" s="72">
        <v>44038</v>
      </c>
      <c r="F67" s="21">
        <v>12</v>
      </c>
      <c r="G67" s="56"/>
      <c r="H67" s="73"/>
    </row>
    <row r="68" spans="1:9">
      <c r="A68" s="12" t="s">
        <v>34</v>
      </c>
      <c r="B68" s="56">
        <f>SUM(B62:B67)</f>
        <v>68815</v>
      </c>
      <c r="C68" s="73">
        <f>SUM(C62:C67)</f>
        <v>75985</v>
      </c>
      <c r="D68" s="56"/>
      <c r="E68" s="56"/>
      <c r="F68" s="12">
        <f>SUM(F62:F67)</f>
        <v>6163</v>
      </c>
      <c r="G68" s="73">
        <f>SUM(G62:G67)</f>
        <v>2539</v>
      </c>
      <c r="H68" s="73">
        <f>SUM(H62:H67)</f>
        <v>902</v>
      </c>
      <c r="I68">
        <f>F68/C68</f>
        <v>8.1108113443442778E-2</v>
      </c>
    </row>
    <row r="69" spans="1:9">
      <c r="A69" s="23"/>
      <c r="B69" s="23"/>
      <c r="C69" s="23"/>
      <c r="D69" s="23"/>
      <c r="E69" s="23"/>
      <c r="F69" s="23"/>
      <c r="G69" s="23"/>
      <c r="H69" s="23"/>
    </row>
    <row r="70" spans="1:9" ht="15.75" thickBot="1">
      <c r="A70" s="20" t="s">
        <v>62</v>
      </c>
    </row>
    <row r="71" spans="1:9" ht="26.25" thickBot="1">
      <c r="A71" s="1" t="s">
        <v>0</v>
      </c>
      <c r="B71" s="2" t="s">
        <v>1</v>
      </c>
      <c r="C71" s="2" t="s">
        <v>36</v>
      </c>
      <c r="D71" s="3" t="s">
        <v>3</v>
      </c>
      <c r="E71" s="3" t="s">
        <v>4</v>
      </c>
      <c r="F71" s="4" t="s">
        <v>5</v>
      </c>
      <c r="G71" s="2" t="s">
        <v>37</v>
      </c>
      <c r="H71" s="4" t="s">
        <v>38</v>
      </c>
    </row>
    <row r="72" spans="1:9">
      <c r="A72" s="5" t="s">
        <v>63</v>
      </c>
      <c r="B72" s="27">
        <v>13841</v>
      </c>
      <c r="C72" s="7">
        <v>2500</v>
      </c>
      <c r="D72" s="30">
        <v>44026</v>
      </c>
      <c r="E72" s="37">
        <v>44071</v>
      </c>
      <c r="F72" s="20">
        <v>0</v>
      </c>
      <c r="G72">
        <v>0</v>
      </c>
    </row>
    <row r="73" spans="1:9">
      <c r="A73" s="10" t="s">
        <v>64</v>
      </c>
      <c r="B73" s="21">
        <v>14673</v>
      </c>
      <c r="C73" s="12">
        <v>2500</v>
      </c>
      <c r="D73" s="31">
        <v>44026</v>
      </c>
      <c r="E73" s="37">
        <v>44072</v>
      </c>
      <c r="F73" s="20">
        <v>0</v>
      </c>
      <c r="G73">
        <v>0</v>
      </c>
    </row>
    <row r="74" spans="1:9">
      <c r="A74" s="10" t="s">
        <v>65</v>
      </c>
      <c r="B74" s="21">
        <v>13242</v>
      </c>
      <c r="C74" s="12">
        <v>2500</v>
      </c>
      <c r="D74" s="31">
        <v>44026</v>
      </c>
      <c r="E74" s="37">
        <v>44073</v>
      </c>
      <c r="F74" s="20">
        <v>0</v>
      </c>
      <c r="G74">
        <v>0</v>
      </c>
    </row>
    <row r="75" spans="1:9">
      <c r="A75" s="15" t="s">
        <v>66</v>
      </c>
      <c r="B75" s="22">
        <v>13440</v>
      </c>
      <c r="C75" s="17">
        <v>2500</v>
      </c>
      <c r="D75" s="32">
        <v>44026</v>
      </c>
      <c r="E75" s="37">
        <v>44074</v>
      </c>
      <c r="F75" s="20">
        <v>0</v>
      </c>
      <c r="G75">
        <v>0</v>
      </c>
    </row>
    <row r="76" spans="1:9">
      <c r="A76" s="28" t="s">
        <v>20</v>
      </c>
      <c r="C76" s="28">
        <f>SUM(C72:C75)</f>
        <v>10000</v>
      </c>
      <c r="F76" s="20">
        <f>SUM(F72:F75)</f>
        <v>0</v>
      </c>
      <c r="G76" s="28">
        <f>SUM(G72:G75)</f>
        <v>0</v>
      </c>
      <c r="H76">
        <f>SUM(H72:H75)</f>
        <v>0</v>
      </c>
      <c r="I76">
        <f>F76/C76</f>
        <v>0</v>
      </c>
    </row>
    <row r="79" spans="1:9" ht="15.75">
      <c r="A79" s="79" t="s">
        <v>78</v>
      </c>
      <c r="B79" s="77"/>
      <c r="C79" s="79" t="s">
        <v>34</v>
      </c>
    </row>
    <row r="80" spans="1:9" ht="15.75">
      <c r="A80" s="77" t="s">
        <v>74</v>
      </c>
      <c r="B80" s="77"/>
      <c r="C80" s="77">
        <f>G76+G58+G68+G50+G40+G31+G15</f>
        <v>6253</v>
      </c>
    </row>
    <row r="81" spans="1:8" ht="15.75">
      <c r="A81" s="77" t="s">
        <v>75</v>
      </c>
      <c r="B81" s="77"/>
      <c r="C81" s="78">
        <f>C76+C68+C58+C50+C40+C31+C15</f>
        <v>355912</v>
      </c>
    </row>
    <row r="82" spans="1:8" ht="15.75">
      <c r="A82" s="77" t="s">
        <v>77</v>
      </c>
      <c r="B82" s="77"/>
      <c r="C82" s="77">
        <f>F76+F68+F58+F50+F40+F31+F15</f>
        <v>11063</v>
      </c>
    </row>
    <row r="83" spans="1:8" ht="15.75">
      <c r="A83" s="77" t="s">
        <v>76</v>
      </c>
      <c r="B83" s="77"/>
      <c r="C83" s="77">
        <f>H76+H68+H58+H50+H40+H31+H15</f>
        <v>957</v>
      </c>
    </row>
    <row r="95" spans="1:8">
      <c r="A95" s="156" t="s">
        <v>81</v>
      </c>
      <c r="B95" s="156"/>
      <c r="C95" s="156"/>
      <c r="D95" s="156"/>
      <c r="E95" s="156"/>
      <c r="F95" s="156"/>
      <c r="G95" s="156"/>
      <c r="H95" s="156"/>
    </row>
    <row r="96" spans="1:8" ht="15.75" thickBot="1"/>
    <row r="97" spans="1:8" ht="15.75" thickBot="1">
      <c r="A97" s="81" t="s">
        <v>72</v>
      </c>
      <c r="B97" s="82">
        <f>G68+G58+G79+G50+G40+G31+G15</f>
        <v>6253</v>
      </c>
      <c r="D97" s="142" t="s">
        <v>82</v>
      </c>
      <c r="E97" s="144"/>
      <c r="F97" s="88" t="s">
        <v>83</v>
      </c>
      <c r="G97" s="154" t="s">
        <v>84</v>
      </c>
      <c r="H97" s="155"/>
    </row>
    <row r="98" spans="1:8">
      <c r="A98" s="83" t="s">
        <v>79</v>
      </c>
      <c r="B98" s="84">
        <f>C76+C68+C58+C50+C40+C31+C15</f>
        <v>355912</v>
      </c>
      <c r="D98" s="150"/>
      <c r="E98" s="151"/>
      <c r="F98" s="91"/>
      <c r="G98" s="93" t="s">
        <v>85</v>
      </c>
      <c r="H98" s="94">
        <v>267</v>
      </c>
    </row>
    <row r="99" spans="1:8" ht="15.75" thickBot="1">
      <c r="A99" s="83" t="s">
        <v>80</v>
      </c>
      <c r="B99" s="85">
        <f>F76+F68+F58+F50+F40+F31+F15</f>
        <v>11063</v>
      </c>
      <c r="D99" s="152">
        <v>997</v>
      </c>
      <c r="E99" s="153"/>
      <c r="F99" s="92">
        <v>362</v>
      </c>
      <c r="G99" s="95" t="s">
        <v>86</v>
      </c>
      <c r="H99" s="89">
        <v>58</v>
      </c>
    </row>
    <row r="100" spans="1:8" ht="15.75" thickBot="1">
      <c r="A100" s="86" t="s">
        <v>73</v>
      </c>
      <c r="B100" s="87">
        <f>H76+H68+H58+H50+H40+H31+H15</f>
        <v>957</v>
      </c>
      <c r="G100" s="96" t="s">
        <v>87</v>
      </c>
      <c r="H100" s="97">
        <v>37</v>
      </c>
    </row>
    <row r="101" spans="1:8" ht="15.75" thickBot="1">
      <c r="H101" s="98">
        <f>SUM(H98:H100)</f>
        <v>362</v>
      </c>
    </row>
    <row r="102" spans="1:8" ht="15.75" thickBot="1">
      <c r="C102" s="142" t="s">
        <v>88</v>
      </c>
      <c r="D102" s="143"/>
      <c r="E102" s="143"/>
      <c r="F102" s="144"/>
    </row>
    <row r="104" spans="1:8" ht="15.75" thickBot="1">
      <c r="C104" s="28" t="s">
        <v>89</v>
      </c>
      <c r="E104" t="s">
        <v>91</v>
      </c>
      <c r="F104" t="s">
        <v>92</v>
      </c>
    </row>
    <row r="105" spans="1:8">
      <c r="D105" t="s">
        <v>90</v>
      </c>
      <c r="E105" s="101">
        <v>19054</v>
      </c>
      <c r="F105" s="88">
        <v>7872</v>
      </c>
    </row>
    <row r="106" spans="1:8" ht="15.75" thickBot="1">
      <c r="D106" t="s">
        <v>59</v>
      </c>
      <c r="E106" s="102">
        <v>2804</v>
      </c>
      <c r="F106" s="90">
        <v>6813</v>
      </c>
    </row>
    <row r="107" spans="1:8" ht="15.75" thickBot="1"/>
    <row r="108" spans="1:8">
      <c r="C108" s="145" t="s">
        <v>93</v>
      </c>
      <c r="D108" s="146"/>
      <c r="E108" s="99">
        <v>997</v>
      </c>
    </row>
    <row r="109" spans="1:8" ht="15.75" thickBot="1">
      <c r="C109" s="147" t="s">
        <v>94</v>
      </c>
      <c r="D109" s="148"/>
      <c r="E109" s="100">
        <v>902</v>
      </c>
    </row>
  </sheetData>
  <mergeCells count="9">
    <mergeCell ref="C102:F102"/>
    <mergeCell ref="C108:D108"/>
    <mergeCell ref="C109:D109"/>
    <mergeCell ref="J18:M18"/>
    <mergeCell ref="D97:E97"/>
    <mergeCell ref="D98:E98"/>
    <mergeCell ref="D99:E99"/>
    <mergeCell ref="G97:H97"/>
    <mergeCell ref="A95:H9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I11" sqref="I11"/>
    </sheetView>
  </sheetViews>
  <sheetFormatPr defaultColWidth="9.140625" defaultRowHeight="12.75"/>
  <cols>
    <col min="1" max="1" width="24.85546875" style="128" customWidth="1"/>
    <col min="2" max="2" width="15" style="128" hidden="1" customWidth="1"/>
    <col min="3" max="3" width="16" style="128" hidden="1" customWidth="1"/>
    <col min="4" max="4" width="9.140625" style="128"/>
    <col min="5" max="5" width="23.5703125" style="128" customWidth="1"/>
    <col min="6" max="6" width="21" style="128" hidden="1" customWidth="1"/>
    <col min="7" max="7" width="13.7109375" style="128" hidden="1" customWidth="1"/>
    <col min="8" max="16384" width="9.140625" style="128"/>
  </cols>
  <sheetData>
    <row r="1" spans="1:9">
      <c r="A1" s="141" t="s">
        <v>95</v>
      </c>
      <c r="B1" s="141"/>
      <c r="C1" s="141"/>
      <c r="D1" s="141"/>
      <c r="E1" s="141"/>
      <c r="F1" s="141"/>
      <c r="G1" s="141"/>
      <c r="H1" s="141"/>
      <c r="I1" s="141"/>
    </row>
    <row r="2" spans="1:9" ht="13.5" thickBot="1">
      <c r="A2" s="127" t="s">
        <v>67</v>
      </c>
      <c r="E2" s="103" t="s">
        <v>21</v>
      </c>
    </row>
    <row r="3" spans="1:9" s="129" customFormat="1" ht="26.25" thickBot="1">
      <c r="A3" s="104" t="s">
        <v>0</v>
      </c>
      <c r="B3" s="105" t="s">
        <v>1</v>
      </c>
      <c r="C3" s="106" t="s">
        <v>2</v>
      </c>
      <c r="E3" s="104" t="s">
        <v>0</v>
      </c>
      <c r="F3" s="105" t="s">
        <v>1</v>
      </c>
      <c r="G3" s="106" t="s">
        <v>2</v>
      </c>
    </row>
    <row r="4" spans="1:9">
      <c r="A4" s="107" t="s">
        <v>8</v>
      </c>
      <c r="B4" s="108">
        <v>8333</v>
      </c>
      <c r="C4" s="109">
        <v>9155</v>
      </c>
      <c r="E4" s="107" t="s">
        <v>22</v>
      </c>
      <c r="F4" s="108">
        <v>4805</v>
      </c>
      <c r="G4" s="109">
        <v>4805</v>
      </c>
    </row>
    <row r="5" spans="1:9">
      <c r="A5" s="110" t="s">
        <v>9</v>
      </c>
      <c r="B5" s="111">
        <v>7361</v>
      </c>
      <c r="C5" s="112">
        <v>7460</v>
      </c>
      <c r="E5" s="110" t="s">
        <v>23</v>
      </c>
      <c r="F5" s="111">
        <v>8689</v>
      </c>
      <c r="G5" s="112">
        <v>8689</v>
      </c>
    </row>
    <row r="6" spans="1:9">
      <c r="A6" s="110" t="s">
        <v>10</v>
      </c>
      <c r="B6" s="111">
        <v>8019</v>
      </c>
      <c r="C6" s="112">
        <v>8670</v>
      </c>
      <c r="E6" s="110" t="s">
        <v>24</v>
      </c>
      <c r="F6" s="111">
        <v>6349</v>
      </c>
      <c r="G6" s="112">
        <v>6349</v>
      </c>
    </row>
    <row r="7" spans="1:9">
      <c r="A7" s="110" t="s">
        <v>11</v>
      </c>
      <c r="B7" s="111">
        <v>16433</v>
      </c>
      <c r="C7" s="112">
        <v>17380</v>
      </c>
      <c r="E7" s="110" t="s">
        <v>25</v>
      </c>
      <c r="F7" s="111">
        <v>3260</v>
      </c>
      <c r="G7" s="112">
        <v>3260</v>
      </c>
    </row>
    <row r="8" spans="1:9">
      <c r="A8" s="110" t="s">
        <v>12</v>
      </c>
      <c r="B8" s="111">
        <v>18066</v>
      </c>
      <c r="C8" s="112">
        <v>0</v>
      </c>
      <c r="E8" s="110" t="s">
        <v>26</v>
      </c>
      <c r="F8" s="111">
        <v>8536</v>
      </c>
      <c r="G8" s="112">
        <v>8536</v>
      </c>
    </row>
    <row r="9" spans="1:9">
      <c r="A9" s="110" t="s">
        <v>13</v>
      </c>
      <c r="B9" s="111">
        <v>9154</v>
      </c>
      <c r="C9" s="112">
        <v>10000</v>
      </c>
      <c r="E9" s="110" t="s">
        <v>27</v>
      </c>
      <c r="F9" s="111">
        <v>4337</v>
      </c>
      <c r="G9" s="112">
        <v>4337</v>
      </c>
    </row>
    <row r="10" spans="1:9">
      <c r="A10" s="110" t="s">
        <v>14</v>
      </c>
      <c r="B10" s="111">
        <v>11383</v>
      </c>
      <c r="C10" s="112">
        <v>12180</v>
      </c>
      <c r="E10" s="110" t="s">
        <v>28</v>
      </c>
      <c r="F10" s="111">
        <v>4718</v>
      </c>
      <c r="G10" s="112">
        <v>4718</v>
      </c>
    </row>
    <row r="11" spans="1:9">
      <c r="A11" s="110" t="s">
        <v>15</v>
      </c>
      <c r="B11" s="111">
        <v>14132</v>
      </c>
      <c r="C11" s="112">
        <v>15630</v>
      </c>
      <c r="E11" s="110" t="s">
        <v>29</v>
      </c>
      <c r="F11" s="111">
        <v>3154</v>
      </c>
      <c r="G11" s="112">
        <v>3154</v>
      </c>
    </row>
    <row r="12" spans="1:9">
      <c r="A12" s="110" t="s">
        <v>16</v>
      </c>
      <c r="B12" s="111">
        <v>19981</v>
      </c>
      <c r="C12" s="112">
        <v>0</v>
      </c>
      <c r="E12" s="110" t="s">
        <v>30</v>
      </c>
      <c r="F12" s="111">
        <v>9988</v>
      </c>
      <c r="G12" s="112">
        <v>9988</v>
      </c>
    </row>
    <row r="13" spans="1:9">
      <c r="A13" s="113" t="s">
        <v>17</v>
      </c>
      <c r="B13" s="114">
        <v>9088</v>
      </c>
      <c r="C13" s="112">
        <v>9780</v>
      </c>
      <c r="E13" s="113" t="s">
        <v>31</v>
      </c>
      <c r="F13" s="114">
        <v>9237</v>
      </c>
      <c r="G13" s="112">
        <v>9237</v>
      </c>
    </row>
    <row r="14" spans="1:9">
      <c r="A14" s="110" t="s">
        <v>18</v>
      </c>
      <c r="B14" s="111">
        <v>10493</v>
      </c>
      <c r="C14" s="112">
        <v>11130</v>
      </c>
      <c r="E14" s="110" t="s">
        <v>32</v>
      </c>
      <c r="F14" s="111">
        <v>8757</v>
      </c>
      <c r="G14" s="112">
        <v>8757</v>
      </c>
    </row>
    <row r="15" spans="1:9" ht="13.5" thickBot="1">
      <c r="A15" s="115" t="s">
        <v>19</v>
      </c>
      <c r="B15" s="116">
        <v>16928</v>
      </c>
      <c r="C15" s="117">
        <v>17650</v>
      </c>
      <c r="E15" s="115" t="s">
        <v>33</v>
      </c>
      <c r="F15" s="116">
        <v>2952</v>
      </c>
      <c r="G15" s="117">
        <v>2952</v>
      </c>
    </row>
    <row r="16" spans="1:9" ht="13.5" thickBot="1">
      <c r="A16" s="122" t="s">
        <v>20</v>
      </c>
      <c r="B16" s="130">
        <f>SUM(B4:B15)</f>
        <v>149371</v>
      </c>
      <c r="C16" s="131">
        <f>SUM(C4:C15)</f>
        <v>119035</v>
      </c>
      <c r="E16" s="122" t="s">
        <v>34</v>
      </c>
      <c r="F16" s="130">
        <f>SUM(F4:F15)</f>
        <v>74782</v>
      </c>
      <c r="G16" s="131">
        <f>SUM(G4:G15)</f>
        <v>74782</v>
      </c>
    </row>
    <row r="17" spans="1:7" ht="18.75" customHeight="1"/>
    <row r="18" spans="1:7" ht="13.5" thickBot="1">
      <c r="A18" s="103" t="s">
        <v>35</v>
      </c>
      <c r="E18" s="132" t="s">
        <v>49</v>
      </c>
      <c r="F18" s="133"/>
      <c r="G18" s="133"/>
    </row>
    <row r="19" spans="1:7" ht="26.25" thickBot="1">
      <c r="A19" s="104" t="s">
        <v>0</v>
      </c>
      <c r="B19" s="105" t="s">
        <v>1</v>
      </c>
      <c r="C19" s="106" t="s">
        <v>2</v>
      </c>
      <c r="E19" s="104" t="s">
        <v>0</v>
      </c>
      <c r="F19" s="105" t="s">
        <v>1</v>
      </c>
      <c r="G19" s="106" t="s">
        <v>2</v>
      </c>
    </row>
    <row r="20" spans="1:7">
      <c r="A20" s="107" t="s">
        <v>39</v>
      </c>
      <c r="B20" s="108">
        <v>1829</v>
      </c>
      <c r="C20" s="109">
        <v>1940</v>
      </c>
      <c r="E20" s="107" t="s">
        <v>44</v>
      </c>
      <c r="F20" s="108">
        <v>1152</v>
      </c>
      <c r="G20" s="109">
        <v>1152</v>
      </c>
    </row>
    <row r="21" spans="1:7">
      <c r="A21" s="110" t="s">
        <v>40</v>
      </c>
      <c r="B21" s="111">
        <v>2236</v>
      </c>
      <c r="C21" s="112">
        <v>2320</v>
      </c>
      <c r="E21" s="110" t="s">
        <v>45</v>
      </c>
      <c r="F21" s="111">
        <v>8098</v>
      </c>
      <c r="G21" s="112">
        <v>8098</v>
      </c>
    </row>
    <row r="22" spans="1:7">
      <c r="A22" s="110" t="s">
        <v>41</v>
      </c>
      <c r="B22" s="111">
        <v>404</v>
      </c>
      <c r="C22" s="112">
        <v>460</v>
      </c>
      <c r="E22" s="110" t="s">
        <v>46</v>
      </c>
      <c r="F22" s="111">
        <v>4873</v>
      </c>
      <c r="G22" s="112">
        <v>4873</v>
      </c>
    </row>
    <row r="23" spans="1:7">
      <c r="A23" s="110" t="s">
        <v>42</v>
      </c>
      <c r="B23" s="111">
        <v>1235</v>
      </c>
      <c r="C23" s="112">
        <v>1340</v>
      </c>
      <c r="E23" s="110" t="s">
        <v>47</v>
      </c>
      <c r="F23" s="111">
        <v>9233</v>
      </c>
      <c r="G23" s="112">
        <v>9234</v>
      </c>
    </row>
    <row r="24" spans="1:7" ht="13.5" thickBot="1">
      <c r="A24" s="115" t="s">
        <v>43</v>
      </c>
      <c r="B24" s="116">
        <v>1551</v>
      </c>
      <c r="C24" s="117">
        <v>1645</v>
      </c>
      <c r="E24" s="115" t="s">
        <v>48</v>
      </c>
      <c r="F24" s="116">
        <v>6431</v>
      </c>
      <c r="G24" s="117">
        <v>6431</v>
      </c>
    </row>
    <row r="25" spans="1:7" ht="13.5" thickBot="1">
      <c r="A25" s="122" t="s">
        <v>34</v>
      </c>
      <c r="B25" s="130">
        <f>SUM(B20:B24)</f>
        <v>7255</v>
      </c>
      <c r="C25" s="131">
        <f>SUM(C20:C24)</f>
        <v>7705</v>
      </c>
      <c r="E25" s="122" t="s">
        <v>34</v>
      </c>
      <c r="F25" s="130">
        <f>SUM(F20:F24)</f>
        <v>29787</v>
      </c>
      <c r="G25" s="131">
        <f>SUM(G20:G24)</f>
        <v>29788</v>
      </c>
    </row>
    <row r="26" spans="1:7" ht="18.75" customHeight="1"/>
    <row r="27" spans="1:7" ht="18.75" customHeight="1" thickBot="1">
      <c r="A27" s="103" t="s">
        <v>50</v>
      </c>
      <c r="E27" s="103" t="s">
        <v>61</v>
      </c>
    </row>
    <row r="28" spans="1:7" ht="31.5" customHeight="1" thickBot="1">
      <c r="A28" s="120" t="s">
        <v>0</v>
      </c>
      <c r="B28" s="121" t="s">
        <v>1</v>
      </c>
      <c r="C28" s="106" t="s">
        <v>2</v>
      </c>
      <c r="E28" s="120" t="s">
        <v>0</v>
      </c>
      <c r="F28" s="121" t="s">
        <v>1</v>
      </c>
      <c r="G28" s="106" t="s">
        <v>2</v>
      </c>
    </row>
    <row r="29" spans="1:7" ht="18.75" customHeight="1">
      <c r="A29" s="124" t="s">
        <v>51</v>
      </c>
      <c r="B29" s="124">
        <v>15730</v>
      </c>
      <c r="C29" s="126">
        <v>15722</v>
      </c>
      <c r="E29" s="123" t="s">
        <v>55</v>
      </c>
      <c r="F29" s="123">
        <v>7872</v>
      </c>
      <c r="G29" s="123">
        <v>19054</v>
      </c>
    </row>
    <row r="30" spans="1:7" ht="18.75" customHeight="1">
      <c r="A30" s="124" t="s">
        <v>52</v>
      </c>
      <c r="B30" s="124">
        <v>6904</v>
      </c>
      <c r="C30" s="126">
        <v>6896</v>
      </c>
      <c r="E30" s="124" t="s">
        <v>56</v>
      </c>
      <c r="F30" s="125">
        <v>15935</v>
      </c>
      <c r="G30" s="123">
        <v>15932</v>
      </c>
    </row>
    <row r="31" spans="1:7">
      <c r="A31" s="124" t="s">
        <v>53</v>
      </c>
      <c r="B31" s="124">
        <v>5659</v>
      </c>
      <c r="C31" s="126">
        <v>5651</v>
      </c>
      <c r="E31" s="124" t="s">
        <v>57</v>
      </c>
      <c r="F31" s="125">
        <v>17591</v>
      </c>
      <c r="G31" s="123">
        <v>17591</v>
      </c>
    </row>
    <row r="32" spans="1:7" ht="13.5" thickBot="1">
      <c r="A32" s="134" t="s">
        <v>54</v>
      </c>
      <c r="B32" s="134">
        <v>10356</v>
      </c>
      <c r="C32" s="135">
        <v>10348</v>
      </c>
      <c r="E32" s="124" t="s">
        <v>58</v>
      </c>
      <c r="F32" s="125">
        <v>20590</v>
      </c>
      <c r="G32" s="123">
        <v>20590</v>
      </c>
    </row>
    <row r="33" spans="1:7" ht="13.5" thickBot="1">
      <c r="A33" s="122" t="s">
        <v>34</v>
      </c>
      <c r="B33" s="130">
        <f>SUM(B29:B32)</f>
        <v>38649</v>
      </c>
      <c r="C33" s="131">
        <f>SUM(C29:C32)</f>
        <v>38617</v>
      </c>
      <c r="E33" s="124" t="s">
        <v>59</v>
      </c>
      <c r="F33" s="125">
        <v>6813</v>
      </c>
      <c r="G33" s="123">
        <v>2804</v>
      </c>
    </row>
    <row r="34" spans="1:7" ht="13.5" thickBot="1">
      <c r="E34" s="135" t="s">
        <v>60</v>
      </c>
      <c r="F34" s="136">
        <v>14</v>
      </c>
      <c r="G34" s="134">
        <v>14</v>
      </c>
    </row>
    <row r="35" spans="1:7" ht="13.5" thickBot="1">
      <c r="E35" s="122" t="s">
        <v>34</v>
      </c>
      <c r="F35" s="130">
        <f>SUM(F29:F34)</f>
        <v>68815</v>
      </c>
      <c r="G35" s="131">
        <f>SUM(G29:G34)</f>
        <v>75985</v>
      </c>
    </row>
    <row r="37" spans="1:7" ht="13.5" thickBot="1">
      <c r="A37" s="103" t="s">
        <v>62</v>
      </c>
    </row>
    <row r="38" spans="1:7" ht="26.25" thickBot="1">
      <c r="A38" s="118" t="s">
        <v>0</v>
      </c>
      <c r="B38" s="119" t="s">
        <v>1</v>
      </c>
      <c r="C38" s="106" t="s">
        <v>2</v>
      </c>
    </row>
    <row r="39" spans="1:7">
      <c r="A39" s="137" t="s">
        <v>63</v>
      </c>
      <c r="B39" s="138">
        <v>13841</v>
      </c>
      <c r="C39" s="139">
        <v>2500</v>
      </c>
    </row>
    <row r="40" spans="1:7">
      <c r="A40" s="110" t="s">
        <v>64</v>
      </c>
      <c r="B40" s="125">
        <v>14673</v>
      </c>
      <c r="C40" s="112">
        <v>2500</v>
      </c>
    </row>
    <row r="41" spans="1:7">
      <c r="A41" s="110" t="s">
        <v>65</v>
      </c>
      <c r="B41" s="125">
        <v>13242</v>
      </c>
      <c r="C41" s="112">
        <v>2500</v>
      </c>
    </row>
    <row r="42" spans="1:7" ht="13.5" thickBot="1">
      <c r="A42" s="115" t="s">
        <v>66</v>
      </c>
      <c r="B42" s="140">
        <v>13440</v>
      </c>
      <c r="C42" s="117">
        <v>2500</v>
      </c>
    </row>
    <row r="43" spans="1:7" ht="13.5" thickBot="1">
      <c r="A43" s="122" t="s">
        <v>20</v>
      </c>
      <c r="B43" s="130">
        <f>SUM(B39:B42)</f>
        <v>55196</v>
      </c>
      <c r="C43" s="131">
        <f>SUM(C39:C42)</f>
        <v>10000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Trevor Nivi</dc:creator>
  <cp:lastModifiedBy>USER</cp:lastModifiedBy>
  <dcterms:created xsi:type="dcterms:W3CDTF">2020-08-26T12:39:10Z</dcterms:created>
  <dcterms:modified xsi:type="dcterms:W3CDTF">2020-10-14T17:01:53Z</dcterms:modified>
</cp:coreProperties>
</file>