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4980"/>
  </bookViews>
  <sheets>
    <sheet name="1146 (i) (a)" sheetId="4" r:id="rId1"/>
    <sheet name="1146 (i) (b) " sheetId="24" r:id="rId2"/>
    <sheet name="Sheet23" sheetId="2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4" l="1"/>
  <c r="C46" i="4"/>
  <c r="J46" i="4"/>
  <c r="I46" i="4"/>
  <c r="M46" i="4"/>
  <c r="G46" i="4"/>
  <c r="D46" i="4"/>
  <c r="L60" i="4"/>
  <c r="R60" i="4"/>
  <c r="Q60" i="4"/>
  <c r="J60" i="4"/>
  <c r="I60" i="4"/>
  <c r="D60" i="4"/>
  <c r="W60" i="4"/>
  <c r="U60" i="4"/>
  <c r="T60" i="4"/>
  <c r="P60" i="4"/>
  <c r="O60" i="4"/>
  <c r="N60" i="4"/>
  <c r="M60" i="4"/>
  <c r="K60" i="4"/>
  <c r="H60" i="4"/>
  <c r="G60" i="4"/>
  <c r="F60" i="4"/>
  <c r="E60" i="4"/>
  <c r="W46" i="4"/>
  <c r="V46" i="4"/>
  <c r="U46" i="4"/>
  <c r="T46" i="4"/>
  <c r="S46" i="4"/>
  <c r="R46" i="4"/>
  <c r="Q46" i="4"/>
  <c r="P46" i="4"/>
  <c r="O46" i="4"/>
  <c r="N46" i="4"/>
  <c r="L46" i="4"/>
  <c r="K46" i="4"/>
  <c r="H46" i="4"/>
  <c r="F46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V41" i="24"/>
  <c r="S41" i="24"/>
  <c r="R41" i="24"/>
  <c r="Q41" i="24"/>
  <c r="M41" i="24"/>
  <c r="L41" i="24"/>
  <c r="J41" i="24"/>
  <c r="I41" i="24"/>
  <c r="G41" i="24"/>
  <c r="E41" i="24"/>
  <c r="D41" i="24"/>
  <c r="C41" i="24"/>
  <c r="J18" i="4"/>
  <c r="I18" i="4"/>
  <c r="G18" i="4"/>
  <c r="C18" i="4"/>
  <c r="M18" i="4"/>
  <c r="Q18" i="4"/>
  <c r="W18" i="4"/>
  <c r="U18" i="4"/>
  <c r="T18" i="4"/>
  <c r="S18" i="4"/>
  <c r="R18" i="4"/>
  <c r="P18" i="4"/>
  <c r="O18" i="4"/>
  <c r="N18" i="4"/>
  <c r="L18" i="4"/>
  <c r="K18" i="4"/>
  <c r="H18" i="4"/>
  <c r="F18" i="4"/>
  <c r="D18" i="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C60" i="4" l="1"/>
  <c r="S60" i="4"/>
  <c r="V60" i="4"/>
  <c r="V18" i="4"/>
  <c r="E18" i="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R21" i="24" l="1"/>
  <c r="M21" i="24"/>
  <c r="L21" i="24"/>
  <c r="S20" i="24"/>
  <c r="V19" i="24"/>
  <c r="Q19" i="24"/>
  <c r="J19" i="24"/>
  <c r="I19" i="24"/>
  <c r="G19" i="24"/>
  <c r="E19" i="24"/>
  <c r="D19" i="24"/>
  <c r="C19" i="24"/>
  <c r="V18" i="24"/>
  <c r="J18" i="24"/>
  <c r="I18" i="24"/>
  <c r="G18" i="24"/>
  <c r="E18" i="24"/>
  <c r="D18" i="24"/>
  <c r="C18" i="24"/>
  <c r="V17" i="24"/>
  <c r="J17" i="24"/>
  <c r="I17" i="24"/>
  <c r="G17" i="24"/>
  <c r="E17" i="24"/>
  <c r="D17" i="24"/>
  <c r="C17" i="24"/>
  <c r="V16" i="24"/>
  <c r="J16" i="24"/>
  <c r="I16" i="24"/>
  <c r="G16" i="24"/>
  <c r="E16" i="24"/>
  <c r="D16" i="24"/>
  <c r="C16" i="24"/>
  <c r="V15" i="24"/>
  <c r="J15" i="24"/>
  <c r="I15" i="24"/>
  <c r="G15" i="24"/>
  <c r="E15" i="24"/>
  <c r="D15" i="24"/>
  <c r="C15" i="24"/>
</calcChain>
</file>

<file path=xl/sharedStrings.xml><?xml version="1.0" encoding="utf-8"?>
<sst xmlns="http://schemas.openxmlformats.org/spreadsheetml/2006/main" count="131" uniqueCount="41">
  <si>
    <t>2013/14</t>
  </si>
  <si>
    <t>Business Day</t>
  </si>
  <si>
    <t>Pretoria News</t>
  </si>
  <si>
    <t>Sowetan</t>
  </si>
  <si>
    <t>Financial Times</t>
  </si>
  <si>
    <t>Citizen</t>
  </si>
  <si>
    <t>Times</t>
  </si>
  <si>
    <t>Beeld</t>
  </si>
  <si>
    <t>The Star</t>
  </si>
  <si>
    <t>Daily Sun</t>
  </si>
  <si>
    <t>City Press</t>
  </si>
  <si>
    <t>Sunday Times</t>
  </si>
  <si>
    <t>Sunday Sun</t>
  </si>
  <si>
    <t>Sunday World</t>
  </si>
  <si>
    <t>Financial Mail</t>
  </si>
  <si>
    <t>Mail &amp; Guardian</t>
  </si>
  <si>
    <t>Sunday Independent</t>
  </si>
  <si>
    <t>Saturday Star</t>
  </si>
  <si>
    <t>Financial Times Saturday</t>
  </si>
  <si>
    <t>New Age</t>
  </si>
  <si>
    <t>Engineering News</t>
  </si>
  <si>
    <t>2011/12</t>
  </si>
  <si>
    <t>R</t>
  </si>
  <si>
    <t>Total</t>
  </si>
  <si>
    <t>2012/13</t>
  </si>
  <si>
    <t>Months</t>
  </si>
  <si>
    <t>Sunday Tribune</t>
  </si>
  <si>
    <t>Monday</t>
  </si>
  <si>
    <t>Tuesday</t>
  </si>
  <si>
    <t>Wednesday</t>
  </si>
  <si>
    <t>Thursday</t>
  </si>
  <si>
    <t>Fryday</t>
  </si>
  <si>
    <t>Saturday</t>
  </si>
  <si>
    <t>Sunday</t>
  </si>
  <si>
    <t>Number of copies per day</t>
  </si>
  <si>
    <t>2014/2015</t>
  </si>
  <si>
    <t>2013/2014</t>
  </si>
  <si>
    <t>SALGA (a)(ii)(aa)(aaa)(bbb)(ccc)(bb)</t>
  </si>
  <si>
    <t>SALGA (b)(i)(ii)</t>
  </si>
  <si>
    <t>Annexure E1 -E4</t>
  </si>
  <si>
    <t>Annexure F1-F4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</si>
</sst>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17" fontId="2" fillId="0" borderId="1" xfId="0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17" fontId="1" fillId="0" borderId="4" xfId="0" applyNumberFormat="1" applyFont="1" applyBorder="1" applyAlignment="1">
      <alignment horizontal="justify" vertical="center" wrapText="1"/>
    </xf>
    <xf numFmtId="17" fontId="2" fillId="0" borderId="2" xfId="0" quotePrefix="1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164" fontId="2" fillId="0" borderId="2" xfId="1" applyNumberFormat="1" applyFont="1" applyBorder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17" fontId="1" fillId="0" borderId="5" xfId="0" applyNumberFormat="1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7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7" fontId="1" fillId="0" borderId="1" xfId="0" quotePrefix="1" applyNumberFormat="1" applyFont="1" applyBorder="1" applyAlignment="1">
      <alignment horizontal="center" vertical="center" wrapText="1"/>
    </xf>
    <xf numFmtId="17" fontId="1" fillId="0" borderId="3" xfId="0" quotePrefix="1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0"/>
  <sheetViews>
    <sheetView tabSelected="1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W2" sqref="W2"/>
    </sheetView>
  </sheetViews>
  <sheetFormatPr defaultRowHeight="15" x14ac:dyDescent="0.25"/>
  <cols>
    <col min="1" max="1" width="3.140625" customWidth="1"/>
    <col min="2" max="3" width="12.85546875" customWidth="1"/>
    <col min="4" max="4" width="11" customWidth="1"/>
    <col min="17" max="17" width="11.42578125" customWidth="1"/>
    <col min="18" max="18" width="12.7109375" customWidth="1"/>
    <col min="23" max="23" width="11.5703125" customWidth="1"/>
    <col min="24" max="24" width="4.42578125" customWidth="1"/>
  </cols>
  <sheetData>
    <row r="2" spans="2:23" x14ac:dyDescent="0.25">
      <c r="B2" s="16" t="s">
        <v>37</v>
      </c>
      <c r="C2" s="16"/>
      <c r="D2" s="16"/>
      <c r="V2" s="17" t="s">
        <v>39</v>
      </c>
      <c r="W2" s="18"/>
    </row>
    <row r="3" spans="2:23" ht="45.6" customHeight="1" x14ac:dyDescent="0.25">
      <c r="B3" s="22" t="s">
        <v>25</v>
      </c>
      <c r="C3" s="4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26</v>
      </c>
      <c r="V3" s="3" t="s">
        <v>19</v>
      </c>
      <c r="W3" s="3" t="s">
        <v>20</v>
      </c>
    </row>
    <row r="4" spans="2:23" x14ac:dyDescent="0.25">
      <c r="B4" s="23"/>
      <c r="C4" s="5" t="s">
        <v>22</v>
      </c>
      <c r="D4" s="5" t="s">
        <v>22</v>
      </c>
      <c r="E4" s="5" t="s">
        <v>22</v>
      </c>
      <c r="F4" s="5" t="s">
        <v>22</v>
      </c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 t="s">
        <v>22</v>
      </c>
      <c r="M4" s="5" t="s">
        <v>22</v>
      </c>
      <c r="N4" s="5" t="s">
        <v>22</v>
      </c>
      <c r="O4" s="5" t="s">
        <v>22</v>
      </c>
      <c r="P4" s="5" t="s">
        <v>22</v>
      </c>
      <c r="Q4" s="5" t="s">
        <v>22</v>
      </c>
      <c r="R4" s="5" t="s">
        <v>22</v>
      </c>
      <c r="S4" s="5" t="s">
        <v>22</v>
      </c>
      <c r="T4" s="5" t="s">
        <v>22</v>
      </c>
      <c r="U4" s="5" t="s">
        <v>22</v>
      </c>
      <c r="V4" s="5" t="s">
        <v>22</v>
      </c>
      <c r="W4" s="5" t="s">
        <v>22</v>
      </c>
    </row>
    <row r="5" spans="2:23" x14ac:dyDescent="0.25">
      <c r="B5" s="24" t="s">
        <v>21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2:23" x14ac:dyDescent="0.25">
      <c r="B6" s="1">
        <v>40634</v>
      </c>
      <c r="C6" s="14">
        <v>302.15999999999997</v>
      </c>
      <c r="D6" s="12">
        <v>181.41</v>
      </c>
      <c r="E6" s="12">
        <v>155.41</v>
      </c>
      <c r="F6" s="12"/>
      <c r="G6" s="12">
        <v>158.41</v>
      </c>
      <c r="H6" s="12"/>
      <c r="I6" s="12">
        <v>207.41</v>
      </c>
      <c r="J6" s="12">
        <v>205.41</v>
      </c>
      <c r="K6" s="12"/>
      <c r="L6" s="14">
        <v>101.11799999999999</v>
      </c>
      <c r="M6" s="14">
        <v>158.07999999999998</v>
      </c>
      <c r="N6" s="14"/>
      <c r="O6" s="14"/>
      <c r="P6" s="14"/>
      <c r="Q6" s="14">
        <v>88.833549999999988</v>
      </c>
      <c r="R6" s="14">
        <v>67.169749999999993</v>
      </c>
      <c r="S6" s="14">
        <v>34.58</v>
      </c>
      <c r="T6" s="14"/>
      <c r="U6" s="14"/>
      <c r="V6" s="14">
        <v>142</v>
      </c>
      <c r="W6" s="12"/>
    </row>
    <row r="7" spans="2:23" x14ac:dyDescent="0.25">
      <c r="B7" s="1">
        <v>40664</v>
      </c>
      <c r="C7" s="14">
        <v>302.15999999999997</v>
      </c>
      <c r="D7" s="12">
        <v>181.41</v>
      </c>
      <c r="E7" s="12">
        <v>155.41</v>
      </c>
      <c r="F7" s="12"/>
      <c r="G7" s="12">
        <v>158.41</v>
      </c>
      <c r="H7" s="12"/>
      <c r="I7" s="12">
        <v>207.41</v>
      </c>
      <c r="J7" s="12">
        <v>205.41</v>
      </c>
      <c r="K7" s="12"/>
      <c r="L7" s="14">
        <v>101.11799999999999</v>
      </c>
      <c r="M7" s="14">
        <v>158.07999999999998</v>
      </c>
      <c r="N7" s="14"/>
      <c r="O7" s="14"/>
      <c r="P7" s="14"/>
      <c r="Q7" s="14">
        <v>88.833549999999988</v>
      </c>
      <c r="R7" s="14">
        <v>67.169749999999993</v>
      </c>
      <c r="S7" s="14">
        <v>34.58</v>
      </c>
      <c r="T7" s="14"/>
      <c r="U7" s="14"/>
      <c r="V7" s="14">
        <v>142</v>
      </c>
      <c r="W7" s="12"/>
    </row>
    <row r="8" spans="2:23" x14ac:dyDescent="0.25">
      <c r="B8" s="1">
        <v>40695</v>
      </c>
      <c r="C8" s="14">
        <v>302.15999999999997</v>
      </c>
      <c r="D8" s="12">
        <v>181.41</v>
      </c>
      <c r="E8" s="12">
        <v>155.41</v>
      </c>
      <c r="F8" s="12"/>
      <c r="G8" s="12">
        <v>158.41</v>
      </c>
      <c r="H8" s="12"/>
      <c r="I8" s="12">
        <v>207.41</v>
      </c>
      <c r="J8" s="12">
        <v>205.41</v>
      </c>
      <c r="K8" s="12"/>
      <c r="L8" s="14">
        <v>101.11799999999999</v>
      </c>
      <c r="M8" s="14">
        <v>158.07999999999998</v>
      </c>
      <c r="N8" s="14"/>
      <c r="O8" s="14"/>
      <c r="P8" s="14"/>
      <c r="Q8" s="14">
        <v>88.833549999999988</v>
      </c>
      <c r="R8" s="14">
        <v>67.169749999999993</v>
      </c>
      <c r="S8" s="14">
        <v>34.58</v>
      </c>
      <c r="T8" s="14"/>
      <c r="U8" s="14"/>
      <c r="V8" s="14">
        <v>142</v>
      </c>
      <c r="W8" s="12"/>
    </row>
    <row r="9" spans="2:23" x14ac:dyDescent="0.25">
      <c r="B9" s="1">
        <v>40725</v>
      </c>
      <c r="C9" s="14">
        <v>302.15999999999997</v>
      </c>
      <c r="D9" s="12">
        <v>181.41</v>
      </c>
      <c r="E9" s="12">
        <v>155.41</v>
      </c>
      <c r="F9" s="12"/>
      <c r="G9" s="12">
        <v>158.41</v>
      </c>
      <c r="H9" s="12"/>
      <c r="I9" s="12">
        <v>207.41</v>
      </c>
      <c r="J9" s="12">
        <v>205.41</v>
      </c>
      <c r="K9" s="12"/>
      <c r="L9" s="14">
        <v>101.11799999999999</v>
      </c>
      <c r="M9" s="14">
        <v>158.07999999999998</v>
      </c>
      <c r="N9" s="14"/>
      <c r="O9" s="14"/>
      <c r="P9" s="14"/>
      <c r="Q9" s="14">
        <v>88.833549999999988</v>
      </c>
      <c r="R9" s="14">
        <v>67.169749999999993</v>
      </c>
      <c r="S9" s="14">
        <v>34.58</v>
      </c>
      <c r="T9" s="14"/>
      <c r="U9" s="14"/>
      <c r="V9" s="14">
        <v>142</v>
      </c>
      <c r="W9" s="12"/>
    </row>
    <row r="10" spans="2:23" x14ac:dyDescent="0.25">
      <c r="B10" s="1">
        <v>40756</v>
      </c>
      <c r="C10" s="14">
        <v>302.15999999999997</v>
      </c>
      <c r="D10" s="12">
        <v>181.41</v>
      </c>
      <c r="E10" s="12">
        <v>155.41</v>
      </c>
      <c r="F10" s="12"/>
      <c r="G10" s="12">
        <v>158.41</v>
      </c>
      <c r="H10" s="12"/>
      <c r="I10" s="12">
        <v>207.41</v>
      </c>
      <c r="J10" s="12">
        <v>205.41</v>
      </c>
      <c r="K10" s="12"/>
      <c r="L10" s="14">
        <v>101.11799999999999</v>
      </c>
      <c r="M10" s="14">
        <v>158.07999999999998</v>
      </c>
      <c r="N10" s="14"/>
      <c r="O10" s="14"/>
      <c r="P10" s="14"/>
      <c r="Q10" s="14">
        <v>88.833549999999988</v>
      </c>
      <c r="R10" s="14">
        <v>67.169749999999993</v>
      </c>
      <c r="S10" s="14">
        <v>34.58</v>
      </c>
      <c r="T10" s="14"/>
      <c r="U10" s="14"/>
      <c r="V10" s="14">
        <v>142</v>
      </c>
      <c r="W10" s="12"/>
    </row>
    <row r="11" spans="2:23" x14ac:dyDescent="0.25">
      <c r="B11" s="1">
        <v>40787</v>
      </c>
      <c r="C11" s="14">
        <v>302.15999999999997</v>
      </c>
      <c r="D11" s="12">
        <v>181.41</v>
      </c>
      <c r="E11" s="12">
        <v>155.41</v>
      </c>
      <c r="F11" s="12"/>
      <c r="G11" s="12">
        <v>158.41</v>
      </c>
      <c r="H11" s="12"/>
      <c r="I11" s="12">
        <v>207.41</v>
      </c>
      <c r="J11" s="12">
        <v>205.41</v>
      </c>
      <c r="K11" s="12"/>
      <c r="L11" s="14">
        <v>101.11799999999999</v>
      </c>
      <c r="M11" s="14">
        <v>158.07999999999998</v>
      </c>
      <c r="N11" s="14"/>
      <c r="O11" s="14"/>
      <c r="P11" s="14"/>
      <c r="Q11" s="14">
        <v>88.833549999999988</v>
      </c>
      <c r="R11" s="14">
        <v>67.169749999999993</v>
      </c>
      <c r="S11" s="14">
        <v>34.58</v>
      </c>
      <c r="T11" s="14"/>
      <c r="U11" s="14"/>
      <c r="V11" s="14">
        <v>142</v>
      </c>
      <c r="W11" s="12"/>
    </row>
    <row r="12" spans="2:23" x14ac:dyDescent="0.25">
      <c r="B12" s="1">
        <v>40817</v>
      </c>
      <c r="C12" s="14">
        <v>302.15999999999997</v>
      </c>
      <c r="D12" s="12">
        <v>181.41</v>
      </c>
      <c r="E12" s="12">
        <v>155.41</v>
      </c>
      <c r="F12" s="12"/>
      <c r="G12" s="12">
        <v>158.41</v>
      </c>
      <c r="H12" s="12"/>
      <c r="I12" s="12">
        <v>207.41</v>
      </c>
      <c r="J12" s="12">
        <v>205.41</v>
      </c>
      <c r="K12" s="12"/>
      <c r="L12" s="14">
        <v>101.11799999999999</v>
      </c>
      <c r="M12" s="14">
        <v>158.07999999999998</v>
      </c>
      <c r="N12" s="14"/>
      <c r="O12" s="14"/>
      <c r="P12" s="14"/>
      <c r="Q12" s="14">
        <v>88.833549999999988</v>
      </c>
      <c r="R12" s="14">
        <v>67.169749999999993</v>
      </c>
      <c r="S12" s="14">
        <v>34.58</v>
      </c>
      <c r="T12" s="14"/>
      <c r="U12" s="14"/>
      <c r="V12" s="14">
        <v>142</v>
      </c>
      <c r="W12" s="12"/>
    </row>
    <row r="13" spans="2:23" x14ac:dyDescent="0.25">
      <c r="B13" s="1">
        <v>40848</v>
      </c>
      <c r="C13" s="14">
        <v>302.15999999999997</v>
      </c>
      <c r="D13" s="12">
        <v>181.41</v>
      </c>
      <c r="E13" s="12">
        <v>155.41</v>
      </c>
      <c r="F13" s="12"/>
      <c r="G13" s="12">
        <v>158.41</v>
      </c>
      <c r="H13" s="12"/>
      <c r="I13" s="12">
        <v>207.41</v>
      </c>
      <c r="J13" s="12">
        <v>205.41</v>
      </c>
      <c r="K13" s="12"/>
      <c r="L13" s="14">
        <v>101.11799999999999</v>
      </c>
      <c r="M13" s="14">
        <v>158.07999999999998</v>
      </c>
      <c r="N13" s="14"/>
      <c r="O13" s="14"/>
      <c r="P13" s="14"/>
      <c r="Q13" s="14">
        <v>88.833549999999988</v>
      </c>
      <c r="R13" s="14">
        <v>67.169749999999993</v>
      </c>
      <c r="S13" s="14">
        <v>34.58</v>
      </c>
      <c r="T13" s="14"/>
      <c r="U13" s="14"/>
      <c r="V13" s="14">
        <v>142</v>
      </c>
      <c r="W13" s="12"/>
    </row>
    <row r="14" spans="2:23" x14ac:dyDescent="0.25">
      <c r="B14" s="1">
        <v>40878</v>
      </c>
      <c r="C14" s="14">
        <v>302.15999999999997</v>
      </c>
      <c r="D14" s="12">
        <v>181.41</v>
      </c>
      <c r="E14" s="12">
        <v>155.41</v>
      </c>
      <c r="F14" s="12"/>
      <c r="G14" s="12">
        <v>158.41</v>
      </c>
      <c r="H14" s="12"/>
      <c r="I14" s="12">
        <v>207.41</v>
      </c>
      <c r="J14" s="12">
        <v>205.41</v>
      </c>
      <c r="K14" s="12"/>
      <c r="L14" s="14">
        <v>101.11799999999999</v>
      </c>
      <c r="M14" s="14">
        <v>158.07999999999998</v>
      </c>
      <c r="N14" s="14"/>
      <c r="O14" s="14"/>
      <c r="P14" s="14"/>
      <c r="Q14" s="14">
        <v>88.833549999999988</v>
      </c>
      <c r="R14" s="14">
        <v>67.169749999999993</v>
      </c>
      <c r="S14" s="14">
        <v>34.58</v>
      </c>
      <c r="T14" s="14"/>
      <c r="U14" s="14"/>
      <c r="V14" s="14">
        <v>142</v>
      </c>
      <c r="W14" s="12"/>
    </row>
    <row r="15" spans="2:23" x14ac:dyDescent="0.25">
      <c r="B15" s="1">
        <v>40909</v>
      </c>
      <c r="C15" s="14">
        <v>302.15999999999997</v>
      </c>
      <c r="D15" s="12">
        <v>181.41</v>
      </c>
      <c r="E15" s="12">
        <v>155.41</v>
      </c>
      <c r="F15" s="12"/>
      <c r="G15" s="12">
        <v>158.41</v>
      </c>
      <c r="H15" s="12"/>
      <c r="I15" s="12">
        <v>207.41</v>
      </c>
      <c r="J15" s="12">
        <v>205.41</v>
      </c>
      <c r="K15" s="12"/>
      <c r="L15" s="14">
        <v>101.11799999999999</v>
      </c>
      <c r="M15" s="14">
        <v>158.07999999999998</v>
      </c>
      <c r="N15" s="14"/>
      <c r="O15" s="14"/>
      <c r="P15" s="14"/>
      <c r="Q15" s="14">
        <v>88.833549999999988</v>
      </c>
      <c r="R15" s="14">
        <v>67.169749999999993</v>
      </c>
      <c r="S15" s="14">
        <v>34.58</v>
      </c>
      <c r="T15" s="14"/>
      <c r="U15" s="14"/>
      <c r="V15" s="14">
        <v>142</v>
      </c>
      <c r="W15" s="12"/>
    </row>
    <row r="16" spans="2:23" x14ac:dyDescent="0.25">
      <c r="B16" s="1">
        <v>40940</v>
      </c>
      <c r="C16" s="14">
        <v>302.15999999999997</v>
      </c>
      <c r="D16" s="12">
        <v>181</v>
      </c>
      <c r="E16" s="12">
        <v>155.41</v>
      </c>
      <c r="F16" s="12"/>
      <c r="G16" s="12">
        <v>158.41</v>
      </c>
      <c r="H16" s="12"/>
      <c r="I16" s="12">
        <v>207.41</v>
      </c>
      <c r="J16" s="12">
        <v>205.41</v>
      </c>
      <c r="K16" s="12"/>
      <c r="L16" s="14">
        <v>101.11799999999999</v>
      </c>
      <c r="M16" s="14">
        <v>158.07999999999998</v>
      </c>
      <c r="N16" s="14"/>
      <c r="O16" s="14"/>
      <c r="P16" s="14"/>
      <c r="Q16" s="14">
        <v>88.833549999999988</v>
      </c>
      <c r="R16" s="14">
        <v>67.169749999999993</v>
      </c>
      <c r="S16" s="14">
        <v>34.58</v>
      </c>
      <c r="T16" s="14"/>
      <c r="U16" s="14"/>
      <c r="V16" s="14">
        <v>142</v>
      </c>
      <c r="W16" s="12"/>
    </row>
    <row r="17" spans="2:23" ht="15.75" thickBot="1" x14ac:dyDescent="0.3">
      <c r="B17" s="6">
        <v>40969</v>
      </c>
      <c r="C17" s="14">
        <v>302.15999999999997</v>
      </c>
      <c r="D17" s="12">
        <v>181</v>
      </c>
      <c r="E17" s="12">
        <v>155.41</v>
      </c>
      <c r="F17" s="12"/>
      <c r="G17" s="12">
        <v>158.41</v>
      </c>
      <c r="H17" s="12"/>
      <c r="I17" s="12">
        <v>207.41</v>
      </c>
      <c r="J17" s="12">
        <v>205.41</v>
      </c>
      <c r="K17" s="12"/>
      <c r="L17" s="14">
        <v>101.11799999999999</v>
      </c>
      <c r="M17" s="14">
        <v>158.07999999999998</v>
      </c>
      <c r="N17" s="14"/>
      <c r="O17" s="14"/>
      <c r="P17" s="14"/>
      <c r="Q17" s="14">
        <v>88.833549999999988</v>
      </c>
      <c r="R17" s="14">
        <v>67.169749999999993</v>
      </c>
      <c r="S17" s="14">
        <v>34.58</v>
      </c>
      <c r="T17" s="14"/>
      <c r="U17" s="14"/>
      <c r="V17" s="14">
        <v>142</v>
      </c>
      <c r="W17" s="12"/>
    </row>
    <row r="18" spans="2:23" ht="15.75" thickBot="1" x14ac:dyDescent="0.3">
      <c r="B18" s="7" t="s">
        <v>23</v>
      </c>
      <c r="C18" s="13">
        <f t="shared" ref="C18" si="0">SUM(C6:C17)</f>
        <v>3625.9199999999987</v>
      </c>
      <c r="D18" s="13">
        <f>SUM(D6:D17)</f>
        <v>2176.1000000000004</v>
      </c>
      <c r="E18" s="13">
        <f t="shared" ref="E18:W18" si="1">SUM(E6:E17)</f>
        <v>1864.9200000000003</v>
      </c>
      <c r="F18" s="13">
        <f t="shared" si="1"/>
        <v>0</v>
      </c>
      <c r="G18" s="13">
        <f t="shared" si="1"/>
        <v>1900.9200000000003</v>
      </c>
      <c r="H18" s="13">
        <f t="shared" si="1"/>
        <v>0</v>
      </c>
      <c r="I18" s="13">
        <f t="shared" si="1"/>
        <v>2488.92</v>
      </c>
      <c r="J18" s="13">
        <f t="shared" si="1"/>
        <v>2464.92</v>
      </c>
      <c r="K18" s="13">
        <f t="shared" si="1"/>
        <v>0</v>
      </c>
      <c r="L18" s="13">
        <f t="shared" si="1"/>
        <v>1213.4159999999997</v>
      </c>
      <c r="M18" s="13">
        <f t="shared" si="1"/>
        <v>1896.9599999999994</v>
      </c>
      <c r="N18" s="13">
        <f t="shared" si="1"/>
        <v>0</v>
      </c>
      <c r="O18" s="13">
        <f t="shared" si="1"/>
        <v>0</v>
      </c>
      <c r="P18" s="13">
        <f t="shared" si="1"/>
        <v>0</v>
      </c>
      <c r="Q18" s="13">
        <f t="shared" si="1"/>
        <v>1066.0025999999996</v>
      </c>
      <c r="R18" s="13">
        <f t="shared" si="1"/>
        <v>806.03700000000015</v>
      </c>
      <c r="S18" s="13">
        <f t="shared" si="1"/>
        <v>414.95999999999987</v>
      </c>
      <c r="T18" s="13">
        <f t="shared" si="1"/>
        <v>0</v>
      </c>
      <c r="U18" s="13">
        <f t="shared" si="1"/>
        <v>0</v>
      </c>
      <c r="V18" s="13">
        <f t="shared" si="1"/>
        <v>1704</v>
      </c>
      <c r="W18" s="13">
        <f t="shared" si="1"/>
        <v>0</v>
      </c>
    </row>
    <row r="19" spans="2:23" x14ac:dyDescent="0.25">
      <c r="B19" s="25" t="s">
        <v>24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2:23" x14ac:dyDescent="0.25">
      <c r="B20" s="1">
        <v>41000</v>
      </c>
      <c r="C20" s="14">
        <v>1861.6485000000002</v>
      </c>
      <c r="D20" s="14">
        <v>337.06664999999992</v>
      </c>
      <c r="E20" s="14">
        <v>513.34199999999998</v>
      </c>
      <c r="F20" s="14"/>
      <c r="G20" s="14">
        <v>356.83709999999996</v>
      </c>
      <c r="H20" s="14"/>
      <c r="I20" s="14">
        <v>275.19979999999998</v>
      </c>
      <c r="J20" s="14">
        <v>1360.1900499999997</v>
      </c>
      <c r="K20" s="14"/>
      <c r="L20" s="14">
        <v>160.14530000000002</v>
      </c>
      <c r="M20" s="14">
        <v>237.11999999999998</v>
      </c>
      <c r="N20" s="14"/>
      <c r="O20" s="14"/>
      <c r="P20" s="14"/>
      <c r="Q20" s="14">
        <v>888.33549999999991</v>
      </c>
      <c r="R20" s="14">
        <v>138.66959999999997</v>
      </c>
      <c r="S20" s="14">
        <v>34.58</v>
      </c>
      <c r="T20" s="14"/>
      <c r="U20" s="14"/>
      <c r="V20" s="14">
        <v>149.47774999999996</v>
      </c>
      <c r="W20" s="14"/>
    </row>
    <row r="21" spans="2:23" x14ac:dyDescent="0.25">
      <c r="B21" s="1">
        <v>41030</v>
      </c>
      <c r="C21" s="14">
        <v>1861.6485000000002</v>
      </c>
      <c r="D21" s="14">
        <v>337.06664999999992</v>
      </c>
      <c r="E21" s="14">
        <v>513.34199999999998</v>
      </c>
      <c r="F21" s="14"/>
      <c r="G21" s="14">
        <v>356.83709999999996</v>
      </c>
      <c r="H21" s="14"/>
      <c r="I21" s="14">
        <v>275.19979999999998</v>
      </c>
      <c r="J21" s="14">
        <v>1360.1900499999997</v>
      </c>
      <c r="K21" s="14"/>
      <c r="L21" s="14">
        <v>160.14530000000002</v>
      </c>
      <c r="M21" s="14">
        <v>237.11999999999998</v>
      </c>
      <c r="N21" s="14"/>
      <c r="O21" s="14"/>
      <c r="P21" s="14"/>
      <c r="Q21" s="14">
        <v>888.33549999999991</v>
      </c>
      <c r="R21" s="14">
        <v>67.169749999999993</v>
      </c>
      <c r="S21" s="14">
        <v>34.58</v>
      </c>
      <c r="T21" s="14"/>
      <c r="U21" s="14"/>
      <c r="V21" s="14">
        <v>149.47774999999996</v>
      </c>
      <c r="W21" s="14"/>
    </row>
    <row r="22" spans="2:23" x14ac:dyDescent="0.25">
      <c r="B22" s="1">
        <v>41061</v>
      </c>
      <c r="C22" s="14">
        <v>1861.6485000000002</v>
      </c>
      <c r="D22" s="14">
        <v>337.06664999999992</v>
      </c>
      <c r="E22" s="14">
        <v>513.34199999999998</v>
      </c>
      <c r="F22" s="14"/>
      <c r="G22" s="14">
        <v>356.83709999999996</v>
      </c>
      <c r="H22" s="14"/>
      <c r="I22" s="14">
        <v>275.19979999999998</v>
      </c>
      <c r="J22" s="14">
        <v>1360.1900499999997</v>
      </c>
      <c r="K22" s="14"/>
      <c r="L22" s="14">
        <v>160.14530000000002</v>
      </c>
      <c r="M22" s="14">
        <v>237.11999999999998</v>
      </c>
      <c r="N22" s="14"/>
      <c r="O22" s="14"/>
      <c r="P22" s="14"/>
      <c r="Q22" s="14">
        <v>888.33549999999991</v>
      </c>
      <c r="R22" s="14">
        <v>67.169749999999993</v>
      </c>
      <c r="S22" s="14">
        <v>34.58</v>
      </c>
      <c r="T22" s="14"/>
      <c r="U22" s="14"/>
      <c r="V22" s="14">
        <v>149.47774999999996</v>
      </c>
      <c r="W22" s="14"/>
    </row>
    <row r="23" spans="2:23" x14ac:dyDescent="0.25">
      <c r="B23" s="1">
        <v>41091</v>
      </c>
      <c r="C23" s="14">
        <v>1861.6485000000002</v>
      </c>
      <c r="D23" s="14">
        <v>337.06664999999992</v>
      </c>
      <c r="E23" s="14">
        <v>513.34199999999998</v>
      </c>
      <c r="F23" s="14"/>
      <c r="G23" s="14">
        <v>356.83709999999996</v>
      </c>
      <c r="H23" s="14"/>
      <c r="I23" s="14">
        <v>275.19979999999998</v>
      </c>
      <c r="J23" s="14">
        <v>1360.1900499999997</v>
      </c>
      <c r="K23" s="14"/>
      <c r="L23" s="14">
        <v>160.14530000000002</v>
      </c>
      <c r="M23" s="14">
        <v>237.11999999999998</v>
      </c>
      <c r="N23" s="14"/>
      <c r="O23" s="14"/>
      <c r="P23" s="14"/>
      <c r="Q23" s="14">
        <v>888.33549999999991</v>
      </c>
      <c r="R23" s="14">
        <v>67.169749999999993</v>
      </c>
      <c r="S23" s="14">
        <v>34.58</v>
      </c>
      <c r="T23" s="14"/>
      <c r="U23" s="14"/>
      <c r="V23" s="14">
        <v>149.47774999999996</v>
      </c>
      <c r="W23" s="14"/>
    </row>
    <row r="24" spans="2:23" x14ac:dyDescent="0.25">
      <c r="B24" s="1">
        <v>41122</v>
      </c>
      <c r="C24" s="14">
        <v>1861.6485000000002</v>
      </c>
      <c r="D24" s="14">
        <v>337.06664999999992</v>
      </c>
      <c r="E24" s="14">
        <v>513.34199999999998</v>
      </c>
      <c r="F24" s="14"/>
      <c r="G24" s="14">
        <v>356.83709999999996</v>
      </c>
      <c r="H24" s="14"/>
      <c r="I24" s="14">
        <v>377.39319999999998</v>
      </c>
      <c r="J24" s="14">
        <v>1449.9545999999998</v>
      </c>
      <c r="K24" s="14"/>
      <c r="L24" s="14">
        <v>164.25975</v>
      </c>
      <c r="M24" s="14">
        <v>237.11999999999998</v>
      </c>
      <c r="N24" s="14"/>
      <c r="O24" s="14"/>
      <c r="P24" s="14"/>
      <c r="Q24" s="14">
        <v>947.55754999999976</v>
      </c>
      <c r="R24" s="14">
        <v>67.169749999999993</v>
      </c>
      <c r="S24" s="14">
        <v>34.58</v>
      </c>
      <c r="T24" s="14"/>
      <c r="U24" s="14"/>
      <c r="V24" s="14">
        <v>149.47774999999996</v>
      </c>
      <c r="W24" s="14"/>
    </row>
    <row r="25" spans="2:23" x14ac:dyDescent="0.25">
      <c r="B25" s="1">
        <v>41153</v>
      </c>
      <c r="C25" s="14">
        <v>1861.6485000000002</v>
      </c>
      <c r="D25" s="14">
        <v>337.06664999999992</v>
      </c>
      <c r="E25" s="14">
        <v>513.34199999999998</v>
      </c>
      <c r="F25" s="14"/>
      <c r="G25" s="14">
        <v>356.83709999999996</v>
      </c>
      <c r="H25" s="14"/>
      <c r="I25" s="14">
        <v>377.39319999999998</v>
      </c>
      <c r="J25" s="14">
        <v>1449.9545999999998</v>
      </c>
      <c r="K25" s="14"/>
      <c r="L25" s="14">
        <v>160.14530000000002</v>
      </c>
      <c r="M25" s="14">
        <v>237.11999999999998</v>
      </c>
      <c r="N25" s="14"/>
      <c r="O25" s="14"/>
      <c r="P25" s="14"/>
      <c r="Q25" s="14">
        <v>947.55754999999976</v>
      </c>
      <c r="R25" s="14">
        <v>67.169749999999993</v>
      </c>
      <c r="S25" s="14">
        <v>34.58</v>
      </c>
      <c r="T25" s="14"/>
      <c r="U25" s="14"/>
      <c r="V25" s="14">
        <v>149.47774999999996</v>
      </c>
      <c r="W25" s="14"/>
    </row>
    <row r="26" spans="2:23" x14ac:dyDescent="0.25">
      <c r="B26" s="1">
        <v>41183</v>
      </c>
      <c r="C26" s="14">
        <v>1861.6485000000002</v>
      </c>
      <c r="D26" s="14">
        <v>337.06664999999992</v>
      </c>
      <c r="E26" s="14">
        <v>513.34199999999998</v>
      </c>
      <c r="F26" s="14"/>
      <c r="G26" s="14">
        <v>356.83709999999996</v>
      </c>
      <c r="H26" s="14"/>
      <c r="I26" s="14">
        <v>377.39319999999998</v>
      </c>
      <c r="J26" s="14">
        <v>1449.9545999999998</v>
      </c>
      <c r="K26" s="14"/>
      <c r="L26" s="14">
        <v>160.14530000000002</v>
      </c>
      <c r="M26" s="14">
        <v>237.11999999999998</v>
      </c>
      <c r="N26" s="14"/>
      <c r="O26" s="14"/>
      <c r="P26" s="14"/>
      <c r="Q26" s="14">
        <v>947.55754999999976</v>
      </c>
      <c r="R26" s="14">
        <v>67.169749999999993</v>
      </c>
      <c r="S26" s="14">
        <v>34.58</v>
      </c>
      <c r="T26" s="14"/>
      <c r="U26" s="14"/>
      <c r="V26" s="14">
        <v>149.47774999999996</v>
      </c>
      <c r="W26" s="14"/>
    </row>
    <row r="27" spans="2:23" x14ac:dyDescent="0.25">
      <c r="B27" s="1">
        <v>41214</v>
      </c>
      <c r="C27" s="14">
        <v>1861.6485000000002</v>
      </c>
      <c r="D27" s="14">
        <v>337.06664999999992</v>
      </c>
      <c r="E27" s="14">
        <v>513.34199999999998</v>
      </c>
      <c r="F27" s="14"/>
      <c r="G27" s="14">
        <v>356.83709999999996</v>
      </c>
      <c r="H27" s="14"/>
      <c r="I27" s="14">
        <v>377.39319999999998</v>
      </c>
      <c r="J27" s="14">
        <v>1449.9545999999998</v>
      </c>
      <c r="K27" s="14"/>
      <c r="L27" s="14">
        <v>160.14530000000002</v>
      </c>
      <c r="M27" s="14">
        <v>237.11999999999998</v>
      </c>
      <c r="N27" s="14"/>
      <c r="O27" s="14"/>
      <c r="P27" s="14"/>
      <c r="Q27" s="14">
        <v>947.55754999999976</v>
      </c>
      <c r="R27" s="14">
        <v>67.169749999999993</v>
      </c>
      <c r="S27" s="14">
        <v>34.58</v>
      </c>
      <c r="T27" s="14"/>
      <c r="U27" s="14"/>
      <c r="V27" s="14">
        <v>149.47774999999996</v>
      </c>
      <c r="W27" s="14"/>
    </row>
    <row r="28" spans="2:23" x14ac:dyDescent="0.25">
      <c r="B28" s="1">
        <v>41244</v>
      </c>
      <c r="C28" s="14">
        <v>1861.6485000000002</v>
      </c>
      <c r="D28" s="14">
        <v>337.06664999999992</v>
      </c>
      <c r="E28" s="14">
        <v>513.34199999999998</v>
      </c>
      <c r="F28" s="14"/>
      <c r="G28" s="14">
        <v>356.83709999999996</v>
      </c>
      <c r="H28" s="14"/>
      <c r="I28" s="14">
        <v>377.39319999999998</v>
      </c>
      <c r="J28" s="14">
        <v>1449.9545999999998</v>
      </c>
      <c r="K28" s="14"/>
      <c r="L28" s="14">
        <v>160.14530000000002</v>
      </c>
      <c r="M28" s="14">
        <v>237.11999999999998</v>
      </c>
      <c r="N28" s="14"/>
      <c r="O28" s="14"/>
      <c r="P28" s="14"/>
      <c r="Q28" s="14">
        <v>947.55754999999976</v>
      </c>
      <c r="R28" s="14">
        <v>67.169749999999993</v>
      </c>
      <c r="S28" s="14">
        <v>34.58</v>
      </c>
      <c r="T28" s="14"/>
      <c r="U28" s="14"/>
      <c r="V28" s="14">
        <v>149.47774999999996</v>
      </c>
      <c r="W28" s="14"/>
    </row>
    <row r="29" spans="2:23" x14ac:dyDescent="0.25">
      <c r="B29" s="1">
        <v>41275</v>
      </c>
      <c r="C29" s="14">
        <v>1861.6485000000002</v>
      </c>
      <c r="D29" s="14">
        <v>337.06664999999992</v>
      </c>
      <c r="E29" s="14">
        <v>513.34199999999998</v>
      </c>
      <c r="F29" s="14"/>
      <c r="G29" s="14">
        <v>356.83709999999996</v>
      </c>
      <c r="H29" s="14"/>
      <c r="I29" s="14">
        <v>377.39319999999998</v>
      </c>
      <c r="J29" s="14">
        <v>1449.9545999999998</v>
      </c>
      <c r="K29" s="14"/>
      <c r="L29" s="14">
        <v>235.80530000000002</v>
      </c>
      <c r="M29" s="14">
        <v>237.11999999999998</v>
      </c>
      <c r="N29" s="14"/>
      <c r="O29" s="14"/>
      <c r="P29" s="14"/>
      <c r="Q29" s="14">
        <v>947.55754999999976</v>
      </c>
      <c r="R29" s="14">
        <v>67.169749999999993</v>
      </c>
      <c r="S29" s="14">
        <v>34.58</v>
      </c>
      <c r="T29" s="14"/>
      <c r="U29" s="14"/>
      <c r="V29" s="14">
        <v>149.47774999999996</v>
      </c>
      <c r="W29" s="14"/>
    </row>
    <row r="30" spans="2:23" x14ac:dyDescent="0.25">
      <c r="B30" s="1">
        <v>41306</v>
      </c>
      <c r="C30" s="14">
        <v>1861.6485000000002</v>
      </c>
      <c r="D30" s="14">
        <v>337.06664999999992</v>
      </c>
      <c r="E30" s="14">
        <v>513.34199999999998</v>
      </c>
      <c r="F30" s="14"/>
      <c r="G30" s="14">
        <v>356.83709999999996</v>
      </c>
      <c r="H30" s="14"/>
      <c r="I30" s="14">
        <v>377.39319999999998</v>
      </c>
      <c r="J30" s="14">
        <v>1449.9545999999998</v>
      </c>
      <c r="K30" s="14"/>
      <c r="L30" s="14">
        <v>235.80530000000002</v>
      </c>
      <c r="M30" s="14">
        <v>237.11999999999998</v>
      </c>
      <c r="N30" s="14"/>
      <c r="O30" s="14"/>
      <c r="P30" s="14"/>
      <c r="Q30" s="14">
        <v>947.55754999999976</v>
      </c>
      <c r="R30" s="14">
        <v>67.169749999999993</v>
      </c>
      <c r="S30" s="14">
        <v>34.58</v>
      </c>
      <c r="T30" s="14"/>
      <c r="U30" s="14"/>
      <c r="V30" s="14">
        <v>149.47774999999996</v>
      </c>
      <c r="W30" s="14"/>
    </row>
    <row r="31" spans="2:23" ht="15.75" thickBot="1" x14ac:dyDescent="0.3">
      <c r="B31" s="6">
        <v>41334</v>
      </c>
      <c r="C31" s="14">
        <v>1861.6485000000002</v>
      </c>
      <c r="D31" s="14">
        <v>337.06664999999992</v>
      </c>
      <c r="E31" s="14">
        <v>513.34199999999998</v>
      </c>
      <c r="F31" s="15"/>
      <c r="G31" s="14">
        <v>356.83709999999996</v>
      </c>
      <c r="H31" s="15"/>
      <c r="I31" s="14">
        <v>377.39319999999998</v>
      </c>
      <c r="J31" s="14">
        <v>1449.9545999999998</v>
      </c>
      <c r="K31" s="15"/>
      <c r="L31" s="14">
        <v>235.81530000000004</v>
      </c>
      <c r="M31" s="14">
        <v>237.11999999999998</v>
      </c>
      <c r="N31" s="15"/>
      <c r="O31" s="15"/>
      <c r="P31" s="15"/>
      <c r="Q31" s="14">
        <v>947.55754999999976</v>
      </c>
      <c r="R31" s="14">
        <v>67.169749999999993</v>
      </c>
      <c r="S31" s="14">
        <v>34.58</v>
      </c>
      <c r="T31" s="15"/>
      <c r="U31" s="15"/>
      <c r="V31" s="14">
        <v>149.47774999999996</v>
      </c>
      <c r="W31" s="15"/>
    </row>
    <row r="32" spans="2:23" ht="15.75" thickBot="1" x14ac:dyDescent="0.3">
      <c r="B32" s="7" t="s">
        <v>23</v>
      </c>
      <c r="C32" s="13">
        <f t="shared" ref="C32" si="2">SUM(C20:C31)</f>
        <v>22339.781999999996</v>
      </c>
      <c r="D32" s="13">
        <f>SUM(D20:D31)</f>
        <v>4044.7997999999984</v>
      </c>
      <c r="E32" s="13">
        <f t="shared" ref="E32" si="3">SUM(E20:E31)</f>
        <v>6160.1039999999985</v>
      </c>
      <c r="F32" s="13">
        <f t="shared" ref="F32" si="4">SUM(F20:F31)</f>
        <v>0</v>
      </c>
      <c r="G32" s="13">
        <f t="shared" ref="G32" si="5">SUM(G20:G31)</f>
        <v>4282.0451999999987</v>
      </c>
      <c r="H32" s="13">
        <f t="shared" ref="H32" si="6">SUM(H20:H31)</f>
        <v>0</v>
      </c>
      <c r="I32" s="13">
        <f t="shared" ref="I32" si="7">SUM(I20:I31)</f>
        <v>4119.9447999999993</v>
      </c>
      <c r="J32" s="13">
        <f t="shared" ref="J32" si="8">SUM(J20:J31)</f>
        <v>17040.396999999994</v>
      </c>
      <c r="K32" s="13">
        <f t="shared" ref="K32" si="9">SUM(K20:K31)</f>
        <v>0</v>
      </c>
      <c r="L32" s="13">
        <f t="shared" ref="L32" si="10">SUM(L20:L31)</f>
        <v>2152.8480500000005</v>
      </c>
      <c r="M32" s="13">
        <f t="shared" ref="M32" si="11">SUM(M20:M31)</f>
        <v>2845.4399999999991</v>
      </c>
      <c r="N32" s="13">
        <f t="shared" ref="N32" si="12">SUM(N20:N31)</f>
        <v>0</v>
      </c>
      <c r="O32" s="13">
        <f t="shared" ref="O32" si="13">SUM(O20:O31)</f>
        <v>0</v>
      </c>
      <c r="P32" s="13">
        <f t="shared" ref="P32" si="14">SUM(P20:P31)</f>
        <v>0</v>
      </c>
      <c r="Q32" s="13">
        <f t="shared" ref="Q32" si="15">SUM(Q20:Q31)</f>
        <v>11133.802399999997</v>
      </c>
      <c r="R32" s="13">
        <f t="shared" ref="R32" si="16">SUM(R20:R31)</f>
        <v>877.53685000000019</v>
      </c>
      <c r="S32" s="13">
        <f t="shared" ref="S32" si="17">SUM(S20:S31)</f>
        <v>414.95999999999987</v>
      </c>
      <c r="T32" s="13">
        <f t="shared" ref="T32" si="18">SUM(T20:T31)</f>
        <v>0</v>
      </c>
      <c r="U32" s="13">
        <f t="shared" ref="U32" si="19">SUM(U20:U31)</f>
        <v>0</v>
      </c>
      <c r="V32" s="13">
        <f t="shared" ref="V32" si="20">SUM(V20:V31)</f>
        <v>1793.7329999999999</v>
      </c>
      <c r="W32" s="13">
        <f t="shared" ref="W32" si="21">SUM(W20:W31)</f>
        <v>0</v>
      </c>
    </row>
    <row r="33" spans="2:23" x14ac:dyDescent="0.25">
      <c r="B33" s="19" t="s">
        <v>36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1"/>
    </row>
    <row r="34" spans="2:23" x14ac:dyDescent="0.25">
      <c r="B34" s="2">
        <v>41365</v>
      </c>
      <c r="C34" s="14">
        <v>292</v>
      </c>
      <c r="D34" s="12">
        <v>176</v>
      </c>
      <c r="E34" s="12">
        <v>149</v>
      </c>
      <c r="F34" s="12"/>
      <c r="G34" s="12">
        <v>152</v>
      </c>
      <c r="H34" s="12"/>
      <c r="I34" s="12">
        <v>200</v>
      </c>
      <c r="J34" s="12">
        <v>199</v>
      </c>
      <c r="K34" s="12"/>
      <c r="L34" s="14">
        <v>95</v>
      </c>
      <c r="M34" s="14">
        <v>152</v>
      </c>
      <c r="N34" s="14"/>
      <c r="O34" s="14"/>
      <c r="P34" s="14"/>
      <c r="Q34" s="14">
        <v>83</v>
      </c>
      <c r="R34" s="14">
        <v>61</v>
      </c>
      <c r="S34" s="14">
        <v>29</v>
      </c>
      <c r="T34" s="14"/>
      <c r="U34" s="14"/>
      <c r="V34" s="14">
        <v>136</v>
      </c>
      <c r="W34" s="12"/>
    </row>
    <row r="35" spans="2:23" x14ac:dyDescent="0.25">
      <c r="B35" s="2">
        <v>41395</v>
      </c>
      <c r="C35" s="14">
        <v>292</v>
      </c>
      <c r="D35" s="12">
        <v>176</v>
      </c>
      <c r="E35" s="12">
        <v>149</v>
      </c>
      <c r="F35" s="12"/>
      <c r="G35" s="12">
        <v>152</v>
      </c>
      <c r="H35" s="12"/>
      <c r="I35" s="12">
        <v>200</v>
      </c>
      <c r="J35" s="12">
        <v>199</v>
      </c>
      <c r="K35" s="12"/>
      <c r="L35" s="14">
        <v>95</v>
      </c>
      <c r="M35" s="14">
        <v>152</v>
      </c>
      <c r="N35" s="14"/>
      <c r="O35" s="14"/>
      <c r="P35" s="14"/>
      <c r="Q35" s="14">
        <v>83</v>
      </c>
      <c r="R35" s="14">
        <v>61</v>
      </c>
      <c r="S35" s="14">
        <v>29</v>
      </c>
      <c r="T35" s="14"/>
      <c r="U35" s="14"/>
      <c r="V35" s="14">
        <v>136</v>
      </c>
      <c r="W35" s="12"/>
    </row>
    <row r="36" spans="2:23" x14ac:dyDescent="0.25">
      <c r="B36" s="2">
        <v>41426</v>
      </c>
      <c r="C36" s="14">
        <v>292</v>
      </c>
      <c r="D36" s="12">
        <v>176</v>
      </c>
      <c r="E36" s="12">
        <v>149</v>
      </c>
      <c r="F36" s="12"/>
      <c r="G36" s="12">
        <v>152</v>
      </c>
      <c r="H36" s="12"/>
      <c r="I36" s="12">
        <v>200</v>
      </c>
      <c r="J36" s="12">
        <v>199</v>
      </c>
      <c r="K36" s="12"/>
      <c r="L36" s="14">
        <v>95</v>
      </c>
      <c r="M36" s="14">
        <v>152</v>
      </c>
      <c r="N36" s="14"/>
      <c r="O36" s="14"/>
      <c r="P36" s="14"/>
      <c r="Q36" s="14">
        <v>83</v>
      </c>
      <c r="R36" s="14">
        <v>61</v>
      </c>
      <c r="S36" s="14">
        <v>29</v>
      </c>
      <c r="T36" s="14"/>
      <c r="U36" s="14"/>
      <c r="V36" s="14">
        <v>136</v>
      </c>
      <c r="W36" s="12"/>
    </row>
    <row r="37" spans="2:23" x14ac:dyDescent="0.25">
      <c r="B37" s="2">
        <v>41456</v>
      </c>
      <c r="C37" s="14">
        <v>292</v>
      </c>
      <c r="D37" s="12">
        <v>176</v>
      </c>
      <c r="E37" s="12">
        <v>149</v>
      </c>
      <c r="F37" s="12"/>
      <c r="G37" s="12">
        <v>152</v>
      </c>
      <c r="H37" s="12"/>
      <c r="I37" s="12">
        <v>200</v>
      </c>
      <c r="J37" s="12">
        <v>199</v>
      </c>
      <c r="K37" s="12"/>
      <c r="L37" s="14">
        <v>95</v>
      </c>
      <c r="M37" s="14">
        <v>152</v>
      </c>
      <c r="N37" s="14"/>
      <c r="O37" s="14"/>
      <c r="P37" s="14"/>
      <c r="Q37" s="14">
        <v>83</v>
      </c>
      <c r="R37" s="14">
        <v>61</v>
      </c>
      <c r="S37" s="14">
        <v>29</v>
      </c>
      <c r="T37" s="14"/>
      <c r="U37" s="14"/>
      <c r="V37" s="14">
        <v>136</v>
      </c>
      <c r="W37" s="12"/>
    </row>
    <row r="38" spans="2:23" x14ac:dyDescent="0.25">
      <c r="B38" s="2">
        <v>41487</v>
      </c>
      <c r="C38" s="14">
        <v>292</v>
      </c>
      <c r="D38" s="12">
        <v>176</v>
      </c>
      <c r="E38" s="12">
        <v>149</v>
      </c>
      <c r="F38" s="12"/>
      <c r="G38" s="12">
        <v>152</v>
      </c>
      <c r="H38" s="12"/>
      <c r="I38" s="12">
        <v>200</v>
      </c>
      <c r="J38" s="12">
        <v>199</v>
      </c>
      <c r="K38" s="12"/>
      <c r="L38" s="14">
        <v>95</v>
      </c>
      <c r="M38" s="14">
        <v>152</v>
      </c>
      <c r="N38" s="14"/>
      <c r="O38" s="14"/>
      <c r="P38" s="14"/>
      <c r="Q38" s="14">
        <v>83</v>
      </c>
      <c r="R38" s="14">
        <v>61</v>
      </c>
      <c r="S38" s="14">
        <v>29</v>
      </c>
      <c r="T38" s="14"/>
      <c r="U38" s="14"/>
      <c r="V38" s="14">
        <v>136</v>
      </c>
      <c r="W38" s="12"/>
    </row>
    <row r="39" spans="2:23" x14ac:dyDescent="0.25">
      <c r="B39" s="2">
        <v>41518</v>
      </c>
      <c r="C39" s="14">
        <v>292</v>
      </c>
      <c r="D39" s="12">
        <v>176</v>
      </c>
      <c r="E39" s="12">
        <v>149</v>
      </c>
      <c r="F39" s="12"/>
      <c r="G39" s="12">
        <v>152</v>
      </c>
      <c r="H39" s="12"/>
      <c r="I39" s="12">
        <v>200</v>
      </c>
      <c r="J39" s="12">
        <v>199</v>
      </c>
      <c r="K39" s="12"/>
      <c r="L39" s="14">
        <v>95</v>
      </c>
      <c r="M39" s="14">
        <v>152</v>
      </c>
      <c r="N39" s="14"/>
      <c r="O39" s="14"/>
      <c r="P39" s="14"/>
      <c r="Q39" s="14">
        <v>83</v>
      </c>
      <c r="R39" s="14">
        <v>61</v>
      </c>
      <c r="S39" s="14">
        <v>29</v>
      </c>
      <c r="T39" s="14"/>
      <c r="U39" s="14"/>
      <c r="V39" s="14">
        <v>136</v>
      </c>
      <c r="W39" s="12"/>
    </row>
    <row r="40" spans="2:23" x14ac:dyDescent="0.25">
      <c r="B40" s="2">
        <v>41548</v>
      </c>
      <c r="C40" s="14">
        <v>292</v>
      </c>
      <c r="D40" s="12">
        <v>176</v>
      </c>
      <c r="E40" s="12">
        <v>149</v>
      </c>
      <c r="F40" s="12"/>
      <c r="G40" s="12">
        <v>152</v>
      </c>
      <c r="H40" s="12"/>
      <c r="I40" s="12">
        <v>200</v>
      </c>
      <c r="J40" s="12">
        <v>199</v>
      </c>
      <c r="K40" s="12"/>
      <c r="L40" s="14">
        <v>95</v>
      </c>
      <c r="M40" s="14">
        <v>152</v>
      </c>
      <c r="N40" s="14"/>
      <c r="O40" s="14"/>
      <c r="P40" s="14"/>
      <c r="Q40" s="14">
        <v>83</v>
      </c>
      <c r="R40" s="14">
        <v>61</v>
      </c>
      <c r="S40" s="14">
        <v>29</v>
      </c>
      <c r="T40" s="14"/>
      <c r="U40" s="14"/>
      <c r="V40" s="14">
        <v>136</v>
      </c>
      <c r="W40" s="12"/>
    </row>
    <row r="41" spans="2:23" x14ac:dyDescent="0.25">
      <c r="B41" s="2">
        <v>41579</v>
      </c>
      <c r="C41" s="14">
        <v>292</v>
      </c>
      <c r="D41" s="12">
        <v>175.5</v>
      </c>
      <c r="E41" s="12">
        <v>149</v>
      </c>
      <c r="F41" s="12"/>
      <c r="G41" s="12">
        <v>152</v>
      </c>
      <c r="H41" s="12"/>
      <c r="I41" s="12">
        <v>200</v>
      </c>
      <c r="J41" s="12">
        <v>199</v>
      </c>
      <c r="K41" s="12"/>
      <c r="L41" s="14">
        <v>95</v>
      </c>
      <c r="M41" s="14">
        <v>152</v>
      </c>
      <c r="N41" s="14"/>
      <c r="O41" s="14"/>
      <c r="P41" s="14"/>
      <c r="Q41" s="14">
        <v>83</v>
      </c>
      <c r="R41" s="14">
        <v>61</v>
      </c>
      <c r="S41" s="14">
        <v>29</v>
      </c>
      <c r="T41" s="14"/>
      <c r="U41" s="14"/>
      <c r="V41" s="14">
        <v>136</v>
      </c>
      <c r="W41" s="12"/>
    </row>
    <row r="42" spans="2:23" x14ac:dyDescent="0.25">
      <c r="B42" s="2">
        <v>41609</v>
      </c>
      <c r="C42" s="14">
        <v>292</v>
      </c>
      <c r="D42" s="12">
        <v>175.5</v>
      </c>
      <c r="E42" s="12">
        <v>149</v>
      </c>
      <c r="F42" s="12"/>
      <c r="G42" s="12">
        <v>152</v>
      </c>
      <c r="H42" s="12"/>
      <c r="I42" s="12">
        <v>200</v>
      </c>
      <c r="J42" s="12">
        <v>199</v>
      </c>
      <c r="K42" s="12"/>
      <c r="L42" s="14">
        <v>95</v>
      </c>
      <c r="M42" s="14">
        <v>152</v>
      </c>
      <c r="N42" s="14"/>
      <c r="O42" s="14"/>
      <c r="P42" s="14"/>
      <c r="Q42" s="14">
        <v>83</v>
      </c>
      <c r="R42" s="14">
        <v>61</v>
      </c>
      <c r="S42" s="14">
        <v>29</v>
      </c>
      <c r="T42" s="14"/>
      <c r="U42" s="14"/>
      <c r="V42" s="14">
        <v>136</v>
      </c>
      <c r="W42" s="12"/>
    </row>
    <row r="43" spans="2:23" x14ac:dyDescent="0.25">
      <c r="B43" s="2">
        <v>41640</v>
      </c>
      <c r="C43" s="14">
        <v>292</v>
      </c>
      <c r="D43" s="12">
        <v>175.5</v>
      </c>
      <c r="E43" s="12">
        <v>149</v>
      </c>
      <c r="F43" s="12"/>
      <c r="G43" s="12">
        <v>152</v>
      </c>
      <c r="H43" s="12"/>
      <c r="I43" s="12">
        <v>200</v>
      </c>
      <c r="J43" s="12">
        <v>199</v>
      </c>
      <c r="K43" s="12"/>
      <c r="L43" s="14">
        <v>95</v>
      </c>
      <c r="M43" s="14">
        <v>152</v>
      </c>
      <c r="N43" s="14"/>
      <c r="O43" s="14"/>
      <c r="P43" s="14"/>
      <c r="Q43" s="14">
        <v>83</v>
      </c>
      <c r="R43" s="14">
        <v>61</v>
      </c>
      <c r="S43" s="14">
        <v>29</v>
      </c>
      <c r="T43" s="14"/>
      <c r="U43" s="14"/>
      <c r="V43" s="14">
        <v>136</v>
      </c>
      <c r="W43" s="12"/>
    </row>
    <row r="44" spans="2:23" x14ac:dyDescent="0.25">
      <c r="B44" s="2">
        <v>41671</v>
      </c>
      <c r="C44" s="14">
        <v>292</v>
      </c>
      <c r="D44" s="12">
        <v>175.5</v>
      </c>
      <c r="E44" s="12">
        <v>149</v>
      </c>
      <c r="F44" s="12"/>
      <c r="G44" s="12">
        <v>152</v>
      </c>
      <c r="H44" s="12"/>
      <c r="I44" s="12">
        <v>200</v>
      </c>
      <c r="J44" s="12">
        <v>199</v>
      </c>
      <c r="K44" s="12"/>
      <c r="L44" s="14">
        <v>95</v>
      </c>
      <c r="M44" s="14">
        <v>152</v>
      </c>
      <c r="N44" s="14"/>
      <c r="O44" s="14"/>
      <c r="P44" s="14"/>
      <c r="Q44" s="14">
        <v>83</v>
      </c>
      <c r="R44" s="14">
        <v>61</v>
      </c>
      <c r="S44" s="14">
        <v>29</v>
      </c>
      <c r="T44" s="14"/>
      <c r="U44" s="14"/>
      <c r="V44" s="14">
        <v>136</v>
      </c>
      <c r="W44" s="12"/>
    </row>
    <row r="45" spans="2:23" ht="15.75" thickBot="1" x14ac:dyDescent="0.3">
      <c r="B45" s="8">
        <v>41699</v>
      </c>
      <c r="C45" s="14">
        <v>292</v>
      </c>
      <c r="D45" s="12">
        <v>175.5</v>
      </c>
      <c r="E45" s="12">
        <v>149</v>
      </c>
      <c r="F45" s="12"/>
      <c r="G45" s="12">
        <v>152</v>
      </c>
      <c r="H45" s="12"/>
      <c r="I45" s="12">
        <v>200</v>
      </c>
      <c r="J45" s="12">
        <v>199</v>
      </c>
      <c r="K45" s="12"/>
      <c r="L45" s="14">
        <v>95</v>
      </c>
      <c r="M45" s="14">
        <v>152</v>
      </c>
      <c r="N45" s="14"/>
      <c r="O45" s="14"/>
      <c r="P45" s="14"/>
      <c r="Q45" s="14">
        <v>83</v>
      </c>
      <c r="R45" s="14">
        <v>61</v>
      </c>
      <c r="S45" s="14">
        <v>29</v>
      </c>
      <c r="T45" s="14"/>
      <c r="U45" s="14"/>
      <c r="V45" s="14">
        <v>136</v>
      </c>
      <c r="W45" s="12"/>
    </row>
    <row r="46" spans="2:23" ht="15.75" thickBot="1" x14ac:dyDescent="0.3">
      <c r="B46" s="7" t="s">
        <v>23</v>
      </c>
      <c r="C46" s="13">
        <f t="shared" ref="C46" si="22">SUM(C34:C45)</f>
        <v>3504</v>
      </c>
      <c r="D46" s="13">
        <f>SUM(D34:D45)</f>
        <v>2109.5</v>
      </c>
      <c r="E46" s="13">
        <f t="shared" ref="E46" si="23">SUM(E34:E45)</f>
        <v>1788</v>
      </c>
      <c r="F46" s="13">
        <f t="shared" ref="F46" si="24">SUM(F34:F45)</f>
        <v>0</v>
      </c>
      <c r="G46" s="13">
        <f t="shared" ref="G46" si="25">SUM(G34:G45)</f>
        <v>1824</v>
      </c>
      <c r="H46" s="13">
        <f t="shared" ref="H46" si="26">SUM(H34:H45)</f>
        <v>0</v>
      </c>
      <c r="I46" s="13">
        <f t="shared" ref="I46" si="27">SUM(I34:I45)</f>
        <v>2400</v>
      </c>
      <c r="J46" s="13">
        <f t="shared" ref="J46" si="28">SUM(J34:J45)</f>
        <v>2388</v>
      </c>
      <c r="K46" s="13">
        <f t="shared" ref="K46" si="29">SUM(K34:K45)</f>
        <v>0</v>
      </c>
      <c r="L46" s="13">
        <f t="shared" ref="L46" si="30">SUM(L34:L45)</f>
        <v>1140</v>
      </c>
      <c r="M46" s="13">
        <f t="shared" ref="M46" si="31">SUM(M34:M45)</f>
        <v>1824</v>
      </c>
      <c r="N46" s="13">
        <f t="shared" ref="N46" si="32">SUM(N34:N45)</f>
        <v>0</v>
      </c>
      <c r="O46" s="13">
        <f t="shared" ref="O46" si="33">SUM(O34:O45)</f>
        <v>0</v>
      </c>
      <c r="P46" s="13">
        <f t="shared" ref="P46" si="34">SUM(P34:P45)</f>
        <v>0</v>
      </c>
      <c r="Q46" s="13">
        <f t="shared" ref="Q46" si="35">SUM(Q34:Q45)</f>
        <v>996</v>
      </c>
      <c r="R46" s="13">
        <f t="shared" ref="R46" si="36">SUM(R34:R45)</f>
        <v>732</v>
      </c>
      <c r="S46" s="13">
        <f t="shared" ref="S46" si="37">SUM(S34:S45)</f>
        <v>348</v>
      </c>
      <c r="T46" s="13">
        <f t="shared" ref="T46" si="38">SUM(T34:T45)</f>
        <v>0</v>
      </c>
      <c r="U46" s="13">
        <f t="shared" ref="U46" si="39">SUM(U34:U45)</f>
        <v>0</v>
      </c>
      <c r="V46" s="13">
        <f t="shared" ref="V46" si="40">SUM(V34:V45)</f>
        <v>1632</v>
      </c>
      <c r="W46" s="13">
        <f t="shared" ref="W46" si="41">SUM(W34:W45)</f>
        <v>0</v>
      </c>
    </row>
    <row r="47" spans="2:23" x14ac:dyDescent="0.25">
      <c r="B47" s="19" t="s">
        <v>35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1"/>
    </row>
    <row r="48" spans="2:23" x14ac:dyDescent="0.25">
      <c r="B48" s="2">
        <v>41730</v>
      </c>
      <c r="C48" s="14">
        <v>334.6</v>
      </c>
      <c r="D48" s="12">
        <v>213.65</v>
      </c>
      <c r="E48" s="12">
        <v>187.65</v>
      </c>
      <c r="F48" s="12"/>
      <c r="G48" s="12">
        <v>190.65</v>
      </c>
      <c r="H48" s="12"/>
      <c r="I48" s="12">
        <v>239.65</v>
      </c>
      <c r="J48" s="12">
        <v>237.65</v>
      </c>
      <c r="K48" s="12"/>
      <c r="L48" s="14">
        <v>133.6</v>
      </c>
      <c r="M48" s="14">
        <v>190.6</v>
      </c>
      <c r="N48" s="14"/>
      <c r="O48" s="14"/>
      <c r="P48" s="14"/>
      <c r="Q48" s="14">
        <v>124</v>
      </c>
      <c r="R48" s="14">
        <v>99.6</v>
      </c>
      <c r="S48" s="14">
        <v>67.599999999999994</v>
      </c>
      <c r="T48" s="14"/>
      <c r="U48" s="14"/>
      <c r="V48" s="14">
        <v>174.6</v>
      </c>
      <c r="W48" s="12"/>
    </row>
    <row r="49" spans="2:23" x14ac:dyDescent="0.25">
      <c r="B49" s="2">
        <v>41760</v>
      </c>
      <c r="C49" s="14">
        <v>334.6</v>
      </c>
      <c r="D49" s="12">
        <v>213.65</v>
      </c>
      <c r="E49" s="12">
        <v>187.65</v>
      </c>
      <c r="F49" s="12"/>
      <c r="G49" s="12">
        <v>190.65</v>
      </c>
      <c r="H49" s="12"/>
      <c r="I49" s="12">
        <v>239.65</v>
      </c>
      <c r="J49" s="12">
        <v>237.65</v>
      </c>
      <c r="K49" s="12"/>
      <c r="L49" s="14">
        <v>133.6</v>
      </c>
      <c r="M49" s="14">
        <v>190.6</v>
      </c>
      <c r="N49" s="14"/>
      <c r="O49" s="14"/>
      <c r="P49" s="14"/>
      <c r="Q49" s="14">
        <v>124</v>
      </c>
      <c r="R49" s="14">
        <v>99.6</v>
      </c>
      <c r="S49" s="14">
        <v>67.599999999999994</v>
      </c>
      <c r="T49" s="14"/>
      <c r="U49" s="14"/>
      <c r="V49" s="14">
        <v>174.6</v>
      </c>
      <c r="W49" s="12"/>
    </row>
    <row r="50" spans="2:23" x14ac:dyDescent="0.25">
      <c r="B50" s="2">
        <v>41791</v>
      </c>
      <c r="C50" s="14">
        <v>334.6</v>
      </c>
      <c r="D50" s="12">
        <v>213.65</v>
      </c>
      <c r="E50" s="12">
        <v>187.65</v>
      </c>
      <c r="F50" s="12"/>
      <c r="G50" s="12">
        <v>190.65</v>
      </c>
      <c r="H50" s="12"/>
      <c r="I50" s="12">
        <v>239.65</v>
      </c>
      <c r="J50" s="12">
        <v>237.65</v>
      </c>
      <c r="K50" s="12"/>
      <c r="L50" s="14">
        <v>133.6</v>
      </c>
      <c r="M50" s="14">
        <v>190.6</v>
      </c>
      <c r="N50" s="14"/>
      <c r="O50" s="14"/>
      <c r="P50" s="14"/>
      <c r="Q50" s="14">
        <v>124</v>
      </c>
      <c r="R50" s="14">
        <v>99.6</v>
      </c>
      <c r="S50" s="14">
        <v>67.599999999999994</v>
      </c>
      <c r="T50" s="14"/>
      <c r="U50" s="14"/>
      <c r="V50" s="14">
        <v>174.6</v>
      </c>
      <c r="W50" s="12"/>
    </row>
    <row r="51" spans="2:23" x14ac:dyDescent="0.25">
      <c r="B51" s="2">
        <v>41821</v>
      </c>
      <c r="C51" s="14">
        <v>334.6</v>
      </c>
      <c r="D51" s="12">
        <v>213.65</v>
      </c>
      <c r="E51" s="12">
        <v>187.65</v>
      </c>
      <c r="F51" s="12"/>
      <c r="G51" s="12">
        <v>190.65</v>
      </c>
      <c r="H51" s="12"/>
      <c r="I51" s="12">
        <v>239.65</v>
      </c>
      <c r="J51" s="12">
        <v>237.65</v>
      </c>
      <c r="K51" s="12"/>
      <c r="L51" s="14">
        <v>133.6</v>
      </c>
      <c r="M51" s="14">
        <v>190.6</v>
      </c>
      <c r="N51" s="14"/>
      <c r="O51" s="14"/>
      <c r="P51" s="14"/>
      <c r="Q51" s="14">
        <v>124</v>
      </c>
      <c r="R51" s="14">
        <v>99.6</v>
      </c>
      <c r="S51" s="14">
        <v>67.599999999999994</v>
      </c>
      <c r="T51" s="14"/>
      <c r="U51" s="14"/>
      <c r="V51" s="14">
        <v>174.6</v>
      </c>
      <c r="W51" s="12"/>
    </row>
    <row r="52" spans="2:23" x14ac:dyDescent="0.25">
      <c r="B52" s="2">
        <v>41852</v>
      </c>
      <c r="C52" s="14">
        <v>334.6</v>
      </c>
      <c r="D52" s="12">
        <v>213.65</v>
      </c>
      <c r="E52" s="12">
        <v>187.65</v>
      </c>
      <c r="F52" s="12"/>
      <c r="G52" s="12">
        <v>190.65</v>
      </c>
      <c r="H52" s="12"/>
      <c r="I52" s="12">
        <v>239.65</v>
      </c>
      <c r="J52" s="12">
        <v>237.65</v>
      </c>
      <c r="K52" s="12"/>
      <c r="L52" s="14">
        <v>133.6</v>
      </c>
      <c r="M52" s="14">
        <v>190.6</v>
      </c>
      <c r="N52" s="14"/>
      <c r="O52" s="14"/>
      <c r="P52" s="14"/>
      <c r="Q52" s="14">
        <v>124</v>
      </c>
      <c r="R52" s="14">
        <v>99.6</v>
      </c>
      <c r="S52" s="14">
        <v>67.599999999999994</v>
      </c>
      <c r="T52" s="14"/>
      <c r="U52" s="14"/>
      <c r="V52" s="14">
        <v>174.6</v>
      </c>
      <c r="W52" s="12"/>
    </row>
    <row r="53" spans="2:23" x14ac:dyDescent="0.25">
      <c r="B53" s="2">
        <v>41883</v>
      </c>
      <c r="C53" s="14">
        <v>334.6</v>
      </c>
      <c r="D53" s="12">
        <v>213.65</v>
      </c>
      <c r="E53" s="12">
        <v>187.65</v>
      </c>
      <c r="F53" s="12"/>
      <c r="G53" s="12">
        <v>190.65</v>
      </c>
      <c r="H53" s="12"/>
      <c r="I53" s="12">
        <v>239.65</v>
      </c>
      <c r="J53" s="12">
        <v>237.65</v>
      </c>
      <c r="K53" s="12"/>
      <c r="L53" s="14">
        <v>133.6</v>
      </c>
      <c r="M53" s="14">
        <v>190.6</v>
      </c>
      <c r="N53" s="14"/>
      <c r="O53" s="14"/>
      <c r="P53" s="14"/>
      <c r="Q53" s="14">
        <v>124</v>
      </c>
      <c r="R53" s="14">
        <v>99.6</v>
      </c>
      <c r="S53" s="14">
        <v>67.599999999999994</v>
      </c>
      <c r="T53" s="14"/>
      <c r="U53" s="14"/>
      <c r="V53" s="14">
        <v>174.6</v>
      </c>
      <c r="W53" s="12"/>
    </row>
    <row r="54" spans="2:23" x14ac:dyDescent="0.25">
      <c r="B54" s="2">
        <v>41913</v>
      </c>
      <c r="C54" s="14">
        <v>334.6</v>
      </c>
      <c r="D54" s="12">
        <v>213.65</v>
      </c>
      <c r="E54" s="12">
        <v>187.65</v>
      </c>
      <c r="F54" s="12"/>
      <c r="G54" s="12">
        <v>190.65</v>
      </c>
      <c r="H54" s="12"/>
      <c r="I54" s="12">
        <v>239.65</v>
      </c>
      <c r="J54" s="12">
        <v>237.65</v>
      </c>
      <c r="K54" s="12"/>
      <c r="L54" s="14">
        <v>133.6</v>
      </c>
      <c r="M54" s="14">
        <v>190.6</v>
      </c>
      <c r="N54" s="14"/>
      <c r="O54" s="14"/>
      <c r="P54" s="14"/>
      <c r="Q54" s="14">
        <v>124</v>
      </c>
      <c r="R54" s="14">
        <v>99.6</v>
      </c>
      <c r="S54" s="14">
        <v>67.599999999999994</v>
      </c>
      <c r="T54" s="14"/>
      <c r="U54" s="14"/>
      <c r="V54" s="14">
        <v>174.6</v>
      </c>
      <c r="W54" s="12"/>
    </row>
    <row r="55" spans="2:23" x14ac:dyDescent="0.25">
      <c r="B55" s="2">
        <v>41944</v>
      </c>
      <c r="C55" s="14">
        <v>334.6</v>
      </c>
      <c r="D55" s="12">
        <v>213.65</v>
      </c>
      <c r="E55" s="12">
        <v>187.65</v>
      </c>
      <c r="F55" s="12"/>
      <c r="G55" s="12">
        <v>190.65</v>
      </c>
      <c r="H55" s="12"/>
      <c r="I55" s="12">
        <v>239.65</v>
      </c>
      <c r="J55" s="12">
        <v>237.65</v>
      </c>
      <c r="K55" s="12"/>
      <c r="L55" s="14">
        <v>133.6</v>
      </c>
      <c r="M55" s="14">
        <v>190.6</v>
      </c>
      <c r="N55" s="14"/>
      <c r="O55" s="14"/>
      <c r="P55" s="14"/>
      <c r="Q55" s="14">
        <v>124</v>
      </c>
      <c r="R55" s="14">
        <v>99.6</v>
      </c>
      <c r="S55" s="14">
        <v>67.599999999999994</v>
      </c>
      <c r="T55" s="14"/>
      <c r="U55" s="14"/>
      <c r="V55" s="14">
        <v>174.6</v>
      </c>
      <c r="W55" s="12"/>
    </row>
    <row r="56" spans="2:23" x14ac:dyDescent="0.25">
      <c r="B56" s="2">
        <v>41974</v>
      </c>
      <c r="C56" s="14">
        <v>334.6</v>
      </c>
      <c r="D56" s="12">
        <v>213.65</v>
      </c>
      <c r="E56" s="12">
        <v>187.65</v>
      </c>
      <c r="F56" s="12"/>
      <c r="G56" s="12">
        <v>190.65</v>
      </c>
      <c r="H56" s="12"/>
      <c r="I56" s="12">
        <v>239.65</v>
      </c>
      <c r="J56" s="12">
        <v>237.65</v>
      </c>
      <c r="K56" s="12"/>
      <c r="L56" s="14">
        <v>133.6</v>
      </c>
      <c r="M56" s="14">
        <v>190.6</v>
      </c>
      <c r="N56" s="14"/>
      <c r="O56" s="14"/>
      <c r="P56" s="14"/>
      <c r="Q56" s="14">
        <v>124</v>
      </c>
      <c r="R56" s="14">
        <v>99.6</v>
      </c>
      <c r="S56" s="14">
        <v>67.599999999999994</v>
      </c>
      <c r="T56" s="14"/>
      <c r="U56" s="14"/>
      <c r="V56" s="14">
        <v>174.6</v>
      </c>
      <c r="W56" s="12"/>
    </row>
    <row r="57" spans="2:23" x14ac:dyDescent="0.25">
      <c r="B57" s="2">
        <v>42005</v>
      </c>
      <c r="C57" s="14">
        <v>334.6</v>
      </c>
      <c r="D57" s="12">
        <v>213.65</v>
      </c>
      <c r="E57" s="12">
        <v>187.65</v>
      </c>
      <c r="F57" s="12"/>
      <c r="G57" s="12">
        <v>190.65</v>
      </c>
      <c r="H57" s="12"/>
      <c r="I57" s="12">
        <v>239.65</v>
      </c>
      <c r="J57" s="12">
        <v>237.65</v>
      </c>
      <c r="K57" s="12"/>
      <c r="L57" s="14">
        <v>133.6</v>
      </c>
      <c r="M57" s="14">
        <v>190.6</v>
      </c>
      <c r="N57" s="14"/>
      <c r="O57" s="14"/>
      <c r="P57" s="14"/>
      <c r="Q57" s="14">
        <v>124</v>
      </c>
      <c r="R57" s="14">
        <v>99.6</v>
      </c>
      <c r="S57" s="14">
        <v>67.599999999999994</v>
      </c>
      <c r="T57" s="14"/>
      <c r="U57" s="14"/>
      <c r="V57" s="14">
        <v>174.6</v>
      </c>
      <c r="W57" s="12"/>
    </row>
    <row r="58" spans="2:23" x14ac:dyDescent="0.25">
      <c r="B58" s="2">
        <v>42036</v>
      </c>
      <c r="C58" s="14">
        <v>334.6</v>
      </c>
      <c r="D58" s="12">
        <v>213.65</v>
      </c>
      <c r="E58" s="12">
        <v>187.65</v>
      </c>
      <c r="F58" s="12"/>
      <c r="G58" s="12">
        <v>190.65</v>
      </c>
      <c r="H58" s="12"/>
      <c r="I58" s="12">
        <v>239.65</v>
      </c>
      <c r="J58" s="12">
        <v>237.65</v>
      </c>
      <c r="K58" s="12"/>
      <c r="L58" s="14">
        <v>133.6</v>
      </c>
      <c r="M58" s="14">
        <v>190.6</v>
      </c>
      <c r="N58" s="14"/>
      <c r="O58" s="14"/>
      <c r="P58" s="14"/>
      <c r="Q58" s="14">
        <v>124</v>
      </c>
      <c r="R58" s="14">
        <v>99.6</v>
      </c>
      <c r="S58" s="14">
        <v>67.599999999999994</v>
      </c>
      <c r="T58" s="14"/>
      <c r="U58" s="14"/>
      <c r="V58" s="14">
        <v>174.6</v>
      </c>
      <c r="W58" s="12"/>
    </row>
    <row r="59" spans="2:23" ht="15.75" thickBot="1" x14ac:dyDescent="0.3">
      <c r="B59" s="8">
        <v>42064</v>
      </c>
      <c r="C59" s="14">
        <v>334.6</v>
      </c>
      <c r="D59" s="12">
        <v>213.65</v>
      </c>
      <c r="E59" s="12">
        <v>187.65</v>
      </c>
      <c r="F59" s="12"/>
      <c r="G59" s="12">
        <v>190.65</v>
      </c>
      <c r="H59" s="12"/>
      <c r="I59" s="12">
        <v>239.65</v>
      </c>
      <c r="J59" s="12">
        <v>237.65</v>
      </c>
      <c r="K59" s="12"/>
      <c r="L59" s="14">
        <v>133.6</v>
      </c>
      <c r="M59" s="14">
        <v>190.6</v>
      </c>
      <c r="N59" s="14"/>
      <c r="O59" s="14"/>
      <c r="P59" s="14"/>
      <c r="Q59" s="14">
        <v>124</v>
      </c>
      <c r="R59" s="14">
        <v>99.6</v>
      </c>
      <c r="S59" s="14">
        <v>67.599999999999994</v>
      </c>
      <c r="T59" s="14"/>
      <c r="U59" s="14"/>
      <c r="V59" s="14">
        <v>174.6</v>
      </c>
      <c r="W59" s="12"/>
    </row>
    <row r="60" spans="2:23" ht="15.75" thickBot="1" x14ac:dyDescent="0.3">
      <c r="B60" s="9"/>
      <c r="C60" s="13">
        <f t="shared" ref="C60" si="42">SUM(C48:C59)</f>
        <v>4015.1999999999994</v>
      </c>
      <c r="D60" s="13">
        <f>SUM(D48:D59)</f>
        <v>2563.8000000000006</v>
      </c>
      <c r="E60" s="13">
        <f t="shared" ref="E60" si="43">SUM(E48:E59)</f>
        <v>2251.8000000000006</v>
      </c>
      <c r="F60" s="13">
        <f t="shared" ref="F60" si="44">SUM(F48:F59)</f>
        <v>0</v>
      </c>
      <c r="G60" s="13">
        <f t="shared" ref="G60" si="45">SUM(G48:G59)</f>
        <v>2287.8000000000006</v>
      </c>
      <c r="H60" s="13">
        <f t="shared" ref="H60" si="46">SUM(H48:H59)</f>
        <v>0</v>
      </c>
      <c r="I60" s="13">
        <f t="shared" ref="I60" si="47">SUM(I48:I59)</f>
        <v>2875.8000000000006</v>
      </c>
      <c r="J60" s="13">
        <f t="shared" ref="J60" si="48">SUM(J48:J59)</f>
        <v>2851.8000000000006</v>
      </c>
      <c r="K60" s="13">
        <f t="shared" ref="K60" si="49">SUM(K48:K59)</f>
        <v>0</v>
      </c>
      <c r="L60" s="13">
        <f t="shared" ref="L60" si="50">SUM(L48:L59)</f>
        <v>1603.1999999999996</v>
      </c>
      <c r="M60" s="13">
        <f t="shared" ref="M60" si="51">SUM(M48:M59)</f>
        <v>2287.1999999999994</v>
      </c>
      <c r="N60" s="13">
        <f t="shared" ref="N60" si="52">SUM(N48:N59)</f>
        <v>0</v>
      </c>
      <c r="O60" s="13">
        <f t="shared" ref="O60" si="53">SUM(O48:O59)</f>
        <v>0</v>
      </c>
      <c r="P60" s="13">
        <f t="shared" ref="P60" si="54">SUM(P48:P59)</f>
        <v>0</v>
      </c>
      <c r="Q60" s="13">
        <f t="shared" ref="Q60" si="55">SUM(Q48:Q59)</f>
        <v>1488</v>
      </c>
      <c r="R60" s="13">
        <f t="shared" ref="R60" si="56">SUM(R48:R59)</f>
        <v>1195.2</v>
      </c>
      <c r="S60" s="13">
        <f t="shared" ref="S60" si="57">SUM(S48:S59)</f>
        <v>811.20000000000016</v>
      </c>
      <c r="T60" s="13">
        <f t="shared" ref="T60" si="58">SUM(T48:T59)</f>
        <v>0</v>
      </c>
      <c r="U60" s="13">
        <f t="shared" ref="U60" si="59">SUM(U48:U59)</f>
        <v>0</v>
      </c>
      <c r="V60" s="13">
        <f t="shared" ref="V60" si="60">SUM(V48:V59)</f>
        <v>2095.1999999999994</v>
      </c>
      <c r="W60" s="13">
        <f t="shared" ref="W60" si="61">SUM(W48:W59)</f>
        <v>0</v>
      </c>
    </row>
  </sheetData>
  <mergeCells count="5">
    <mergeCell ref="B33:W33"/>
    <mergeCell ref="B3:B4"/>
    <mergeCell ref="B47:W47"/>
    <mergeCell ref="B5:W5"/>
    <mergeCell ref="B19:W19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1"/>
  <sheetViews>
    <sheetView workbookViewId="0">
      <pane ySplit="4" topLeftCell="A26" activePane="bottomLeft" state="frozen"/>
      <selection activeCell="B1" sqref="B1"/>
      <selection pane="bottomLeft" activeCell="G18" sqref="G18"/>
    </sheetView>
  </sheetViews>
  <sheetFormatPr defaultRowHeight="15" x14ac:dyDescent="0.25"/>
  <cols>
    <col min="1" max="1" width="3.140625" customWidth="1"/>
    <col min="2" max="3" width="12.85546875" customWidth="1"/>
    <col min="4" max="4" width="11" customWidth="1"/>
    <col min="17" max="17" width="11.42578125" customWidth="1"/>
    <col min="18" max="18" width="12.7109375" customWidth="1"/>
    <col min="23" max="23" width="11.5703125" customWidth="1"/>
    <col min="24" max="24" width="4.42578125" customWidth="1"/>
  </cols>
  <sheetData>
    <row r="2" spans="2:23" x14ac:dyDescent="0.25">
      <c r="B2" s="16" t="s">
        <v>38</v>
      </c>
      <c r="C2" s="16"/>
      <c r="V2" s="17" t="s">
        <v>40</v>
      </c>
      <c r="W2" s="18"/>
    </row>
    <row r="3" spans="2:23" ht="45.6" customHeight="1" x14ac:dyDescent="0.25">
      <c r="B3" s="22"/>
      <c r="C3" s="4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26</v>
      </c>
      <c r="V3" s="3" t="s">
        <v>19</v>
      </c>
      <c r="W3" s="3" t="s">
        <v>20</v>
      </c>
    </row>
    <row r="4" spans="2:23" ht="57" x14ac:dyDescent="0.25">
      <c r="B4" s="23"/>
      <c r="C4" s="5" t="s">
        <v>34</v>
      </c>
      <c r="D4" s="5" t="s">
        <v>34</v>
      </c>
      <c r="E4" s="5" t="s">
        <v>34</v>
      </c>
      <c r="F4" s="5" t="s">
        <v>34</v>
      </c>
      <c r="G4" s="5" t="s">
        <v>34</v>
      </c>
      <c r="H4" s="5" t="s">
        <v>34</v>
      </c>
      <c r="I4" s="5" t="s">
        <v>34</v>
      </c>
      <c r="J4" s="5" t="s">
        <v>34</v>
      </c>
      <c r="K4" s="5" t="s">
        <v>34</v>
      </c>
      <c r="L4" s="5" t="s">
        <v>34</v>
      </c>
      <c r="M4" s="5" t="s">
        <v>34</v>
      </c>
      <c r="N4" s="5" t="s">
        <v>34</v>
      </c>
      <c r="O4" s="5" t="s">
        <v>34</v>
      </c>
      <c r="P4" s="5" t="s">
        <v>34</v>
      </c>
      <c r="Q4" s="5" t="s">
        <v>34</v>
      </c>
      <c r="R4" s="5" t="s">
        <v>34</v>
      </c>
      <c r="S4" s="5" t="s">
        <v>34</v>
      </c>
      <c r="T4" s="5" t="s">
        <v>34</v>
      </c>
      <c r="U4" s="5" t="s">
        <v>34</v>
      </c>
      <c r="V4" s="5" t="s">
        <v>34</v>
      </c>
      <c r="W4" s="5" t="s">
        <v>34</v>
      </c>
    </row>
    <row r="5" spans="2:23" x14ac:dyDescent="0.25">
      <c r="B5" s="24" t="s">
        <v>21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2:23" x14ac:dyDescent="0.25">
      <c r="B6" s="1" t="s">
        <v>27</v>
      </c>
      <c r="C6" s="10">
        <v>1</v>
      </c>
      <c r="D6" s="10">
        <v>1</v>
      </c>
      <c r="E6" s="10">
        <v>1</v>
      </c>
      <c r="F6" s="10">
        <v>0</v>
      </c>
      <c r="G6" s="10">
        <v>1</v>
      </c>
      <c r="H6" s="10">
        <v>0</v>
      </c>
      <c r="I6" s="10">
        <v>0</v>
      </c>
      <c r="J6" s="10">
        <v>1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1</v>
      </c>
      <c r="W6" s="10">
        <v>0</v>
      </c>
    </row>
    <row r="7" spans="2:23" x14ac:dyDescent="0.25">
      <c r="B7" s="1" t="s">
        <v>28</v>
      </c>
      <c r="C7" s="10">
        <v>1</v>
      </c>
      <c r="D7" s="10">
        <v>1</v>
      </c>
      <c r="E7" s="10">
        <v>1</v>
      </c>
      <c r="F7" s="10">
        <v>0</v>
      </c>
      <c r="G7" s="10">
        <v>1</v>
      </c>
      <c r="H7" s="10">
        <v>0</v>
      </c>
      <c r="I7" s="10">
        <v>0</v>
      </c>
      <c r="J7" s="10">
        <v>1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1</v>
      </c>
      <c r="W7" s="10">
        <v>0</v>
      </c>
    </row>
    <row r="8" spans="2:23" x14ac:dyDescent="0.25">
      <c r="B8" s="1" t="s">
        <v>29</v>
      </c>
      <c r="C8" s="10">
        <v>1</v>
      </c>
      <c r="D8" s="10">
        <v>1</v>
      </c>
      <c r="E8" s="10">
        <v>1</v>
      </c>
      <c r="F8" s="10">
        <v>0</v>
      </c>
      <c r="G8" s="10">
        <v>1</v>
      </c>
      <c r="H8" s="10">
        <v>0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1</v>
      </c>
      <c r="W8" s="10">
        <v>0</v>
      </c>
    </row>
    <row r="9" spans="2:23" x14ac:dyDescent="0.25">
      <c r="B9" s="1" t="s">
        <v>30</v>
      </c>
      <c r="C9" s="10">
        <v>1</v>
      </c>
      <c r="D9" s="10">
        <v>1</v>
      </c>
      <c r="E9" s="10">
        <v>1</v>
      </c>
      <c r="F9" s="10">
        <v>0</v>
      </c>
      <c r="G9" s="10">
        <v>1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1</v>
      </c>
      <c r="W9" s="10">
        <v>0</v>
      </c>
    </row>
    <row r="10" spans="2:23" x14ac:dyDescent="0.25">
      <c r="B10" s="1" t="s">
        <v>31</v>
      </c>
      <c r="C10" s="10">
        <v>1</v>
      </c>
      <c r="D10" s="10">
        <v>1</v>
      </c>
      <c r="E10" s="10">
        <v>1</v>
      </c>
      <c r="F10" s="10">
        <v>0</v>
      </c>
      <c r="G10" s="10">
        <v>1</v>
      </c>
      <c r="H10" s="10">
        <v>0</v>
      </c>
      <c r="I10" s="10">
        <v>0</v>
      </c>
      <c r="J10" s="10">
        <v>1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</v>
      </c>
      <c r="R10" s="10">
        <v>0</v>
      </c>
      <c r="S10" s="10">
        <v>0</v>
      </c>
      <c r="T10" s="10">
        <v>0</v>
      </c>
      <c r="U10" s="10">
        <v>0</v>
      </c>
      <c r="V10" s="10">
        <v>1</v>
      </c>
      <c r="W10" s="10">
        <v>0</v>
      </c>
    </row>
    <row r="11" spans="2:23" x14ac:dyDescent="0.25">
      <c r="B11" s="1" t="s">
        <v>32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2:23" ht="15.75" thickBot="1" x14ac:dyDescent="0.3">
      <c r="B12" s="1" t="s">
        <v>33</v>
      </c>
      <c r="C12" s="10"/>
      <c r="D12" s="10"/>
      <c r="E12" s="10"/>
      <c r="F12" s="10"/>
      <c r="G12" s="10"/>
      <c r="H12" s="10"/>
      <c r="I12" s="10"/>
      <c r="J12" s="10"/>
      <c r="K12" s="10"/>
      <c r="L12" s="10">
        <v>1</v>
      </c>
      <c r="M12" s="10">
        <v>1</v>
      </c>
      <c r="N12" s="10"/>
      <c r="O12" s="10"/>
      <c r="P12" s="10"/>
      <c r="Q12" s="10"/>
      <c r="R12" s="10">
        <v>1</v>
      </c>
      <c r="S12" s="10">
        <v>1</v>
      </c>
      <c r="T12" s="10"/>
      <c r="U12" s="10"/>
      <c r="V12" s="10"/>
      <c r="W12" s="10"/>
    </row>
    <row r="13" spans="2:23" ht="15.75" thickBot="1" x14ac:dyDescent="0.3">
      <c r="B13" s="7" t="s">
        <v>23</v>
      </c>
      <c r="C13" s="11">
        <f>SUM(C6:C12)</f>
        <v>5</v>
      </c>
      <c r="D13" s="11">
        <f t="shared" ref="D13:W13" si="0">SUM(D6:D12)</f>
        <v>5</v>
      </c>
      <c r="E13" s="11">
        <f t="shared" si="0"/>
        <v>5</v>
      </c>
      <c r="F13" s="11">
        <f t="shared" si="0"/>
        <v>0</v>
      </c>
      <c r="G13" s="11">
        <f t="shared" si="0"/>
        <v>5</v>
      </c>
      <c r="H13" s="11">
        <f t="shared" si="0"/>
        <v>0</v>
      </c>
      <c r="I13" s="11">
        <f t="shared" si="0"/>
        <v>0</v>
      </c>
      <c r="J13" s="11">
        <f t="shared" si="0"/>
        <v>5</v>
      </c>
      <c r="K13" s="11">
        <f t="shared" si="0"/>
        <v>0</v>
      </c>
      <c r="L13" s="11">
        <f t="shared" si="0"/>
        <v>1</v>
      </c>
      <c r="M13" s="11">
        <f t="shared" si="0"/>
        <v>1</v>
      </c>
      <c r="N13" s="11">
        <f t="shared" si="0"/>
        <v>0</v>
      </c>
      <c r="O13" s="11">
        <f t="shared" si="0"/>
        <v>0</v>
      </c>
      <c r="P13" s="11">
        <f t="shared" si="0"/>
        <v>0</v>
      </c>
      <c r="Q13" s="11">
        <f t="shared" si="0"/>
        <v>1</v>
      </c>
      <c r="R13" s="11">
        <f t="shared" si="0"/>
        <v>1</v>
      </c>
      <c r="S13" s="11">
        <f t="shared" si="0"/>
        <v>1</v>
      </c>
      <c r="T13" s="11">
        <f t="shared" si="0"/>
        <v>0</v>
      </c>
      <c r="U13" s="11">
        <f t="shared" si="0"/>
        <v>0</v>
      </c>
      <c r="V13" s="11">
        <f t="shared" si="0"/>
        <v>5</v>
      </c>
      <c r="W13" s="11">
        <f t="shared" si="0"/>
        <v>0</v>
      </c>
    </row>
    <row r="14" spans="2:23" x14ac:dyDescent="0.25">
      <c r="B14" s="25" t="s">
        <v>24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2:23" x14ac:dyDescent="0.25">
      <c r="B15" s="1" t="s">
        <v>27</v>
      </c>
      <c r="C15" s="10">
        <f t="shared" ref="C15" si="1">7+1</f>
        <v>8</v>
      </c>
      <c r="D15" s="10">
        <f>2+1</f>
        <v>3</v>
      </c>
      <c r="E15" s="10">
        <f>5+1</f>
        <v>6</v>
      </c>
      <c r="F15" s="10">
        <v>0</v>
      </c>
      <c r="G15" s="10">
        <f>3+1</f>
        <v>4</v>
      </c>
      <c r="H15" s="10">
        <v>0</v>
      </c>
      <c r="I15" s="10">
        <f>1+1</f>
        <v>2</v>
      </c>
      <c r="J15" s="10">
        <f>9+1</f>
        <v>10</v>
      </c>
      <c r="K15" s="10">
        <v>1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>
        <f>1+1</f>
        <v>2</v>
      </c>
      <c r="W15" s="10"/>
    </row>
    <row r="16" spans="2:23" x14ac:dyDescent="0.25">
      <c r="B16" s="1" t="s">
        <v>28</v>
      </c>
      <c r="C16" s="10">
        <f>7+1</f>
        <v>8</v>
      </c>
      <c r="D16" s="10">
        <f t="shared" ref="D16:D19" si="2">2+1</f>
        <v>3</v>
      </c>
      <c r="E16" s="10">
        <f t="shared" ref="E16:E19" si="3">5+1</f>
        <v>6</v>
      </c>
      <c r="F16" s="10">
        <v>0</v>
      </c>
      <c r="G16" s="10">
        <f t="shared" ref="G16:G19" si="4">3+1</f>
        <v>4</v>
      </c>
      <c r="H16" s="10">
        <v>0</v>
      </c>
      <c r="I16" s="10">
        <f t="shared" ref="I16:I19" si="5">1+1</f>
        <v>2</v>
      </c>
      <c r="J16" s="10">
        <f t="shared" ref="J16:J19" si="6">9+1</f>
        <v>10</v>
      </c>
      <c r="K16" s="10">
        <v>1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>
        <f t="shared" ref="V16:V19" si="7">1+1</f>
        <v>2</v>
      </c>
      <c r="W16" s="10"/>
    </row>
    <row r="17" spans="2:23" x14ac:dyDescent="0.25">
      <c r="B17" s="1" t="s">
        <v>29</v>
      </c>
      <c r="C17" s="10">
        <f t="shared" ref="C17:C19" si="8">7+1</f>
        <v>8</v>
      </c>
      <c r="D17" s="10">
        <f t="shared" si="2"/>
        <v>3</v>
      </c>
      <c r="E17" s="10">
        <f t="shared" si="3"/>
        <v>6</v>
      </c>
      <c r="F17" s="10">
        <v>0</v>
      </c>
      <c r="G17" s="10">
        <f t="shared" si="4"/>
        <v>4</v>
      </c>
      <c r="H17" s="10">
        <v>0</v>
      </c>
      <c r="I17" s="10">
        <f t="shared" si="5"/>
        <v>2</v>
      </c>
      <c r="J17" s="10">
        <f t="shared" si="6"/>
        <v>10</v>
      </c>
      <c r="K17" s="10">
        <v>1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>
        <f t="shared" si="7"/>
        <v>2</v>
      </c>
      <c r="W17" s="10"/>
    </row>
    <row r="18" spans="2:23" x14ac:dyDescent="0.25">
      <c r="B18" s="1" t="s">
        <v>30</v>
      </c>
      <c r="C18" s="10">
        <f t="shared" si="8"/>
        <v>8</v>
      </c>
      <c r="D18" s="10">
        <f t="shared" si="2"/>
        <v>3</v>
      </c>
      <c r="E18" s="10">
        <f t="shared" si="3"/>
        <v>6</v>
      </c>
      <c r="F18" s="10">
        <v>0</v>
      </c>
      <c r="G18" s="10">
        <f t="shared" si="4"/>
        <v>4</v>
      </c>
      <c r="H18" s="10">
        <v>0</v>
      </c>
      <c r="I18" s="10">
        <f t="shared" si="5"/>
        <v>2</v>
      </c>
      <c r="J18" s="10">
        <f t="shared" si="6"/>
        <v>10</v>
      </c>
      <c r="K18" s="10">
        <v>1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>
        <f t="shared" si="7"/>
        <v>2</v>
      </c>
      <c r="W18" s="10"/>
    </row>
    <row r="19" spans="2:23" x14ac:dyDescent="0.25">
      <c r="B19" s="1" t="s">
        <v>31</v>
      </c>
      <c r="C19" s="10">
        <f t="shared" si="8"/>
        <v>8</v>
      </c>
      <c r="D19" s="10">
        <f t="shared" si="2"/>
        <v>3</v>
      </c>
      <c r="E19" s="10">
        <f t="shared" si="3"/>
        <v>6</v>
      </c>
      <c r="F19" s="10">
        <v>0</v>
      </c>
      <c r="G19" s="10">
        <f t="shared" si="4"/>
        <v>4</v>
      </c>
      <c r="H19" s="10">
        <v>0</v>
      </c>
      <c r="I19" s="10">
        <f t="shared" si="5"/>
        <v>2</v>
      </c>
      <c r="J19" s="10">
        <f t="shared" si="6"/>
        <v>10</v>
      </c>
      <c r="K19" s="10">
        <v>1</v>
      </c>
      <c r="L19" s="10"/>
      <c r="M19" s="10"/>
      <c r="N19" s="10"/>
      <c r="O19" s="10"/>
      <c r="P19" s="10"/>
      <c r="Q19" s="10">
        <f>9+1</f>
        <v>10</v>
      </c>
      <c r="R19" s="10"/>
      <c r="S19" s="10"/>
      <c r="T19" s="10"/>
      <c r="U19" s="10"/>
      <c r="V19" s="10">
        <f t="shared" si="7"/>
        <v>2</v>
      </c>
      <c r="W19" s="10"/>
    </row>
    <row r="20" spans="2:23" x14ac:dyDescent="0.25">
      <c r="B20" s="1" t="s">
        <v>32</v>
      </c>
      <c r="C20" s="10"/>
      <c r="D20" s="10"/>
      <c r="E20" s="10"/>
      <c r="F20" s="10"/>
      <c r="G20" s="10">
        <v>1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>
        <f>1+1</f>
        <v>2</v>
      </c>
      <c r="T20" s="10"/>
      <c r="U20" s="10"/>
      <c r="V20" s="10"/>
      <c r="W20" s="10"/>
    </row>
    <row r="21" spans="2:23" ht="15.75" thickBot="1" x14ac:dyDescent="0.3">
      <c r="B21" s="1" t="s">
        <v>33</v>
      </c>
      <c r="C21" s="10"/>
      <c r="D21" s="10"/>
      <c r="E21" s="10"/>
      <c r="F21" s="10"/>
      <c r="G21" s="10"/>
      <c r="H21" s="10">
        <v>1</v>
      </c>
      <c r="I21" s="10"/>
      <c r="J21" s="10"/>
      <c r="K21" s="10"/>
      <c r="L21" s="10">
        <f>2+1</f>
        <v>3</v>
      </c>
      <c r="M21" s="10">
        <f>1+1</f>
        <v>2</v>
      </c>
      <c r="N21" s="10"/>
      <c r="O21" s="10"/>
      <c r="P21" s="10"/>
      <c r="Q21" s="10"/>
      <c r="R21" s="10">
        <f>1+1</f>
        <v>2</v>
      </c>
      <c r="S21" s="10"/>
      <c r="T21" s="10"/>
      <c r="U21" s="10"/>
      <c r="V21" s="10"/>
      <c r="W21" s="10"/>
    </row>
    <row r="22" spans="2:23" ht="15.75" thickBot="1" x14ac:dyDescent="0.3">
      <c r="B22" s="7" t="s">
        <v>23</v>
      </c>
      <c r="C22" s="11">
        <f>SUM(C15:C21)</f>
        <v>40</v>
      </c>
      <c r="D22" s="11">
        <f t="shared" ref="D22:W22" si="9">SUM(D15:D21)</f>
        <v>15</v>
      </c>
      <c r="E22" s="11">
        <f t="shared" si="9"/>
        <v>30</v>
      </c>
      <c r="F22" s="11">
        <f t="shared" si="9"/>
        <v>0</v>
      </c>
      <c r="G22" s="11">
        <f t="shared" si="9"/>
        <v>21</v>
      </c>
      <c r="H22" s="11">
        <f t="shared" si="9"/>
        <v>1</v>
      </c>
      <c r="I22" s="11">
        <f t="shared" si="9"/>
        <v>10</v>
      </c>
      <c r="J22" s="11">
        <f t="shared" si="9"/>
        <v>50</v>
      </c>
      <c r="K22" s="11">
        <f t="shared" si="9"/>
        <v>5</v>
      </c>
      <c r="L22" s="11">
        <f t="shared" si="9"/>
        <v>3</v>
      </c>
      <c r="M22" s="11">
        <f t="shared" si="9"/>
        <v>2</v>
      </c>
      <c r="N22" s="11">
        <f t="shared" si="9"/>
        <v>0</v>
      </c>
      <c r="O22" s="11">
        <f t="shared" si="9"/>
        <v>0</v>
      </c>
      <c r="P22" s="11">
        <f t="shared" si="9"/>
        <v>0</v>
      </c>
      <c r="Q22" s="11">
        <f t="shared" si="9"/>
        <v>10</v>
      </c>
      <c r="R22" s="11">
        <f t="shared" si="9"/>
        <v>2</v>
      </c>
      <c r="S22" s="11">
        <f t="shared" si="9"/>
        <v>2</v>
      </c>
      <c r="T22" s="11">
        <f t="shared" si="9"/>
        <v>0</v>
      </c>
      <c r="U22" s="11">
        <f t="shared" si="9"/>
        <v>0</v>
      </c>
      <c r="V22" s="11">
        <f t="shared" si="9"/>
        <v>10</v>
      </c>
      <c r="W22" s="11">
        <f t="shared" si="9"/>
        <v>0</v>
      </c>
    </row>
    <row r="23" spans="2:23" x14ac:dyDescent="0.25">
      <c r="B23" s="25" t="s">
        <v>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2:23" x14ac:dyDescent="0.25">
      <c r="B24" s="1" t="s">
        <v>27</v>
      </c>
      <c r="C24" s="10">
        <v>1</v>
      </c>
      <c r="D24" s="10">
        <v>1</v>
      </c>
      <c r="E24" s="10">
        <v>1</v>
      </c>
      <c r="F24" s="10">
        <v>0</v>
      </c>
      <c r="G24" s="10">
        <v>1</v>
      </c>
      <c r="H24" s="10">
        <v>0</v>
      </c>
      <c r="I24" s="10">
        <v>0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1</v>
      </c>
      <c r="W24" s="10">
        <v>0</v>
      </c>
    </row>
    <row r="25" spans="2:23" x14ac:dyDescent="0.25">
      <c r="B25" s="1" t="s">
        <v>28</v>
      </c>
      <c r="C25" s="10">
        <v>1</v>
      </c>
      <c r="D25" s="10">
        <v>1</v>
      </c>
      <c r="E25" s="10">
        <v>1</v>
      </c>
      <c r="F25" s="10">
        <v>0</v>
      </c>
      <c r="G25" s="10">
        <v>1</v>
      </c>
      <c r="H25" s="10">
        <v>0</v>
      </c>
      <c r="I25" s="10">
        <v>0</v>
      </c>
      <c r="J25" s="10">
        <v>1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1</v>
      </c>
      <c r="W25" s="10">
        <v>0</v>
      </c>
    </row>
    <row r="26" spans="2:23" x14ac:dyDescent="0.25">
      <c r="B26" s="1" t="s">
        <v>29</v>
      </c>
      <c r="C26" s="10">
        <v>1</v>
      </c>
      <c r="D26" s="10">
        <v>1</v>
      </c>
      <c r="E26" s="10">
        <v>1</v>
      </c>
      <c r="F26" s="10">
        <v>0</v>
      </c>
      <c r="G26" s="10">
        <v>1</v>
      </c>
      <c r="H26" s="10">
        <v>0</v>
      </c>
      <c r="I26" s="10">
        <v>0</v>
      </c>
      <c r="J26" s="10">
        <v>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1</v>
      </c>
      <c r="W26" s="10">
        <v>0</v>
      </c>
    </row>
    <row r="27" spans="2:23" x14ac:dyDescent="0.25">
      <c r="B27" s="1" t="s">
        <v>30</v>
      </c>
      <c r="C27" s="10">
        <v>1</v>
      </c>
      <c r="D27" s="10">
        <v>1</v>
      </c>
      <c r="E27" s="10">
        <v>1</v>
      </c>
      <c r="F27" s="10">
        <v>0</v>
      </c>
      <c r="G27" s="10">
        <v>1</v>
      </c>
      <c r="H27" s="10">
        <v>0</v>
      </c>
      <c r="I27" s="10">
        <v>0</v>
      </c>
      <c r="J27" s="10">
        <v>1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1</v>
      </c>
      <c r="W27" s="10">
        <v>0</v>
      </c>
    </row>
    <row r="28" spans="2:23" x14ac:dyDescent="0.25">
      <c r="B28" s="1" t="s">
        <v>31</v>
      </c>
      <c r="C28" s="10">
        <v>1</v>
      </c>
      <c r="D28" s="10">
        <v>1</v>
      </c>
      <c r="E28" s="10">
        <v>1</v>
      </c>
      <c r="F28" s="10">
        <v>0</v>
      </c>
      <c r="G28" s="10">
        <v>1</v>
      </c>
      <c r="H28" s="10">
        <v>0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1</v>
      </c>
      <c r="R28" s="10">
        <v>0</v>
      </c>
      <c r="S28" s="10">
        <v>0</v>
      </c>
      <c r="T28" s="10">
        <v>0</v>
      </c>
      <c r="U28" s="10">
        <v>0</v>
      </c>
      <c r="V28" s="10">
        <v>1</v>
      </c>
      <c r="W28" s="10">
        <v>0</v>
      </c>
    </row>
    <row r="29" spans="2:23" x14ac:dyDescent="0.25">
      <c r="B29" s="1" t="s">
        <v>32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2:23" ht="15.75" thickBot="1" x14ac:dyDescent="0.3">
      <c r="B30" s="1" t="s">
        <v>33</v>
      </c>
      <c r="C30" s="10"/>
      <c r="D30" s="10"/>
      <c r="E30" s="10"/>
      <c r="F30" s="10"/>
      <c r="G30" s="10"/>
      <c r="H30" s="10"/>
      <c r="I30" s="10"/>
      <c r="J30" s="10"/>
      <c r="K30" s="10"/>
      <c r="L30" s="10">
        <v>1</v>
      </c>
      <c r="M30" s="10">
        <v>1</v>
      </c>
      <c r="N30" s="10"/>
      <c r="O30" s="10"/>
      <c r="P30" s="10"/>
      <c r="Q30" s="10"/>
      <c r="R30" s="10">
        <v>1</v>
      </c>
      <c r="S30" s="10">
        <v>1</v>
      </c>
      <c r="T30" s="10"/>
      <c r="U30" s="10"/>
      <c r="V30" s="10"/>
      <c r="W30" s="10"/>
    </row>
    <row r="31" spans="2:23" ht="15.75" thickBot="1" x14ac:dyDescent="0.3">
      <c r="B31" s="7" t="s">
        <v>23</v>
      </c>
      <c r="C31" s="11">
        <f>SUM(C24:C30)</f>
        <v>5</v>
      </c>
      <c r="D31" s="11">
        <f t="shared" ref="D31:W31" si="10">SUM(D24:D30)</f>
        <v>5</v>
      </c>
      <c r="E31" s="11">
        <f t="shared" si="10"/>
        <v>5</v>
      </c>
      <c r="F31" s="11">
        <f t="shared" si="10"/>
        <v>0</v>
      </c>
      <c r="G31" s="11">
        <f t="shared" si="10"/>
        <v>5</v>
      </c>
      <c r="H31" s="11">
        <f t="shared" si="10"/>
        <v>0</v>
      </c>
      <c r="I31" s="11">
        <f t="shared" si="10"/>
        <v>0</v>
      </c>
      <c r="J31" s="11">
        <f t="shared" si="10"/>
        <v>5</v>
      </c>
      <c r="K31" s="11">
        <f t="shared" si="10"/>
        <v>0</v>
      </c>
      <c r="L31" s="11">
        <f t="shared" si="10"/>
        <v>1</v>
      </c>
      <c r="M31" s="11">
        <f t="shared" si="10"/>
        <v>1</v>
      </c>
      <c r="N31" s="11">
        <f t="shared" si="10"/>
        <v>0</v>
      </c>
      <c r="O31" s="11">
        <f t="shared" si="10"/>
        <v>0</v>
      </c>
      <c r="P31" s="11">
        <f t="shared" si="10"/>
        <v>0</v>
      </c>
      <c r="Q31" s="11">
        <f t="shared" si="10"/>
        <v>1</v>
      </c>
      <c r="R31" s="11">
        <f t="shared" si="10"/>
        <v>1</v>
      </c>
      <c r="S31" s="11">
        <f t="shared" si="10"/>
        <v>1</v>
      </c>
      <c r="T31" s="11">
        <f t="shared" si="10"/>
        <v>0</v>
      </c>
      <c r="U31" s="11">
        <f t="shared" si="10"/>
        <v>0</v>
      </c>
      <c r="V31" s="11">
        <f t="shared" si="10"/>
        <v>5</v>
      </c>
      <c r="W31" s="11">
        <f t="shared" si="10"/>
        <v>0</v>
      </c>
    </row>
    <row r="32" spans="2:23" x14ac:dyDescent="0.25">
      <c r="B32" s="19" t="s">
        <v>35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1"/>
    </row>
    <row r="33" spans="2:23" x14ac:dyDescent="0.25">
      <c r="B33" s="1" t="s">
        <v>27</v>
      </c>
      <c r="C33" s="10">
        <v>1</v>
      </c>
      <c r="D33" s="10">
        <v>1</v>
      </c>
      <c r="E33" s="10">
        <v>1</v>
      </c>
      <c r="F33" s="10">
        <v>0</v>
      </c>
      <c r="G33" s="10">
        <v>1</v>
      </c>
      <c r="H33" s="10">
        <v>0</v>
      </c>
      <c r="I33" s="10">
        <v>0</v>
      </c>
      <c r="J33" s="10">
        <v>1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1</v>
      </c>
      <c r="W33" s="10">
        <v>0</v>
      </c>
    </row>
    <row r="34" spans="2:23" x14ac:dyDescent="0.25">
      <c r="B34" s="1" t="s">
        <v>28</v>
      </c>
      <c r="C34" s="10">
        <v>1</v>
      </c>
      <c r="D34" s="10">
        <v>1</v>
      </c>
      <c r="E34" s="10">
        <v>1</v>
      </c>
      <c r="F34" s="10">
        <v>0</v>
      </c>
      <c r="G34" s="10">
        <v>1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1</v>
      </c>
      <c r="W34" s="10">
        <v>0</v>
      </c>
    </row>
    <row r="35" spans="2:23" x14ac:dyDescent="0.25">
      <c r="B35" s="1" t="s">
        <v>29</v>
      </c>
      <c r="C35" s="10">
        <v>1</v>
      </c>
      <c r="D35" s="10">
        <v>1</v>
      </c>
      <c r="E35" s="10">
        <v>1</v>
      </c>
      <c r="F35" s="10">
        <v>0</v>
      </c>
      <c r="G35" s="10">
        <v>1</v>
      </c>
      <c r="H35" s="10">
        <v>0</v>
      </c>
      <c r="I35" s="10">
        <v>0</v>
      </c>
      <c r="J35" s="10">
        <v>1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1</v>
      </c>
      <c r="W35" s="10">
        <v>0</v>
      </c>
    </row>
    <row r="36" spans="2:23" x14ac:dyDescent="0.25">
      <c r="B36" s="1" t="s">
        <v>30</v>
      </c>
      <c r="C36" s="10">
        <v>1</v>
      </c>
      <c r="D36" s="10">
        <v>1</v>
      </c>
      <c r="E36" s="10">
        <v>1</v>
      </c>
      <c r="F36" s="10">
        <v>0</v>
      </c>
      <c r="G36" s="10">
        <v>1</v>
      </c>
      <c r="H36" s="10">
        <v>0</v>
      </c>
      <c r="I36" s="10">
        <v>0</v>
      </c>
      <c r="J36" s="10">
        <v>1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1</v>
      </c>
      <c r="W36" s="10">
        <v>0</v>
      </c>
    </row>
    <row r="37" spans="2:23" x14ac:dyDescent="0.25">
      <c r="B37" s="1" t="s">
        <v>31</v>
      </c>
      <c r="C37" s="10">
        <v>1</v>
      </c>
      <c r="D37" s="10">
        <v>1</v>
      </c>
      <c r="E37" s="10">
        <v>1</v>
      </c>
      <c r="F37" s="10">
        <v>0</v>
      </c>
      <c r="G37" s="10">
        <v>1</v>
      </c>
      <c r="H37" s="10">
        <v>0</v>
      </c>
      <c r="I37" s="10">
        <v>0</v>
      </c>
      <c r="J37" s="10">
        <v>1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</v>
      </c>
      <c r="R37" s="10">
        <v>0</v>
      </c>
      <c r="S37" s="10">
        <v>0</v>
      </c>
      <c r="T37" s="10">
        <v>0</v>
      </c>
      <c r="U37" s="10">
        <v>0</v>
      </c>
      <c r="V37" s="10">
        <v>1</v>
      </c>
      <c r="W37" s="10">
        <v>0</v>
      </c>
    </row>
    <row r="38" spans="2:23" x14ac:dyDescent="0.25">
      <c r="B38" s="1" t="s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2:23" ht="15.75" thickBot="1" x14ac:dyDescent="0.3">
      <c r="B39" s="1" t="s">
        <v>33</v>
      </c>
      <c r="C39" s="10"/>
      <c r="D39" s="10"/>
      <c r="E39" s="10"/>
      <c r="F39" s="10"/>
      <c r="G39" s="10"/>
      <c r="H39" s="10"/>
      <c r="I39" s="10"/>
      <c r="J39" s="10"/>
      <c r="K39" s="10"/>
      <c r="L39" s="10">
        <v>1</v>
      </c>
      <c r="M39" s="10">
        <v>1</v>
      </c>
      <c r="N39" s="10"/>
      <c r="O39" s="10"/>
      <c r="P39" s="10"/>
      <c r="Q39" s="10"/>
      <c r="R39" s="10">
        <v>1</v>
      </c>
      <c r="S39" s="10">
        <v>1</v>
      </c>
      <c r="T39" s="10"/>
      <c r="U39" s="10"/>
      <c r="V39" s="10"/>
      <c r="W39" s="10"/>
    </row>
    <row r="40" spans="2:23" ht="15.75" thickBot="1" x14ac:dyDescent="0.3">
      <c r="B40" s="9"/>
      <c r="C40" s="11">
        <f>SUM(C33:C39)</f>
        <v>5</v>
      </c>
      <c r="D40" s="11">
        <f t="shared" ref="D40" si="11">SUM(D33:D39)</f>
        <v>5</v>
      </c>
      <c r="E40" s="11">
        <f t="shared" ref="E40" si="12">SUM(E33:E39)</f>
        <v>5</v>
      </c>
      <c r="F40" s="11">
        <f t="shared" ref="F40" si="13">SUM(F33:F39)</f>
        <v>0</v>
      </c>
      <c r="G40" s="11">
        <f t="shared" ref="G40" si="14">SUM(G33:G39)</f>
        <v>5</v>
      </c>
      <c r="H40" s="11">
        <f t="shared" ref="H40" si="15">SUM(H33:H39)</f>
        <v>0</v>
      </c>
      <c r="I40" s="11">
        <f t="shared" ref="I40" si="16">SUM(I33:I39)</f>
        <v>0</v>
      </c>
      <c r="J40" s="11">
        <f t="shared" ref="J40" si="17">SUM(J33:J39)</f>
        <v>5</v>
      </c>
      <c r="K40" s="11">
        <f t="shared" ref="K40" si="18">SUM(K33:K39)</f>
        <v>0</v>
      </c>
      <c r="L40" s="11">
        <f t="shared" ref="L40" si="19">SUM(L33:L39)</f>
        <v>1</v>
      </c>
      <c r="M40" s="11">
        <f t="shared" ref="M40" si="20">SUM(M33:M39)</f>
        <v>1</v>
      </c>
      <c r="N40" s="11">
        <f t="shared" ref="N40" si="21">SUM(N33:N39)</f>
        <v>0</v>
      </c>
      <c r="O40" s="11">
        <f t="shared" ref="O40" si="22">SUM(O33:O39)</f>
        <v>0</v>
      </c>
      <c r="P40" s="11">
        <f t="shared" ref="P40" si="23">SUM(P33:P39)</f>
        <v>0</v>
      </c>
      <c r="Q40" s="11">
        <f t="shared" ref="Q40" si="24">SUM(Q33:Q39)</f>
        <v>1</v>
      </c>
      <c r="R40" s="11">
        <f t="shared" ref="R40" si="25">SUM(R33:R39)</f>
        <v>1</v>
      </c>
      <c r="S40" s="11">
        <f t="shared" ref="S40" si="26">SUM(S33:S39)</f>
        <v>1</v>
      </c>
      <c r="T40" s="11">
        <f t="shared" ref="T40" si="27">SUM(T33:T39)</f>
        <v>0</v>
      </c>
      <c r="U40" s="11">
        <f t="shared" ref="U40" si="28">SUM(U33:U39)</f>
        <v>0</v>
      </c>
      <c r="V40" s="11">
        <f t="shared" ref="V40" si="29">SUM(V33:V39)</f>
        <v>5</v>
      </c>
      <c r="W40" s="11">
        <f t="shared" ref="W40" si="30">SUM(W33:W39)</f>
        <v>0</v>
      </c>
    </row>
    <row r="41" spans="2:23" x14ac:dyDescent="0.25">
      <c r="C41" s="14">
        <f>232.75+69.41</f>
        <v>302.15999999999997</v>
      </c>
      <c r="D41" s="12">
        <f>112+69.41</f>
        <v>181.41</v>
      </c>
      <c r="E41" s="12">
        <f>86+69.41</f>
        <v>155.41</v>
      </c>
      <c r="F41" s="12"/>
      <c r="G41" s="12">
        <f>89+69.41</f>
        <v>158.41</v>
      </c>
      <c r="H41" s="12"/>
      <c r="I41" s="12">
        <f>138+69.41</f>
        <v>207.41</v>
      </c>
      <c r="J41" s="12">
        <f>136+69.41</f>
        <v>205.41</v>
      </c>
      <c r="K41" s="12"/>
      <c r="L41" s="14">
        <f t="shared" ref="L41" si="31">((1064.4)/12)*1.14</f>
        <v>101.11799999999999</v>
      </c>
      <c r="M41" s="14">
        <f t="shared" ref="M41" si="32">((1664)/12)*1.14</f>
        <v>158.07999999999998</v>
      </c>
      <c r="N41" s="14"/>
      <c r="O41" s="14"/>
      <c r="P41" s="14"/>
      <c r="Q41" s="14">
        <f>((935.09)/12)*1.14</f>
        <v>88.833549999999988</v>
      </c>
      <c r="R41" s="14">
        <f>((707.05)/12)*1.14</f>
        <v>67.169749999999993</v>
      </c>
      <c r="S41" s="14">
        <f>(364/12)*1.14</f>
        <v>34.58</v>
      </c>
      <c r="T41" s="14"/>
      <c r="U41" s="14"/>
      <c r="V41" s="14">
        <f t="shared" ref="V41" si="33">73+69</f>
        <v>142</v>
      </c>
      <c r="W41" s="12"/>
    </row>
  </sheetData>
  <mergeCells count="5">
    <mergeCell ref="B3:B4"/>
    <mergeCell ref="B5:W5"/>
    <mergeCell ref="B14:W14"/>
    <mergeCell ref="B23:W23"/>
    <mergeCell ref="B32:W32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1146 (i) (a)</vt:lpstr>
      <vt:lpstr>1146 (i) (b) </vt:lpstr>
      <vt:lpstr>Sheet23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DorotheeS</dc:creator>
  <cp:lastModifiedBy>Asanda</cp:lastModifiedBy>
  <cp:lastPrinted>2015-04-22T13:54:49Z</cp:lastPrinted>
  <dcterms:created xsi:type="dcterms:W3CDTF">2015-04-08T13:29:32Z</dcterms:created>
  <dcterms:modified xsi:type="dcterms:W3CDTF">2015-06-01T10:08:08Z</dcterms:modified>
</cp:coreProperties>
</file>