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198\Desktop\SCM GMC\SCOA appearance 15 February 2023\"/>
    </mc:Choice>
  </mc:AlternateContent>
  <xr:revisionPtr revIDLastSave="0" documentId="13_ncr:1_{DDC5FAF0-3397-4F73-A92F-76B5D4518B85}" xr6:coauthVersionLast="36" xr6:coauthVersionMax="36" xr10:uidLastSave="{00000000-0000-0000-0000-000000000000}"/>
  <bookViews>
    <workbookView xWindow="0" yWindow="0" windowWidth="19200" windowHeight="6930" xr2:uid="{9E333D2C-1A2A-4350-9212-F7398DC08605}"/>
  </bookViews>
  <sheets>
    <sheet name="EXPANSIONS 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'EXPANSIONS REPORT'!$A$2:$CL$194</definedName>
    <definedName name="ENTITY">'[1]STATSDEV SUMMARY IN R-VALUE'!$A$3:$A$278</definedName>
    <definedName name="Google_Sheet_Link_1717273154_232428437" hidden="1">ENTITY</definedName>
    <definedName name="Google_Sheet_Link_217378115" hidden="1">ENTITY</definedName>
    <definedName name="_xlnm.Print_Area" localSheetId="0">'EXPANSIONS REPORT'!$A$1:$X$228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1" i="1" l="1"/>
  <c r="D219" i="1"/>
  <c r="D217" i="1"/>
  <c r="D216" i="1"/>
  <c r="D215" i="1"/>
  <c r="D214" i="1"/>
  <c r="D218" i="1" s="1"/>
  <c r="Y194" i="1"/>
  <c r="W194" i="1"/>
  <c r="Y193" i="1"/>
  <c r="W193" i="1"/>
  <c r="Y192" i="1"/>
  <c r="W192" i="1"/>
  <c r="Y191" i="1"/>
  <c r="W191" i="1"/>
  <c r="Y190" i="1"/>
  <c r="W190" i="1"/>
  <c r="Y189" i="1"/>
  <c r="W189" i="1"/>
  <c r="Y188" i="1"/>
  <c r="W188" i="1"/>
  <c r="Y187" i="1"/>
  <c r="W187" i="1"/>
  <c r="Y186" i="1"/>
  <c r="W186" i="1"/>
  <c r="Y185" i="1"/>
  <c r="W185" i="1"/>
  <c r="Y184" i="1"/>
  <c r="W184" i="1"/>
  <c r="Y183" i="1"/>
  <c r="W183" i="1"/>
  <c r="Y182" i="1"/>
  <c r="W182" i="1"/>
  <c r="Y181" i="1"/>
  <c r="W181" i="1"/>
  <c r="Y180" i="1"/>
  <c r="W180" i="1"/>
  <c r="Y179" i="1"/>
  <c r="W179" i="1"/>
  <c r="Y178" i="1"/>
  <c r="W178" i="1"/>
  <c r="Y177" i="1"/>
  <c r="W177" i="1"/>
  <c r="Y176" i="1"/>
  <c r="W176" i="1"/>
  <c r="Y175" i="1"/>
  <c r="W175" i="1"/>
  <c r="Y174" i="1"/>
  <c r="W174" i="1"/>
  <c r="Y173" i="1"/>
  <c r="W173" i="1"/>
  <c r="Y172" i="1"/>
  <c r="W172" i="1"/>
  <c r="Y171" i="1"/>
  <c r="W171" i="1"/>
  <c r="Y170" i="1"/>
  <c r="W170" i="1"/>
  <c r="Y169" i="1"/>
  <c r="W169" i="1"/>
  <c r="Y168" i="1"/>
  <c r="W168" i="1"/>
  <c r="Y167" i="1"/>
  <c r="W167" i="1"/>
  <c r="Y166" i="1"/>
  <c r="W166" i="1"/>
  <c r="Y165" i="1"/>
  <c r="W165" i="1"/>
  <c r="Y164" i="1"/>
  <c r="W164" i="1"/>
  <c r="Y163" i="1"/>
  <c r="W163" i="1"/>
  <c r="Y162" i="1"/>
  <c r="W162" i="1"/>
  <c r="Y161" i="1"/>
  <c r="W161" i="1"/>
  <c r="Y160" i="1"/>
  <c r="W160" i="1"/>
  <c r="Y159" i="1"/>
  <c r="W159" i="1"/>
  <c r="Y158" i="1"/>
  <c r="W158" i="1"/>
  <c r="Y157" i="1"/>
  <c r="W157" i="1"/>
  <c r="Y156" i="1"/>
  <c r="W156" i="1"/>
  <c r="Y155" i="1"/>
  <c r="W155" i="1"/>
  <c r="Y154" i="1"/>
  <c r="W154" i="1"/>
  <c r="Y153" i="1"/>
  <c r="W153" i="1"/>
  <c r="Y152" i="1"/>
  <c r="W152" i="1"/>
  <c r="Y151" i="1"/>
  <c r="W151" i="1"/>
  <c r="Y150" i="1"/>
  <c r="W150" i="1"/>
  <c r="Y149" i="1"/>
  <c r="W149" i="1"/>
  <c r="Y148" i="1"/>
  <c r="W148" i="1"/>
  <c r="Y147" i="1"/>
  <c r="W147" i="1"/>
  <c r="Y146" i="1"/>
  <c r="W146" i="1"/>
  <c r="Y145" i="1"/>
  <c r="W145" i="1"/>
  <c r="Y144" i="1"/>
  <c r="W144" i="1"/>
  <c r="Y143" i="1"/>
  <c r="W143" i="1"/>
  <c r="Y142" i="1"/>
  <c r="W142" i="1"/>
  <c r="Y141" i="1"/>
  <c r="W141" i="1"/>
  <c r="Y140" i="1"/>
  <c r="W140" i="1"/>
  <c r="Y139" i="1"/>
  <c r="W139" i="1"/>
  <c r="Y138" i="1"/>
  <c r="W138" i="1"/>
  <c r="Y137" i="1"/>
  <c r="W137" i="1"/>
  <c r="Y136" i="1"/>
  <c r="W136" i="1"/>
  <c r="Y135" i="1"/>
  <c r="W135" i="1"/>
  <c r="Y134" i="1"/>
  <c r="W134" i="1"/>
  <c r="Y133" i="1"/>
  <c r="W133" i="1"/>
  <c r="Y132" i="1"/>
  <c r="W132" i="1"/>
  <c r="W131" i="1"/>
  <c r="Y131" i="1" s="1"/>
  <c r="Y130" i="1"/>
  <c r="W130" i="1"/>
  <c r="Y129" i="1"/>
  <c r="W129" i="1"/>
  <c r="Y128" i="1"/>
  <c r="W128" i="1"/>
  <c r="Y127" i="1"/>
  <c r="W127" i="1"/>
  <c r="Y126" i="1"/>
  <c r="W126" i="1"/>
  <c r="Y125" i="1"/>
  <c r="W125" i="1"/>
  <c r="W124" i="1"/>
  <c r="Y124" i="1" s="1"/>
  <c r="W123" i="1"/>
  <c r="Y123" i="1" s="1"/>
  <c r="W122" i="1"/>
  <c r="Y122" i="1" s="1"/>
  <c r="Y121" i="1"/>
  <c r="W121" i="1"/>
  <c r="Y120" i="1"/>
  <c r="W120" i="1"/>
  <c r="Y119" i="1"/>
  <c r="W119" i="1"/>
  <c r="Y118" i="1"/>
  <c r="W118" i="1"/>
  <c r="Y117" i="1"/>
  <c r="W117" i="1"/>
  <c r="Y116" i="1"/>
  <c r="W116" i="1"/>
  <c r="Y115" i="1"/>
  <c r="W115" i="1"/>
  <c r="Y114" i="1"/>
  <c r="W114" i="1"/>
  <c r="Y113" i="1"/>
  <c r="W113" i="1"/>
  <c r="Y112" i="1"/>
  <c r="W112" i="1"/>
  <c r="Y111" i="1"/>
  <c r="W111" i="1"/>
  <c r="Y110" i="1"/>
  <c r="W110" i="1"/>
  <c r="Y109" i="1"/>
  <c r="W109" i="1"/>
  <c r="Y108" i="1"/>
  <c r="W108" i="1"/>
  <c r="Y107" i="1"/>
  <c r="W107" i="1"/>
  <c r="Y106" i="1"/>
  <c r="W106" i="1"/>
  <c r="Y105" i="1"/>
  <c r="W105" i="1"/>
  <c r="Y104" i="1"/>
  <c r="W104" i="1"/>
  <c r="Y103" i="1"/>
  <c r="W103" i="1"/>
  <c r="Y102" i="1"/>
  <c r="W102" i="1"/>
  <c r="Y101" i="1"/>
  <c r="W101" i="1"/>
  <c r="Y100" i="1"/>
  <c r="W100" i="1"/>
  <c r="Y99" i="1"/>
  <c r="W99" i="1"/>
  <c r="Y98" i="1"/>
  <c r="W98" i="1"/>
  <c r="Y97" i="1"/>
  <c r="W97" i="1"/>
  <c r="Y96" i="1"/>
  <c r="W96" i="1"/>
  <c r="W95" i="1"/>
  <c r="Y95" i="1" s="1"/>
  <c r="W94" i="1"/>
  <c r="Y94" i="1" s="1"/>
  <c r="W93" i="1"/>
  <c r="Y93" i="1" s="1"/>
  <c r="W92" i="1"/>
  <c r="Y92" i="1" s="1"/>
  <c r="W91" i="1"/>
  <c r="Y91" i="1" s="1"/>
  <c r="W90" i="1"/>
  <c r="Y90" i="1" s="1"/>
  <c r="Y89" i="1"/>
  <c r="W89" i="1"/>
  <c r="Y88" i="1"/>
  <c r="W88" i="1"/>
  <c r="W87" i="1"/>
  <c r="Y87" i="1" s="1"/>
  <c r="W86" i="1"/>
  <c r="Y86" i="1" s="1"/>
  <c r="O86" i="1"/>
  <c r="W85" i="1"/>
  <c r="Y85" i="1" s="1"/>
  <c r="Y84" i="1"/>
  <c r="W84" i="1"/>
  <c r="Y83" i="1"/>
  <c r="W83" i="1"/>
  <c r="Y82" i="1"/>
  <c r="W82" i="1"/>
  <c r="Y81" i="1"/>
  <c r="W81" i="1"/>
  <c r="W80" i="1"/>
  <c r="Y80" i="1" s="1"/>
  <c r="Y79" i="1"/>
  <c r="W79" i="1"/>
  <c r="AA78" i="1"/>
  <c r="Y78" i="1"/>
  <c r="W78" i="1"/>
  <c r="AA77" i="1"/>
  <c r="Y77" i="1"/>
  <c r="W77" i="1"/>
  <c r="AA76" i="1"/>
  <c r="Y76" i="1"/>
  <c r="W76" i="1"/>
  <c r="AA75" i="1"/>
  <c r="Y75" i="1"/>
  <c r="W75" i="1"/>
  <c r="AA74" i="1"/>
  <c r="Y74" i="1"/>
  <c r="W74" i="1"/>
  <c r="AA73" i="1"/>
  <c r="Y73" i="1"/>
  <c r="W73" i="1"/>
  <c r="Y72" i="1"/>
  <c r="W72" i="1"/>
  <c r="Y71" i="1"/>
  <c r="W71" i="1"/>
  <c r="Y70" i="1"/>
  <c r="W70" i="1"/>
  <c r="Y69" i="1"/>
  <c r="W69" i="1"/>
  <c r="Y68" i="1"/>
  <c r="W68" i="1"/>
  <c r="Y67" i="1"/>
  <c r="W67" i="1"/>
  <c r="Y66" i="1"/>
  <c r="W66" i="1"/>
  <c r="Y65" i="1"/>
  <c r="W65" i="1"/>
  <c r="Y64" i="1"/>
  <c r="W64" i="1"/>
  <c r="Y63" i="1"/>
  <c r="W63" i="1"/>
  <c r="Y62" i="1"/>
  <c r="W62" i="1"/>
  <c r="Y61" i="1"/>
  <c r="W61" i="1"/>
  <c r="Y60" i="1"/>
  <c r="W60" i="1"/>
  <c r="Y59" i="1"/>
  <c r="W59" i="1"/>
  <c r="Y58" i="1"/>
  <c r="W58" i="1"/>
  <c r="Y57" i="1"/>
  <c r="W57" i="1"/>
  <c r="Y56" i="1"/>
  <c r="W56" i="1"/>
  <c r="Y55" i="1"/>
  <c r="W55" i="1"/>
  <c r="Y54" i="1"/>
  <c r="W54" i="1"/>
  <c r="Y53" i="1"/>
  <c r="W53" i="1"/>
  <c r="Y52" i="1"/>
  <c r="W52" i="1"/>
  <c r="Y51" i="1"/>
  <c r="W51" i="1"/>
  <c r="Y50" i="1"/>
  <c r="W50" i="1"/>
  <c r="Y49" i="1"/>
  <c r="W49" i="1"/>
  <c r="Y48" i="1"/>
  <c r="W48" i="1"/>
  <c r="Y47" i="1"/>
  <c r="W47" i="1"/>
  <c r="Y46" i="1"/>
  <c r="W46" i="1"/>
  <c r="W45" i="1"/>
  <c r="Y44" i="1"/>
  <c r="W44" i="1"/>
  <c r="W43" i="1"/>
  <c r="Y42" i="1"/>
  <c r="W42" i="1"/>
  <c r="O42" i="1"/>
  <c r="W41" i="1"/>
  <c r="Y40" i="1"/>
  <c r="W40" i="1"/>
  <c r="W39" i="1"/>
  <c r="W38" i="1"/>
  <c r="Y37" i="1"/>
  <c r="W37" i="1"/>
  <c r="Y36" i="1"/>
  <c r="W36" i="1"/>
  <c r="Y35" i="1"/>
  <c r="W35" i="1"/>
  <c r="Y34" i="1"/>
  <c r="W34" i="1"/>
  <c r="Y33" i="1"/>
  <c r="W33" i="1"/>
  <c r="Y32" i="1"/>
  <c r="W32" i="1"/>
  <c r="Y31" i="1"/>
  <c r="W31" i="1"/>
  <c r="Y30" i="1"/>
  <c r="W30" i="1"/>
  <c r="Y29" i="1"/>
  <c r="W29" i="1"/>
  <c r="Y28" i="1"/>
  <c r="W28" i="1"/>
  <c r="Y27" i="1"/>
  <c r="W27" i="1"/>
  <c r="Y26" i="1"/>
  <c r="W26" i="1"/>
  <c r="Y25" i="1"/>
  <c r="W25" i="1"/>
  <c r="Y24" i="1"/>
  <c r="W24" i="1"/>
  <c r="Y23" i="1"/>
  <c r="W23" i="1"/>
  <c r="Y22" i="1"/>
  <c r="W22" i="1"/>
  <c r="Y21" i="1"/>
  <c r="W21" i="1"/>
  <c r="Y20" i="1"/>
  <c r="W20" i="1"/>
  <c r="Y19" i="1"/>
  <c r="W19" i="1"/>
  <c r="W18" i="1"/>
  <c r="Y17" i="1"/>
  <c r="W17" i="1"/>
  <c r="Y16" i="1"/>
  <c r="W16" i="1"/>
  <c r="Y15" i="1"/>
  <c r="W15" i="1"/>
  <c r="Y14" i="1"/>
  <c r="W14" i="1"/>
  <c r="Y13" i="1"/>
  <c r="W13" i="1"/>
  <c r="Y12" i="1"/>
  <c r="W12" i="1"/>
  <c r="Y11" i="1"/>
  <c r="W11" i="1"/>
  <c r="Y10" i="1"/>
  <c r="W10" i="1"/>
  <c r="W9" i="1"/>
  <c r="Y8" i="1"/>
  <c r="W8" i="1"/>
  <c r="Y7" i="1"/>
  <c r="W7" i="1"/>
  <c r="Y6" i="1"/>
  <c r="W6" i="1"/>
  <c r="Y5" i="1"/>
  <c r="W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J199" i="1" s="1"/>
  <c r="J201" i="1" s="1"/>
  <c r="J204" i="1" s="1"/>
  <c r="J205" i="1" s="1"/>
  <c r="Y4" i="1"/>
  <c r="W4" i="1"/>
  <c r="A4" i="1"/>
  <c r="AF3" i="1"/>
  <c r="AC3" i="1"/>
  <c r="Y3" i="1"/>
  <c r="W3" i="1"/>
  <c r="D220" i="1" l="1"/>
</calcChain>
</file>

<file path=xl/sharedStrings.xml><?xml version="1.0" encoding="utf-8"?>
<sst xmlns="http://schemas.openxmlformats.org/spreadsheetml/2006/main" count="2556" uniqueCount="738">
  <si>
    <t xml:space="preserve"> 5.5.2  GOVERNANCE MONITORING AND COMPLIANCE: 2021/2022  QUARTER 3 (16 SEPT - 15 DEC) REPORT EXPANSIONS</t>
  </si>
  <si>
    <t xml:space="preserve">EXPANSION SUBMISSIONS TRACKING TOOL </t>
  </si>
  <si>
    <t>ADDITIONAL INFORMATION</t>
  </si>
  <si>
    <t>Number</t>
  </si>
  <si>
    <t>Period / Quarter</t>
  </si>
  <si>
    <r>
      <rPr>
        <b/>
        <sz val="11"/>
        <color theme="1"/>
        <rFont val="Arial"/>
      </rPr>
      <t xml:space="preserve">Rollover / New 
</t>
    </r>
    <r>
      <rPr>
        <b/>
        <sz val="8"/>
        <color theme="1"/>
        <rFont val="Arial"/>
      </rPr>
      <t>(Use dropdown List)</t>
    </r>
  </si>
  <si>
    <t>Date Received By GMC (yyyy/mm/dd)</t>
  </si>
  <si>
    <t>Date Cases Allocated To Team Member
(yyyy/mm/dd)</t>
  </si>
  <si>
    <r>
      <rPr>
        <b/>
        <sz val="11"/>
        <color theme="1"/>
        <rFont val="Arial"/>
      </rPr>
      <t xml:space="preserve">Team Allocation 
</t>
    </r>
    <r>
      <rPr>
        <b/>
        <sz val="8"/>
        <color theme="1"/>
        <rFont val="Arial"/>
      </rPr>
      <t>(Use dropdown List)</t>
    </r>
  </si>
  <si>
    <t>Team Member</t>
  </si>
  <si>
    <r>
      <rPr>
        <b/>
        <sz val="11"/>
        <color theme="1"/>
        <rFont val="Arial"/>
      </rPr>
      <t xml:space="preserve">Entity/Department 
</t>
    </r>
    <r>
      <rPr>
        <b/>
        <sz val="8"/>
        <color theme="1"/>
        <rFont val="Arial"/>
      </rPr>
      <t>(Use dropdown List)</t>
    </r>
  </si>
  <si>
    <t>Project Description</t>
  </si>
  <si>
    <t>Supplier / Service Provider</t>
  </si>
  <si>
    <r>
      <rPr>
        <b/>
        <sz val="11"/>
        <color theme="1"/>
        <rFont val="Arial"/>
      </rPr>
      <t xml:space="preserve">Reason for Expansion
</t>
    </r>
    <r>
      <rPr>
        <b/>
        <sz val="8"/>
        <color theme="1"/>
        <rFont val="Arial"/>
      </rPr>
      <t>(Use dropdown List)</t>
    </r>
  </si>
  <si>
    <r>
      <rPr>
        <b/>
        <sz val="11"/>
        <color theme="1"/>
        <rFont val="Arial"/>
      </rPr>
      <t xml:space="preserve">Root Causes
</t>
    </r>
    <r>
      <rPr>
        <b/>
        <sz val="8"/>
        <color theme="1"/>
        <rFont val="Arial"/>
      </rPr>
      <t>(Use dropdown List)</t>
    </r>
  </si>
  <si>
    <t>Value of Contract Expansion
[R]</t>
  </si>
  <si>
    <t>Original Contract Value
[R]</t>
  </si>
  <si>
    <t>Value of Previous Expansion
[R]</t>
  </si>
  <si>
    <r>
      <rPr>
        <b/>
        <sz val="11"/>
        <color theme="1"/>
        <rFont val="Arial"/>
      </rPr>
      <t xml:space="preserve">not supported/not supported/Conditional supported            </t>
    </r>
    <r>
      <rPr>
        <b/>
        <sz val="8"/>
        <color theme="1"/>
        <rFont val="Arial"/>
      </rPr>
      <t xml:space="preserve"> 
(Use dropdown List)</t>
    </r>
  </si>
  <si>
    <t>Award/recommended by AO/ AA date
(yyyy/mm/dd)</t>
  </si>
  <si>
    <t>Contract start date  (yyyy/mm/dd)</t>
  </si>
  <si>
    <t>Contract expiry (yyyy/mm/dd)</t>
  </si>
  <si>
    <r>
      <rPr>
        <b/>
        <sz val="11"/>
        <color theme="1"/>
        <rFont val="Arial"/>
      </rPr>
      <t xml:space="preserve">Status
</t>
    </r>
    <r>
      <rPr>
        <b/>
        <sz val="8"/>
        <color theme="1"/>
        <rFont val="Arial"/>
      </rPr>
      <t>(Use dropdown List)</t>
    </r>
  </si>
  <si>
    <t>Application Signed Date
(yyyy/mm/dd)</t>
  </si>
  <si>
    <t>Comments</t>
  </si>
  <si>
    <t>Not finalised cases by allocated individual</t>
  </si>
  <si>
    <t>AGE ANALYSIS
NUMBER OF DAYS EXPANSION NOT FINALISED BY ALLOCATED INDIVIDUAL</t>
  </si>
  <si>
    <t>Date Expansion (yyyy/mm/dd):
Submitted to CD: GMC</t>
  </si>
  <si>
    <t xml:space="preserve">
AGE ANALYSIS: NUMBER OF DAYS SINCE ALLOCATED EXPANSION SUBMITTED TO CD</t>
  </si>
  <si>
    <t xml:space="preserve">Expansion Date (yyyy/mm/dd): 
Checked by Chief Director 
</t>
  </si>
  <si>
    <t>AGE ANALYSIS: 
NUMBER OF DAYS TO FINALISE EXPANSIONS BY CHIEF DIRECTOR: GMC</t>
  </si>
  <si>
    <t xml:space="preserve">Expansion Submission Date (yyyy/mm/dd): 
To Chief Procurement Officer (CPO)
</t>
  </si>
  <si>
    <t>AGE ANALYSIS 
NUMBER OF DAYS SINCE SIGNED EXPANSION SUBMITTED TO OCPO</t>
  </si>
  <si>
    <t xml:space="preserve">Reviewed Expansion on Return Date (yyyy/mm/dd): 
From Chief Procurement Officer (CPO)
</t>
  </si>
  <si>
    <t>Date Signed (yyyy/mm/dd)</t>
  </si>
  <si>
    <t>AGE ANALYSIS
NUMBER OF DAYS DEVIATION REPORT RECEIVED</t>
  </si>
  <si>
    <t xml:space="preserve">Actual Amount Not Supported </t>
  </si>
  <si>
    <t>Actual Amount Conditional Supported</t>
  </si>
  <si>
    <t>Total amount Pending, Noting, Closing &amp; Other</t>
  </si>
  <si>
    <t>DROPDOWN LISTS</t>
  </si>
  <si>
    <t>Q3 2020/21</t>
  </si>
  <si>
    <t>New</t>
  </si>
  <si>
    <t>Team B</t>
  </si>
  <si>
    <t>Manqoba</t>
  </si>
  <si>
    <t>Petroleum, Oil and Gas Corporation of South Africa (PetroSA)</t>
  </si>
  <si>
    <t>Extension of leas office space in Europe</t>
  </si>
  <si>
    <t>Regus</t>
  </si>
  <si>
    <t>Continuation of service</t>
  </si>
  <si>
    <t>Contract Extension</t>
  </si>
  <si>
    <t>Supported</t>
  </si>
  <si>
    <t>Finalised</t>
  </si>
  <si>
    <t>Date Not Expired</t>
  </si>
  <si>
    <t>Inadequate market research and analysis</t>
  </si>
  <si>
    <t>Withdrawn</t>
  </si>
  <si>
    <t>Closed bid process (Limited market)</t>
  </si>
  <si>
    <t>Letter to GMC</t>
  </si>
  <si>
    <t>AMBER - require response in 2-5 days</t>
  </si>
  <si>
    <t>Q2 2020/21</t>
  </si>
  <si>
    <t>Returned with comments</t>
  </si>
  <si>
    <t>Extension of security guard service contract for head office.</t>
  </si>
  <si>
    <t>Fidelity Security Service</t>
  </si>
  <si>
    <t>Finalizing a tender process</t>
  </si>
  <si>
    <t>Poor contract management</t>
  </si>
  <si>
    <t>Not Supported</t>
  </si>
  <si>
    <t>Sbusiso</t>
  </si>
  <si>
    <t>Insurance Sector Education and Training Authority (Inseta)SETA</t>
  </si>
  <si>
    <t>Rental od PABX</t>
  </si>
  <si>
    <t>Plus1X Communication (Pty) Ltd</t>
  </si>
  <si>
    <t>Poor Planning</t>
  </si>
  <si>
    <t>237 580.44</t>
  </si>
  <si>
    <t>35 537.04</t>
  </si>
  <si>
    <t xml:space="preserve">Sbusiso </t>
  </si>
  <si>
    <t>Safety and Security Sector Education and Training Authority (SASSETA)SETA</t>
  </si>
  <si>
    <t>Disciplinary hearing</t>
  </si>
  <si>
    <t>Mabece Tilana Incorporated Attorneys</t>
  </si>
  <si>
    <t xml:space="preserve">Preferred Supplier / Single Source </t>
  </si>
  <si>
    <t>Closed</t>
  </si>
  <si>
    <t>Not Stated</t>
  </si>
  <si>
    <t>Hulisani</t>
  </si>
  <si>
    <t>South African Health Products Regulatory Authority (SAPHRA)</t>
  </si>
  <si>
    <t xml:space="preserve">Legal services </t>
  </si>
  <si>
    <t>Maenetje Attorneys</t>
  </si>
  <si>
    <t>Khanya</t>
  </si>
  <si>
    <t>Magalies Water</t>
  </si>
  <si>
    <t>The Moretele South Pipeline Bulk Water Supply construction</t>
  </si>
  <si>
    <t>Murray and Dickson Construction (Pty)</t>
  </si>
  <si>
    <t>Significant cost overruns which were due to unexpected risks on the projec</t>
  </si>
  <si>
    <t>Conditional Support</t>
  </si>
  <si>
    <t>Trans-Caledon Tunnel Authority (TCTA)</t>
  </si>
  <si>
    <t>Provision of insurance brokering services and placement of corporate insurance</t>
  </si>
  <si>
    <t>Sankofa Insurance Brokers</t>
  </si>
  <si>
    <t>Extensions on current contracts due to new tender processes not concluded in time</t>
  </si>
  <si>
    <t>South African Maritime Safety Authority (SAMSA)</t>
  </si>
  <si>
    <t>Provision of security service at SAMSA special projects (MSP) Port Quay 500</t>
  </si>
  <si>
    <t>Provision of office accommodation</t>
  </si>
  <si>
    <t>Inani Prop Holdings (Pty) Ltd</t>
  </si>
  <si>
    <t>Bloem Water</t>
  </si>
  <si>
    <t>Construction of the new bypass 1000mm diameter Steel pipeline from Leeuwkop Chamber to Brandkop Reservoir</t>
  </si>
  <si>
    <t>Udumo Trading 26 (Pty) Ltd  T/A Ultimate Dynamic</t>
  </si>
  <si>
    <t>Extension of Time and Change in design due to unforseen circumstances</t>
  </si>
  <si>
    <t>Service Delivery Urgency</t>
  </si>
  <si>
    <t>Passenger Rail Agency of South Africa (PRASA)</t>
  </si>
  <si>
    <t>Design, Construction and Implementation of a New Railway Signaling System 74 stations and Design, Construction and Implement Civil, Overhead Traction Equipment (OHTE) and Track (COT) works  -  Gauteng Stage 2</t>
  </si>
  <si>
    <t>Siemens Limited</t>
  </si>
  <si>
    <t>Increased scope of work and extension of time</t>
  </si>
  <si>
    <t xml:space="preserve">2710 500 00,00 </t>
  </si>
  <si>
    <t>R114 421 800,0</t>
  </si>
  <si>
    <t xml:space="preserve">Design, Construction and Implementation of a New Railway Signaling System and Guateng Nerve Centre (GNC) Gauteng Stage 1 </t>
  </si>
  <si>
    <t>R1 005 98 342.00</t>
  </si>
  <si>
    <t>R145 266 076.00</t>
  </si>
  <si>
    <t>Driving License Card Account (DLCA)</t>
  </si>
  <si>
    <t>Extension of lease agreement for office space for 5 years</t>
  </si>
  <si>
    <t>State Information Technology Agency</t>
  </si>
  <si>
    <t>There is a delay in the acquisition of a new building</t>
  </si>
  <si>
    <t>Appeal</t>
  </si>
  <si>
    <t>Charter of the Greatship Manisha (PSV)</t>
  </si>
  <si>
    <t>Marine Crew Services</t>
  </si>
  <si>
    <t>PetroSA is unable to proceed with the long term contract due to financial challenges</t>
  </si>
  <si>
    <t xml:space="preserve">Business Strategy/operations </t>
  </si>
  <si>
    <t>The South African National Roads Agency SOC Ltd (SANRAL)</t>
  </si>
  <si>
    <t>Repair of various structures on national route N12 sections 19 &amp; 20 between Gillooly’s interchange and Delmas interchange</t>
  </si>
  <si>
    <t>INGEROP SA AND KNIGHT PIESOLD JV</t>
  </si>
  <si>
    <t>project progress was delayed by National Treasury announcing new tender requirements and regulations</t>
  </si>
  <si>
    <t>Road Accident Fund (RAF)</t>
  </si>
  <si>
    <t>Office lease accommodation at RAF East London</t>
  </si>
  <si>
    <t xml:space="preserve">Drury Lane Properties </t>
  </si>
  <si>
    <t>State Diamond Trader</t>
  </si>
  <si>
    <t>ICT support services</t>
  </si>
  <si>
    <t>Redwill ICT</t>
  </si>
  <si>
    <t>To allow hand over</t>
  </si>
  <si>
    <t>South African Medical Research Council (SAMRC)</t>
  </si>
  <si>
    <t>Open Label Clinical Trial</t>
  </si>
  <si>
    <t>Marsh (Pty) Ltd</t>
  </si>
  <si>
    <t>7 000 000.00</t>
  </si>
  <si>
    <t>3 700 000.00</t>
  </si>
  <si>
    <t>Office lease accommodation at RAF Polokwane</t>
  </si>
  <si>
    <t xml:space="preserve">TVR Beleggings </t>
  </si>
  <si>
    <t>3 201 680.21</t>
  </si>
  <si>
    <t>1 852 749.66</t>
  </si>
  <si>
    <t>Office lease accommodation at RAF Durban</t>
  </si>
  <si>
    <t>Delta Fund (pty) Ltd</t>
  </si>
  <si>
    <t>13 329 465.24</t>
  </si>
  <si>
    <t>Office lease accommodation at RAF Mahikeng</t>
  </si>
  <si>
    <t xml:space="preserve">Columbia Falls Properties (Pty) Ltd </t>
  </si>
  <si>
    <t>Lepelle Northern Water</t>
  </si>
  <si>
    <t>Implementation of LNW 09/15/16 Mopani District Municipality emergency water and wastewater revitalisation intervention programme – Giyani BWS drought relief (Nandoni to Nsami)</t>
  </si>
  <si>
    <t>Vharanani Properties (Pty) Ltd</t>
  </si>
  <si>
    <t>Design, Construction and Implementation of a New Railway Signaling System and Installation of the New Cape Town Centralised Traffic Control Building in Bellville</t>
  </si>
  <si>
    <t>Thales Maziya Consortium (TMC)</t>
  </si>
  <si>
    <t>Department of Water and Sanitation (DWS)</t>
  </si>
  <si>
    <t>Independent environment control officer</t>
  </si>
  <si>
    <t>Zitholele Consulting (Pty) Ltd</t>
  </si>
  <si>
    <t>Continuation of work: Clan William Dam Project</t>
  </si>
  <si>
    <t>Business continuity</t>
  </si>
  <si>
    <t>3 605 473,44</t>
  </si>
  <si>
    <t>189 421,57</t>
  </si>
  <si>
    <t>DUBE N ATTORNEYS INC</t>
  </si>
  <si>
    <t>National Agricultural Marketing Council (NAMC)</t>
  </si>
  <si>
    <t>Internal Audit Services</t>
  </si>
  <si>
    <t>Nexia SAB &amp; T</t>
  </si>
  <si>
    <t>Management Information System</t>
  </si>
  <si>
    <t xml:space="preserve">Solugrowth </t>
  </si>
  <si>
    <t>Continuation of Services</t>
  </si>
  <si>
    <t>4 352 011.56</t>
  </si>
  <si>
    <t>3 389 395.09</t>
  </si>
  <si>
    <t>Manufacturing, Engineering and Related Services Sector Education and Training Authority (merSETA)SETA</t>
  </si>
  <si>
    <t>Lease accommodation</t>
  </si>
  <si>
    <t>Integer</t>
  </si>
  <si>
    <t>Continuation of services</t>
  </si>
  <si>
    <t>12 151 907.29</t>
  </si>
  <si>
    <t>30 542 453.91</t>
  </si>
  <si>
    <t>Goitse Pilane Attorneys</t>
  </si>
  <si>
    <t>Appeal: Significant cost overruns which were due to unexpected risks on the projec</t>
  </si>
  <si>
    <t>Gauteng North – Replace Foundations, Structure and Small Part Steelwork Project Number PR1705-2008</t>
  </si>
  <si>
    <t>Gibb (Pty) Ltd</t>
  </si>
  <si>
    <t>Increase the amount of professional fees for continuation construction monitoring and project close-out services</t>
  </si>
  <si>
    <t>Provision of Management Information System</t>
  </si>
  <si>
    <t xml:space="preserve">Continue using existing software </t>
  </si>
  <si>
    <t>4352 011.56</t>
  </si>
  <si>
    <t>Central Energy Fund SOC Ltd (CEF)</t>
  </si>
  <si>
    <t>Provision of legal services</t>
  </si>
  <si>
    <t>Mkhabela Huntley Attornerys</t>
  </si>
  <si>
    <t>National Nuclear Regulator (NNR)</t>
  </si>
  <si>
    <t>Office accomodation lease</t>
  </si>
  <si>
    <t>Agricultural Research Concil</t>
  </si>
  <si>
    <t>Council for Geoscience (CGS)</t>
  </si>
  <si>
    <t>airworthiness services (maintenance services)</t>
  </si>
  <si>
    <t>Fly High Aviation</t>
  </si>
  <si>
    <t>Office lease accommodation at RAF Nelspruit</t>
  </si>
  <si>
    <t xml:space="preserve">FGK Capital (Pty) Ltd </t>
  </si>
  <si>
    <t>Media, Information and Communication Technologies Sector Education and Training Authority (MICT SETA)SETA</t>
  </si>
  <si>
    <t>Rental of 30 laptops</t>
  </si>
  <si>
    <t>Tezolla Consulting</t>
  </si>
  <si>
    <t xml:space="preserve">Continuation of services </t>
  </si>
  <si>
    <t>286 729.20</t>
  </si>
  <si>
    <t>Railway Safety Regulator (RSR)</t>
  </si>
  <si>
    <t>Representation in a disciplinary hearing as initiators</t>
  </si>
  <si>
    <t>Ka-Mbonane Cooper Law Attorneys (KC Law Attorneys)</t>
  </si>
  <si>
    <t>Perishable Products Export Control Board (PPECB)</t>
  </si>
  <si>
    <t>travel management services</t>
  </si>
  <si>
    <t>FCM Travel Solution</t>
  </si>
  <si>
    <t>Renovarions and Aircon/Fire Protection and ICT Infrastructure</t>
  </si>
  <si>
    <t>Eris Properies (Trydium )</t>
  </si>
  <si>
    <t>Expansion of scope</t>
  </si>
  <si>
    <t xml:space="preserve">Drafting of poor specifications (TORs) and evaluation criteria </t>
  </si>
  <si>
    <t>44 455 305.82</t>
  </si>
  <si>
    <t>Airports Company South Africa (ACSA)</t>
  </si>
  <si>
    <t>Additional Baggage Carousel at the ACSA O.R. Tambo International Airport</t>
  </si>
  <si>
    <t>KVM Risk Solutions (Pty) Ltd</t>
  </si>
  <si>
    <t>Business Continuity</t>
  </si>
  <si>
    <t>Knowledge</t>
  </si>
  <si>
    <t>Road Traffic Infringement Agency (RTIA)</t>
  </si>
  <si>
    <t xml:space="preserve">Legal Services </t>
  </si>
  <si>
    <t>ENSafrica</t>
  </si>
  <si>
    <t>Emergency</t>
  </si>
  <si>
    <t>Not Finalised</t>
  </si>
  <si>
    <t>Q3 2021/22</t>
  </si>
  <si>
    <t>Team C</t>
  </si>
  <si>
    <t>Lindani</t>
  </si>
  <si>
    <t>South African Revenue Service (SARS)</t>
  </si>
  <si>
    <t>Warehouse space lease extension</t>
  </si>
  <si>
    <t>Tannek CC</t>
  </si>
  <si>
    <t>190 038,56</t>
  </si>
  <si>
    <t>589 551,78</t>
  </si>
  <si>
    <t>Kea</t>
  </si>
  <si>
    <t xml:space="preserve">Kempton Park Detector Dog Unit Ofice lease space </t>
  </si>
  <si>
    <t>DENEL</t>
  </si>
  <si>
    <t>7 527 305,97</t>
  </si>
  <si>
    <t>11 624 647,04</t>
  </si>
  <si>
    <t>Department of Home Affairs (DHA)</t>
  </si>
  <si>
    <t>Extension of physical guarding services contract for Western Cape</t>
  </si>
  <si>
    <t>Bamogale Enterprise</t>
  </si>
  <si>
    <t>Tender process underway</t>
  </si>
  <si>
    <t>35292052,48</t>
  </si>
  <si>
    <t>5560975,17</t>
  </si>
  <si>
    <t>Industrial Development Corporation (IDC)</t>
  </si>
  <si>
    <t>Extension of Regional Lease Agreement-Western Cape</t>
  </si>
  <si>
    <t>Prime Zone Properties (Pty) Ltd</t>
  </si>
  <si>
    <t>Cost efficient</t>
  </si>
  <si>
    <t>Extension of Accommodation Leases</t>
  </si>
  <si>
    <t>3 949 919,64</t>
  </si>
  <si>
    <t>0,00</t>
  </si>
  <si>
    <t>Rollover</t>
  </si>
  <si>
    <t xml:space="preserve">Moses </t>
  </si>
  <si>
    <t>South African Post Office (SAPO)</t>
  </si>
  <si>
    <t>Full maintenance leased vehicles</t>
  </si>
  <si>
    <t>Avis Car Rental</t>
  </si>
  <si>
    <t>Bussiness Continuity</t>
  </si>
  <si>
    <t>198,375,147,20</t>
  </si>
  <si>
    <t>not indicated</t>
  </si>
  <si>
    <t>Petrus</t>
  </si>
  <si>
    <t>Office of the Chief Justice (OCJ)</t>
  </si>
  <si>
    <t>ICT Security enhancement features of the antivirus and malware protection solution</t>
  </si>
  <si>
    <t>Pursuit Knowledge Consulting</t>
  </si>
  <si>
    <t>Not Indicated</t>
  </si>
  <si>
    <t>Decommissioning and reinstatement of the Riverwalk building</t>
  </si>
  <si>
    <t>Mowana Properties</t>
  </si>
  <si>
    <t>cost efficient</t>
  </si>
  <si>
    <t>3 405 661,46.</t>
  </si>
  <si>
    <t>Oracle Java SE contract</t>
  </si>
  <si>
    <t>Oracle America Inc</t>
  </si>
  <si>
    <t>$ 1 725 000.00.</t>
  </si>
  <si>
    <t>Moses</t>
  </si>
  <si>
    <t>Broadband Infraco</t>
  </si>
  <si>
    <t xml:space="preserve">Extension of lease </t>
  </si>
  <si>
    <t>CZ Karoo Eiendomme</t>
  </si>
  <si>
    <t>Extension of lease</t>
  </si>
  <si>
    <t>153003,80</t>
  </si>
  <si>
    <t>222772,20</t>
  </si>
  <si>
    <t>Preparing the annual financial statements</t>
  </si>
  <si>
    <t>Kreston Pretoria</t>
  </si>
  <si>
    <t>1796413,04</t>
  </si>
  <si>
    <t>259000,0</t>
  </si>
  <si>
    <t>1000 Smart Virtual Workplace lines, Maintenance and Support</t>
  </si>
  <si>
    <t>Internet Solutions</t>
  </si>
  <si>
    <t>483 423 022,00</t>
  </si>
  <si>
    <t>National Treasury</t>
  </si>
  <si>
    <t>the hosting and maintenance of the Vulekamali data portal</t>
  </si>
  <si>
    <t>OpenUp</t>
  </si>
  <si>
    <t>139150,00</t>
  </si>
  <si>
    <t>Interfront</t>
  </si>
  <si>
    <t>Internet connectivity service</t>
  </si>
  <si>
    <t>Liquid
Telecommunications SA (Pty) Ltd</t>
  </si>
  <si>
    <t>311 301,96</t>
  </si>
  <si>
    <t>77 825,49</t>
  </si>
  <si>
    <t>Lease for Klerksdorp branch</t>
  </si>
  <si>
    <t>Sodema CC</t>
  </si>
  <si>
    <t>24 699 461,01</t>
  </si>
  <si>
    <t>Independent Communications Authority of South Africa (ICASA)</t>
  </si>
  <si>
    <t>office accommodation for the Mpumalanga Regional Office</t>
  </si>
  <si>
    <t>Bousaam Trust</t>
  </si>
  <si>
    <t>Failed bid process/Business continuity</t>
  </si>
  <si>
    <t>Lack of understanding of procurement legislation</t>
  </si>
  <si>
    <t>2045 604,20</t>
  </si>
  <si>
    <t>Development Bank of Southern Africa (DBSA)</t>
  </si>
  <si>
    <t>Variation of contract Student Housing Infrastructure Programme (SHIP)</t>
  </si>
  <si>
    <t>J Maynards (South Africa) (PTY) LTD</t>
  </si>
  <si>
    <t>9 974 017,85</t>
  </si>
  <si>
    <t>Not indicated</t>
  </si>
  <si>
    <t>Lease extension Stellenbosch office</t>
  </si>
  <si>
    <t>Valerida Beleggings Pty (Ltd)</t>
  </si>
  <si>
    <t xml:space="preserve">Cost efficient </t>
  </si>
  <si>
    <t>2 830 573,49</t>
  </si>
  <si>
    <t>6 128 900,99</t>
  </si>
  <si>
    <t>Implementation of the Cities support programme Phase 2</t>
  </si>
  <si>
    <t>Various suppliers</t>
  </si>
  <si>
    <t>42 000 000,00</t>
  </si>
  <si>
    <t>47 300 000,00</t>
  </si>
  <si>
    <t>Government Pensions Administration Agency (GPAA)</t>
  </si>
  <si>
    <t>Network Services</t>
  </si>
  <si>
    <t>MTN</t>
  </si>
  <si>
    <t>32 380 923,34</t>
  </si>
  <si>
    <t>23 658 198,08</t>
  </si>
  <si>
    <t>Call Centre Services</t>
  </si>
  <si>
    <t>14 388 114,53</t>
  </si>
  <si>
    <t>16 526 797,42</t>
  </si>
  <si>
    <t>Rachel</t>
  </si>
  <si>
    <t>Office Lease Vereeniging</t>
  </si>
  <si>
    <t>Revenue House (Pty) Ltd</t>
  </si>
  <si>
    <t>6 894 680,43</t>
  </si>
  <si>
    <t>Capping Contract value</t>
  </si>
  <si>
    <t>Data Dimension</t>
  </si>
  <si>
    <t>Single Source</t>
  </si>
  <si>
    <t>Within AA/AO mandate Noting</t>
  </si>
  <si>
    <t xml:space="preserve"> Lease Extension for Richards Bay Branch Office</t>
  </si>
  <si>
    <t>Lockaway Investment Pty (Ltd)</t>
  </si>
  <si>
    <t>9 748 844,95</t>
  </si>
  <si>
    <t xml:space="preserve"> BMC Remedy software licences</t>
  </si>
  <si>
    <t>Gijima Holdings (Pty) Ltd</t>
  </si>
  <si>
    <t>40 933 779.64</t>
  </si>
  <si>
    <t>leasing of office space in Durban for a period of twelve</t>
  </si>
  <si>
    <t>Keenland Investment 125 (Pty) Limited</t>
  </si>
  <si>
    <t>1 054 463,28</t>
  </si>
  <si>
    <t>State Information Technology Agency (SITA)</t>
  </si>
  <si>
    <t>cleaning and hygiene services to SITA Centurion, Erasmuskloof, Numerus, Blenny and Beta Buildings</t>
  </si>
  <si>
    <t>Delta Facilities Management (Pty) Ltd</t>
  </si>
  <si>
    <t>Transition period for new supplier</t>
  </si>
  <si>
    <t>22 830 295,91</t>
  </si>
  <si>
    <t>3 347 012,52</t>
  </si>
  <si>
    <t>SAP ERP Software Suit</t>
  </si>
  <si>
    <t>SAP</t>
  </si>
  <si>
    <t>56 598 266,00</t>
  </si>
  <si>
    <t>25 693 072,16</t>
  </si>
  <si>
    <t>Government Communication and Information System (GCIS)</t>
  </si>
  <si>
    <t>Distribution of all GCIS produced products and AD Hoc Work focusing more towards the National, Fortnightly distribution of the Government Newspaper, Vuk'uzenzele</t>
  </si>
  <si>
    <t>34 066 353,46</t>
  </si>
  <si>
    <t>8 980 748,80</t>
  </si>
  <si>
    <t>Provision of job evaluation services</t>
  </si>
  <si>
    <t>Korn Ferry (Pty) Ltd</t>
  </si>
  <si>
    <t>1 500 000,00</t>
  </si>
  <si>
    <t>Commission for Conciliation, Mediation and Arbitration (CCMA)</t>
  </si>
  <si>
    <t>Provision of Disaster Recovery as a service (DRAAS) and Backuop as service (BAAS) for a period of 24 months</t>
  </si>
  <si>
    <t>SGT Solutions (Pty) Ltd</t>
  </si>
  <si>
    <t>6 145 912,89</t>
  </si>
  <si>
    <t>Renewal of the existing ACL Software Maintenance and Support services and provision of seven additional ALC analytic licenses for a period of five (05) years</t>
  </si>
  <si>
    <t>Surtech Solutions</t>
  </si>
  <si>
    <t>Sole supplier</t>
  </si>
  <si>
    <t>5 214 386,19</t>
  </si>
  <si>
    <t>Unemployment Insurance Fund (UIF)</t>
  </si>
  <si>
    <t>Provisioning of deep cleaning and hygiene services</t>
  </si>
  <si>
    <t>317 555,88</t>
  </si>
  <si>
    <t>Statistics South Africa (Stats SA)</t>
  </si>
  <si>
    <t>Google services</t>
  </si>
  <si>
    <t>Google</t>
  </si>
  <si>
    <t>Increased demand</t>
  </si>
  <si>
    <t>1 035 000</t>
  </si>
  <si>
    <t>Office Lease New Castle</t>
  </si>
  <si>
    <t>Viking Pony Properties</t>
  </si>
  <si>
    <t>3 085 622,46</t>
  </si>
  <si>
    <t>Moved to Q4 2021/2022</t>
  </si>
  <si>
    <t>Office Lease Johannesburg</t>
  </si>
  <si>
    <t>City Property Representing Olitzki Properties (OPH)</t>
  </si>
  <si>
    <t>47 124 106,73</t>
  </si>
  <si>
    <t>Office Lease Cape Town</t>
  </si>
  <si>
    <t>The 78 Partnership CC</t>
  </si>
  <si>
    <t>43 995 676,98</t>
  </si>
  <si>
    <t>Office Lease Mbombela</t>
  </si>
  <si>
    <t>Vukile Property Fund Represented by Broll Property Group Ltd</t>
  </si>
  <si>
    <t>2 133 440,50</t>
  </si>
  <si>
    <t>Office Lease Tzaneen</t>
  </si>
  <si>
    <t>Realty 1 PG Rentals TZ</t>
  </si>
  <si>
    <t>129 779.10</t>
  </si>
  <si>
    <t>923 696,02</t>
  </si>
  <si>
    <t xml:space="preserve">Office Lease Bloemfontein </t>
  </si>
  <si>
    <t>MFT Property Management Trust/ Micheal Family Trust</t>
  </si>
  <si>
    <t>23 086 465,31</t>
  </si>
  <si>
    <t>Office Lease Vryburg</t>
  </si>
  <si>
    <t>Realnet</t>
  </si>
  <si>
    <t>400 232,80</t>
  </si>
  <si>
    <t>573 496,07</t>
  </si>
  <si>
    <t>Office Lease Kimberly</t>
  </si>
  <si>
    <t>Hostprops 1111 CC</t>
  </si>
  <si>
    <t>4 377 307,62</t>
  </si>
  <si>
    <t>1 608 408,36</t>
  </si>
  <si>
    <t>Office lease Polokwane</t>
  </si>
  <si>
    <t>Dealta Property Fund</t>
  </si>
  <si>
    <t>15 059 11,81</t>
  </si>
  <si>
    <t>6 819 761,76</t>
  </si>
  <si>
    <t>Office Lease Ekurhuleni</t>
  </si>
  <si>
    <t>Heracle Share Block</t>
  </si>
  <si>
    <t>20 917 007,89</t>
  </si>
  <si>
    <t>10 994 471,76</t>
  </si>
  <si>
    <t>Office Lease Emalahleni</t>
  </si>
  <si>
    <t>Nganya</t>
  </si>
  <si>
    <t>26 418 772,20</t>
  </si>
  <si>
    <t xml:space="preserve">Office Lease Gqeberha </t>
  </si>
  <si>
    <t>Sinmark Investments CC</t>
  </si>
  <si>
    <t>21 718 525,22</t>
  </si>
  <si>
    <t>3 012 420,08</t>
  </si>
  <si>
    <t>Office Lease East London</t>
  </si>
  <si>
    <t>Border Remedies</t>
  </si>
  <si>
    <t>11 327 912,81</t>
  </si>
  <si>
    <t>3 872 997,60</t>
  </si>
  <si>
    <t>Office Lease Head Office</t>
  </si>
  <si>
    <t>Rebosis</t>
  </si>
  <si>
    <t>56 906 451,46</t>
  </si>
  <si>
    <t>Office Lease Rustenburg</t>
  </si>
  <si>
    <t>Redefine Properties</t>
  </si>
  <si>
    <t>9 403 543,98</t>
  </si>
  <si>
    <t>1 322 502,85</t>
  </si>
  <si>
    <t>Team A</t>
  </si>
  <si>
    <t>Bonolo</t>
  </si>
  <si>
    <t>Transnet SOC Ltd</t>
  </si>
  <si>
    <t>Provision of material handling equipment Port of Richards Bay</t>
  </si>
  <si>
    <t>Leomat Plant Hire (Pty) Ltd &amp; Bell
Equipment co SA (Pty) Ltd</t>
  </si>
  <si>
    <t>Business Continuation</t>
  </si>
  <si>
    <t>0.00</t>
  </si>
  <si>
    <t xml:space="preserve">Eskom Holdings SOC Ltd </t>
  </si>
  <si>
    <t>Procurement of the provision of Group B Hire Cars for (Outage 124,
224, 125 and 225) for Koeberg Operating Unit</t>
  </si>
  <si>
    <t>Europcar</t>
  </si>
  <si>
    <t>Additional cars required</t>
  </si>
  <si>
    <t>25 704 133.31</t>
  </si>
  <si>
    <t>Supply, transportation, erection and dismantling of scaffolding and insulation material</t>
  </si>
  <si>
    <t xml:space="preserve">Southey Contracting (Pty) Ltd; Kaefer Thermal Contracting Services (Pty) Ltd; and TMS Group Industrial Services (Pty) Ltd </t>
  </si>
  <si>
    <t>Finalise the tender process</t>
  </si>
  <si>
    <t xml:space="preserve"> 378 499 500.00</t>
  </si>
  <si>
    <t>Not stated</t>
  </si>
  <si>
    <t>Technical Support and Maintenance Services and the manufacture, supply and delivery of air heater and draught plant fans and spares for (FIFTEEN) Coal Fired Generation Power Stations</t>
  </si>
  <si>
    <t>Howden Africa</t>
  </si>
  <si>
    <t>Hudley</t>
  </si>
  <si>
    <t>Housing Development Agency (HDA)</t>
  </si>
  <si>
    <t xml:space="preserve">Provision of payrol solutions </t>
  </si>
  <si>
    <t>Bakgone Chartered Accountans</t>
  </si>
  <si>
    <t>Expansion of scope (time &amp; material)</t>
  </si>
  <si>
    <t>570 000.00</t>
  </si>
  <si>
    <t>Phaladi</t>
  </si>
  <si>
    <t>National Credit Regulator (NCR)</t>
  </si>
  <si>
    <t>Legal services</t>
  </si>
  <si>
    <t>Dlamini attorneys</t>
  </si>
  <si>
    <t>Court Order / Litigation</t>
  </si>
  <si>
    <t>Nyapotse attorneys</t>
  </si>
  <si>
    <t>National Lotteries Commission (NLC)</t>
  </si>
  <si>
    <t xml:space="preserve">Panel of marketing </t>
  </si>
  <si>
    <t xml:space="preserve">Panel </t>
  </si>
  <si>
    <t>Malatji attorneys</t>
  </si>
  <si>
    <t>Lease agreement</t>
  </si>
  <si>
    <t>Raymond Gnesin Investements 2 (Pty) Ltd</t>
  </si>
  <si>
    <t>Renovations</t>
  </si>
  <si>
    <t>SRSQS Quantity surveyors</t>
  </si>
  <si>
    <t>Jefferson</t>
  </si>
  <si>
    <t>National Empowerment Fund (NEF)</t>
  </si>
  <si>
    <t>Lease agreement for regional offices</t>
  </si>
  <si>
    <t>Prostart Investments 40cc</t>
  </si>
  <si>
    <t>National Prosecuting Authority of South Africa (NPA)</t>
  </si>
  <si>
    <t xml:space="preserve">To provide unified telephony services for the NPA for a period of six (6) months </t>
  </si>
  <si>
    <t xml:space="preserve">EOH Mthombo (Pty) Ltd </t>
  </si>
  <si>
    <t>50 587 420.19</t>
  </si>
  <si>
    <t xml:space="preserve">13 084 472.88 </t>
  </si>
  <si>
    <t>Provision of Web and Email security gateway to the NPA for a period of twelve (12) months.</t>
  </si>
  <si>
    <t xml:space="preserve">XON Systems (Pty) Ltd </t>
  </si>
  <si>
    <t>3 635 520.93.</t>
  </si>
  <si>
    <t>Provision of enterprise data backup management software solution to the NPA for a period of twelve (12) months.</t>
  </si>
  <si>
    <t>2 081 541.52.</t>
  </si>
  <si>
    <t xml:space="preserve">Ash Dam Project at Camden and Rail maintainance at Majuba </t>
  </si>
  <si>
    <t>Tenova</t>
  </si>
  <si>
    <t>Not applicable</t>
  </si>
  <si>
    <t>Noting</t>
  </si>
  <si>
    <t>Refurbishment of Electrostatic Precipators at Kendal Power Station</t>
  </si>
  <si>
    <t>J&amp;C Engineering</t>
  </si>
  <si>
    <t>R260 417 208.04</t>
  </si>
  <si>
    <t>18 months</t>
  </si>
  <si>
    <t>Coal Transportation</t>
  </si>
  <si>
    <t>FCA Carriers Transporters</t>
  </si>
  <si>
    <t>Feedback on NT's conditions</t>
  </si>
  <si>
    <t>Supply, Delivery and Off-loading of Coal</t>
  </si>
  <si>
    <t>Sasol Energy (Pty) Ltd (Sasol), BP Southern Africa (Pty) Ltd (BP), FFS Refiners (Pty) Ltd (FFS), Eco Energy and Trading (Pty) Ltd (Eco Energy) and Refinex (Pty) Ltd (Refinex)</t>
  </si>
  <si>
    <t>Diesel storage and handling for Ankerlig Power Station</t>
  </si>
  <si>
    <t>Vesquin</t>
  </si>
  <si>
    <t>5 years</t>
  </si>
  <si>
    <t>Coal supply and ash handling</t>
  </si>
  <si>
    <t>Eskom Rotek Industries (ERI)</t>
  </si>
  <si>
    <t>R8 536 399 767.15</t>
  </si>
  <si>
    <t>Construction of Miscellaneous Structures at Kusile Power Station</t>
  </si>
  <si>
    <t>Stefanutti Stock Basil Read Joint Venture
(SSBR-JV)</t>
  </si>
  <si>
    <t>19 months</t>
  </si>
  <si>
    <t>MMMG Attorneys</t>
  </si>
  <si>
    <t>Additional scope of work</t>
  </si>
  <si>
    <t>R3 925 000.00</t>
  </si>
  <si>
    <t>Logistics and safety management services</t>
  </si>
  <si>
    <t>Eskom Rotek Industries SOC Ltd (ERI)</t>
  </si>
  <si>
    <t>5 months</t>
  </si>
  <si>
    <t>Armaments Corporation of South Africa SOC Ltd (ARMSCOR)</t>
  </si>
  <si>
    <t>Design and installation of a standby generator and uniterrupted power supply</t>
  </si>
  <si>
    <t>Proffesional Service Providers</t>
  </si>
  <si>
    <t>Variation of contract</t>
  </si>
  <si>
    <t>271 200.00</t>
  </si>
  <si>
    <t>South African Social Security Agency (SASSA)</t>
  </si>
  <si>
    <t>Head Office lease agreement</t>
  </si>
  <si>
    <t xml:space="preserve">Colombia Falls Properties (Pty) Ltd </t>
  </si>
  <si>
    <t>70  parking bays for Head  Office</t>
  </si>
  <si>
    <t>Khumza Motheo (Pty) Ltd</t>
  </si>
  <si>
    <t>General Mantenance and handyman service</t>
  </si>
  <si>
    <t>Sky Batiment (Pty) Ltd</t>
  </si>
  <si>
    <t>Unforseen maintenance services</t>
  </si>
  <si>
    <t>Department of Cooperative Governance (DCoG)</t>
  </si>
  <si>
    <t>Security Services</t>
  </si>
  <si>
    <t>Wenzile Phaphama Security</t>
  </si>
  <si>
    <t>33 769 546.72.</t>
  </si>
  <si>
    <t>4 955 484.74</t>
  </si>
  <si>
    <t>5 weeks</t>
  </si>
  <si>
    <t>Provision of legal servicesfor Medupi and Kusile power stations</t>
  </si>
  <si>
    <t>ENS Africa</t>
  </si>
  <si>
    <t>Preferred supplier</t>
  </si>
  <si>
    <t>2 078 119.00</t>
  </si>
  <si>
    <t>Provision of site maintenance for Boiler Feed pump train and Condensate Extraction pumps with their auxiliary equipment at Eskom’s coal fired power stations</t>
  </si>
  <si>
    <t>Sulzer Pumps South Africa (Pty) Ltd</t>
  </si>
  <si>
    <t>Provision of Wide Area Network (WAN) (Data Links)</t>
  </si>
  <si>
    <t>Dark Fibre Africa</t>
  </si>
  <si>
    <t>Engineering Services for the Steam Generator Replacement Project at Koeberg Nuclear Power Station</t>
  </si>
  <si>
    <t>Tractebel Engineering</t>
  </si>
  <si>
    <t>ZAR21 005 000.22</t>
  </si>
  <si>
    <t>ZAR12 839 211.72</t>
  </si>
  <si>
    <t>Department of Military Veterans (DMV)</t>
  </si>
  <si>
    <t>Provision of the compilation of the financial statements</t>
  </si>
  <si>
    <t>Morar Incorporated</t>
  </si>
  <si>
    <t>487 107.60</t>
  </si>
  <si>
    <t xml:space="preserve">Medupi Consolidated Building Management System </t>
  </si>
  <si>
    <t>Honeywell</t>
  </si>
  <si>
    <t>Supply of Coal from Usutu Colliery to Camden Power Station</t>
  </si>
  <si>
    <t>Vunene Mining</t>
  </si>
  <si>
    <t>Depletion of funds</t>
  </si>
  <si>
    <t xml:space="preserve">R5 253 731 056.68 </t>
  </si>
  <si>
    <t>Supply of coal from Goedgevonden Complex (“GGV”) to Majuba Power Station and/or any other designated Eskom power stations</t>
  </si>
  <si>
    <t>Glencore</t>
  </si>
  <si>
    <t>7 894 892 866.80</t>
  </si>
  <si>
    <t>10 309 675 100.50</t>
  </si>
  <si>
    <t xml:space="preserve">Supply, delivery and off-loading of fuel oil to all Eskom’s coal fired power stations on an as when required basis </t>
  </si>
  <si>
    <t xml:space="preserve">Sasol Energy (Pty) Ltd , BP Southern Africa (Pty) Ltd , FFS Refiners (Pty) Ltd , Eco Energy and Trading (Pty) Ltd and Refinex (Pty) Ltd </t>
  </si>
  <si>
    <t>Complete the tender process</t>
  </si>
  <si>
    <t>Steam Generator Project Plant Daughter Modifications, Packages
2 and 4</t>
  </si>
  <si>
    <t>General Electric (GE)</t>
  </si>
  <si>
    <t>R313 836 498.60.</t>
  </si>
  <si>
    <t>6 months</t>
  </si>
  <si>
    <t>Supply, loading and placement of fourteen (14) dual purpose spent fuel dry storage metal casks for use at Koeberg Nuclear Power Station (Phase 1A)</t>
  </si>
  <si>
    <t xml:space="preserve">Holtec International </t>
  </si>
  <si>
    <t>Addiitonal scope of work</t>
  </si>
  <si>
    <t xml:space="preserve">81 771 901.15 </t>
  </si>
  <si>
    <t>344 237 152.97</t>
  </si>
  <si>
    <t>12 months</t>
  </si>
  <si>
    <t xml:space="preserve">Procurement of Turbine Generator Works at Kusile Power Station Project </t>
  </si>
  <si>
    <t xml:space="preserve"> GE Steam Power S&amp;E Africa (GE) </t>
  </si>
  <si>
    <t>13 168 322 824.00</t>
  </si>
  <si>
    <t>4 350 083 302.65</t>
  </si>
  <si>
    <t>Procurement of Phase B -
Completion of Unit 5 &amp; 6 DHP, Silo 5 &amp; 6 and associated auxiliary systems</t>
  </si>
  <si>
    <t xml:space="preserve">Boiler maintenances services </t>
  </si>
  <si>
    <t>Steinmuller Africa (Pty) Ltd, Babcock Ntuthuko Engineering (Pty) Ltd and Actom (Pty) Ltd</t>
  </si>
  <si>
    <t>851 000 000.00</t>
  </si>
  <si>
    <t xml:space="preserve">Provision of supplementary personnel to support the preparation and execution of outages and outage related maintenance activities </t>
  </si>
  <si>
    <t>Deros International</t>
  </si>
  <si>
    <t>3 544 025.16</t>
  </si>
  <si>
    <t>36 months</t>
  </si>
  <si>
    <t xml:space="preserve">Provision of Logistics and Safety Management Services to Primary Energy Logistics Department </t>
  </si>
  <si>
    <t>Eskom
Rotek Industries SOC Ltd</t>
  </si>
  <si>
    <t xml:space="preserve">1 599 777 921.76 </t>
  </si>
  <si>
    <t>3 months</t>
  </si>
  <si>
    <t>High Power Equipment Africa (Pty) Ltd</t>
  </si>
  <si>
    <t>Department of Correctional Services (DCS)</t>
  </si>
  <si>
    <t>Cleaning services</t>
  </si>
  <si>
    <t>Afriboom (Pty) Ltd</t>
  </si>
  <si>
    <t xml:space="preserve">Provision of management, maintenance and operational service for the power station coal supply, coal and ash handling </t>
  </si>
  <si>
    <t>ERI</t>
  </si>
  <si>
    <t>R8 536 399 767.15</t>
  </si>
  <si>
    <t xml:space="preserve">Execution of cabling and stringing works at Medupi and Matimba 400kV Yards </t>
  </si>
  <si>
    <t>Eskom Rotek Industries SOC Ltd</t>
  </si>
  <si>
    <t>12 329 437.50</t>
  </si>
  <si>
    <t>Department of Justice and Constitutional Development (DoJ&amp;CD)</t>
  </si>
  <si>
    <t>Cash in transit services</t>
  </si>
  <si>
    <t>Fidelity Cash Solutions</t>
  </si>
  <si>
    <t xml:space="preserve">16 362 651.64.  </t>
  </si>
  <si>
    <t xml:space="preserve">14 786 420.19 </t>
  </si>
  <si>
    <t>Legal Aid South Africa</t>
  </si>
  <si>
    <t xml:space="preserve">Biometric system software solution </t>
  </si>
  <si>
    <t>Timetronics Security and Workforce Solutions</t>
  </si>
  <si>
    <t>26 818.00</t>
  </si>
  <si>
    <t>Covert Offices accommodation for Witness Protection (OWP)</t>
  </si>
  <si>
    <t>not stated</t>
  </si>
  <si>
    <t>8 232 336.59</t>
  </si>
  <si>
    <t xml:space="preserve">7 878 888.90. </t>
  </si>
  <si>
    <t xml:space="preserve">Covert residential accommodation for Witness Protection (OWP) </t>
  </si>
  <si>
    <t>13 600 575.50</t>
  </si>
  <si>
    <t>Wide Area Network contract</t>
  </si>
  <si>
    <t>State Security Agency (SSA)</t>
  </si>
  <si>
    <t>Extension of a contract for the provisioning of office accommodation at Nelspruit SIU office</t>
  </si>
  <si>
    <t xml:space="preserve">Vukile Property Fund Group </t>
  </si>
  <si>
    <t>1,610,120.91</t>
  </si>
  <si>
    <t>3,848,196.94</t>
  </si>
  <si>
    <t>Municipal Infrastructure Support Agent (MISA)</t>
  </si>
  <si>
    <t xml:space="preserve">Consultancy services for supervision of review design and construction </t>
  </si>
  <si>
    <t>PSP</t>
  </si>
  <si>
    <t>Exceeding the 15%/R15m  or 20%/R20m threshold for expansions (especially SOCs with large projects)</t>
  </si>
  <si>
    <t xml:space="preserve">441 278 000.00 </t>
  </si>
  <si>
    <t>2 months</t>
  </si>
  <si>
    <t>Provision of contract claims services</t>
  </si>
  <si>
    <t>HKA Global (Pty) Ltd</t>
  </si>
  <si>
    <t>177 441 935.57</t>
  </si>
  <si>
    <t>0.0</t>
  </si>
  <si>
    <t>Thipa Attorneys</t>
  </si>
  <si>
    <t xml:space="preserve">1 150 000.00 </t>
  </si>
  <si>
    <t>R 1 150 000.00</t>
  </si>
  <si>
    <t>Provison of logistics and safety management services to Primary Energy Department</t>
  </si>
  <si>
    <t>Eskom Rotek
Industries SOC Ltd</t>
  </si>
  <si>
    <t>Provision of legal services
for Medupi and Kusile power stations</t>
  </si>
  <si>
    <t>Steam Generator Project Plant Daughter Modifications,
Packages 2 and 4 –, for Koeberg Operating Unit</t>
  </si>
  <si>
    <t>General Electric</t>
  </si>
  <si>
    <t>Intellectual Property</t>
  </si>
  <si>
    <t>R313 836 498.60</t>
  </si>
  <si>
    <t>six months</t>
  </si>
  <si>
    <t>Turbine generator works at Kusile Power Station Projects (P11)</t>
  </si>
  <si>
    <t>GE Steam Power S&amp;E
Africa</t>
  </si>
  <si>
    <t xml:space="preserve">Outage Services Contracts </t>
  </si>
  <si>
    <t>Kepco Plant Service &amp; Engineering, Redheads TMS Turbomaschinenservice SA (PTY) LTD, Imbanita Consulting and Engineering Services &amp; C D R Electricac</t>
  </si>
  <si>
    <t>484 382 228.80</t>
  </si>
  <si>
    <t>4 months</t>
  </si>
  <si>
    <t>Provision of management, maintenance and operational service for the power station coal supply, coal and ash handling</t>
  </si>
  <si>
    <t>Eskom Rotek Industries</t>
  </si>
  <si>
    <t>Failed negotiations</t>
  </si>
  <si>
    <t>Ratification</t>
  </si>
  <si>
    <t>Team D</t>
  </si>
  <si>
    <t>Kwena Lengane</t>
  </si>
  <si>
    <t>Department of Public Works and Infrastructure (DPWI)</t>
  </si>
  <si>
    <t>Office accomodation for Department of Investigative Directorate Independent Police</t>
  </si>
  <si>
    <t>Mayula Procurement and Property Management</t>
  </si>
  <si>
    <t>Additional Space Requirement</t>
  </si>
  <si>
    <t>Glory Limane</t>
  </si>
  <si>
    <t>South African National Biodiversity Institute (SANBI)</t>
  </si>
  <si>
    <t>Price increase on the Afri Guard Security contract for Free State National Botanical Garden, Bloemfontein</t>
  </si>
  <si>
    <t>Afri Guard Security Company</t>
  </si>
  <si>
    <t>Price Increase</t>
  </si>
  <si>
    <t>Department of Environment, Forestry and Fisheries (DEFF)</t>
  </si>
  <si>
    <t>To implement the Working on Fire Programmes</t>
  </si>
  <si>
    <t>Working on Fire</t>
  </si>
  <si>
    <t>Thabile Khame</t>
  </si>
  <si>
    <t>Department of Sports, Arts and Culture (DSAC)</t>
  </si>
  <si>
    <t>Comprehensive Employee Health and Wellness Services</t>
  </si>
  <si>
    <t>Workforce Health Care</t>
  </si>
  <si>
    <t>Repairs, renovations and upgrades to various buildings in KwaZulu-Natal Herbarium in Durban</t>
  </si>
  <si>
    <t>Bartsch Consult</t>
  </si>
  <si>
    <t>Upgrading of Civil Engineering Services: Lenasia Police Station and Lenasia Magistrate Court</t>
  </si>
  <si>
    <t>Mafafo Building Construction and Kgotsong Namukelwe JV</t>
  </si>
  <si>
    <t>Re-measurements</t>
  </si>
  <si>
    <t>Finance and Accounting Services Sector Education and Training Authority (Fasset)SETA</t>
  </si>
  <si>
    <t xml:space="preserve">Information and Communications Technology Systems </t>
  </si>
  <si>
    <t>Solugrowth</t>
  </si>
  <si>
    <t>Various Activities</t>
  </si>
  <si>
    <t>JFE Empowerment Group (Pty) Ltd</t>
  </si>
  <si>
    <t>Variation</t>
  </si>
  <si>
    <t>South African Weather Service</t>
  </si>
  <si>
    <t>Additional services to high-speed network access into tertiary and research network of South Africa (SANREN)</t>
  </si>
  <si>
    <t>TENET</t>
  </si>
  <si>
    <t>Resistance to change</t>
  </si>
  <si>
    <t>Pan South African Language Board (PanSALB)</t>
  </si>
  <si>
    <t>Legal: Labor Related Services</t>
  </si>
  <si>
    <t>Mosebi Attorneys</t>
  </si>
  <si>
    <t>Freedom Park</t>
  </si>
  <si>
    <t>Facility Management</t>
  </si>
  <si>
    <t>Tefla Group</t>
  </si>
  <si>
    <t>Expansion</t>
  </si>
  <si>
    <t>Agricultural Sector Education and Training Authority (AgriSETA)SETA</t>
  </si>
  <si>
    <t>ICT Services</t>
  </si>
  <si>
    <t>Extension</t>
  </si>
  <si>
    <t>Council for Scientific and Industrial Research (CSIR)</t>
  </si>
  <si>
    <t>Provision of Short Term Insurance Brokerage Services</t>
  </si>
  <si>
    <t>Management and implementation of the Experiental Training Programme (ETP) - an annual student's placement training  programme</t>
  </si>
  <si>
    <t>Southern African Society for Cooperative Education (SASCE)</t>
  </si>
  <si>
    <t>National Environmental Monitors Programmer (NEMP)</t>
  </si>
  <si>
    <t>SANParks</t>
  </si>
  <si>
    <t>Isimangaliso</t>
  </si>
  <si>
    <t>South African Broadcasting Corporation SOC Limited (SABC)</t>
  </si>
  <si>
    <t>Wellness Services</t>
  </si>
  <si>
    <t>Workforce Health Care (Pty) Ltd</t>
  </si>
  <si>
    <t>Failed tender processes; Restart tender processes</t>
  </si>
  <si>
    <t>Education, Training and Development Practices Sector Education and Training Authority (ETDP SETA)SETA</t>
  </si>
  <si>
    <t>Accomodation Lease</t>
  </si>
  <si>
    <t>Ghandi Square Holdings (Pty) Ltd</t>
  </si>
  <si>
    <t>Provision of spares and repair of instrumentation for the highveld Priority Network</t>
  </si>
  <si>
    <t>Envirocon Instrumentation CC</t>
  </si>
  <si>
    <t>Landmark Software Licences</t>
  </si>
  <si>
    <t>Imagine Communications EMEA (UK) Ltd</t>
  </si>
  <si>
    <t>SAP Software Maintenance</t>
  </si>
  <si>
    <t>SAP South Africa (Pty) Ltd</t>
  </si>
  <si>
    <t>Ku-Band satellite space segment services</t>
  </si>
  <si>
    <t>Globecast SA (Pty) Ltd</t>
  </si>
  <si>
    <t>Electronic Newsroom Production System (ENPS)</t>
  </si>
  <si>
    <t>Inala Broadcast Technologies</t>
  </si>
  <si>
    <t>Working on fire programme</t>
  </si>
  <si>
    <t>Smanga Zwane</t>
  </si>
  <si>
    <t>National Research Foundation (NRF)</t>
  </si>
  <si>
    <t>Servicing and refurbishment of a spare Leybold Turbo Mag w 2800/3200 vacuum pump</t>
  </si>
  <si>
    <t>Intergrated Pump Technology (Pty) Ltd</t>
  </si>
  <si>
    <t>Small Enterprise Development Agency (SEDA)</t>
  </si>
  <si>
    <t>Office Accomodation in Port Shepstone.</t>
  </si>
  <si>
    <t>MYSY Property Investment CC</t>
  </si>
  <si>
    <t>RFQ Process</t>
  </si>
  <si>
    <t>Hosting, maintenance and technical support services for the South African Atmospheric Emissions Licensing &amp; Inventory Portal (SAAELIP)and the South African Greenhouse
Gas Emissions Reporting System (SAGERS)</t>
  </si>
  <si>
    <t>EnfoTech &amp; Consulting.</t>
  </si>
  <si>
    <t>Continuation of the existing services as there are no measures currently in place to migratethe system to the DFFE ICT environment
upon expiry of the contract.</t>
  </si>
  <si>
    <t>South African Tourism</t>
  </si>
  <si>
    <t>Office accommodation in Japan</t>
  </si>
  <si>
    <t>Akasaka Soko</t>
  </si>
  <si>
    <t>South African National Space Agency (SANSA)</t>
  </si>
  <si>
    <t>Document Management Solution</t>
  </si>
  <si>
    <t>VM Consulting</t>
  </si>
  <si>
    <t xml:space="preserve"> QUARTER 3 2021/2022</t>
  </si>
  <si>
    <t xml:space="preserve">Total number of Expansion/Contract Modification requests received : </t>
  </si>
  <si>
    <t>Incorrect Reporting</t>
  </si>
  <si>
    <t>Actual Received</t>
  </si>
  <si>
    <t>Applications finalised after Q3</t>
  </si>
  <si>
    <t>Number of Expansion/Contract Modification  - Not Finalised todate:</t>
  </si>
  <si>
    <t xml:space="preserve">Total number of Expansion/Contract Modification requests reviewed: </t>
  </si>
  <si>
    <t>Signature______________________________________________</t>
  </si>
  <si>
    <t>Reviewed expansions (Current quarter)</t>
  </si>
  <si>
    <t xml:space="preserve">Reviewed appealed expansions </t>
  </si>
  <si>
    <t>Reviewed ratified expansions</t>
  </si>
  <si>
    <t xml:space="preserve">Reviewed expansions (Previous quarter) </t>
  </si>
  <si>
    <t>Total reviewed expansions</t>
  </si>
  <si>
    <t>Total withdrawn expansions</t>
  </si>
  <si>
    <t>Expansions not yet reviewed (BLANK)</t>
  </si>
  <si>
    <t xml:space="preserve">Total number of expansions received: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</si>
</sst>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&quot;* #,##0.00_-;\-&quot;R&quot;* #,##0.00_-;_-&quot;R&quot;* &quot;-&quot;??_-;_-@_-"/>
    <numFmt numFmtId="43" formatCode="_-* #,##0.00_-;\-* #,##0.00_-;_-* &quot;-&quot;??_-;_-@_-"/>
    <numFmt numFmtId="164" formatCode="_ * #,##0.00_ ;_ * \-#,##0.00_ ;_ * &quot;-&quot;??_ ;_ @_ "/>
    <numFmt numFmtId="165" formatCode="yyyy/m/d"/>
    <numFmt numFmtId="166" formatCode="d/m/yyyy"/>
    <numFmt numFmtId="167" formatCode="dd\ mmm\ yyyy"/>
    <numFmt numFmtId="168" formatCode="dd/mm/yyyy"/>
    <numFmt numFmtId="169" formatCode="yyyy/mm/dd;@"/>
    <numFmt numFmtId="170" formatCode="[$-1C09]dd\ mmmm\ yyyy"/>
  </numFmts>
  <fonts count="26" x14ac:knownFonts="1">
    <font>
      <sz val="11"/>
      <color theme="1"/>
      <name val="Arial"/>
    </font>
    <font>
      <sz val="11"/>
      <color theme="1"/>
      <name val="Arial"/>
    </font>
    <font>
      <b/>
      <sz val="22"/>
      <color theme="0"/>
      <name val="Calibri"/>
      <family val="2"/>
    </font>
    <font>
      <sz val="11"/>
      <name val="Arial"/>
    </font>
    <font>
      <b/>
      <sz val="22"/>
      <color theme="0"/>
      <name val="Calibri"/>
    </font>
    <font>
      <b/>
      <sz val="20"/>
      <color theme="0"/>
      <name val="Arial"/>
    </font>
    <font>
      <sz val="11"/>
      <color theme="0"/>
      <name val="Arial"/>
    </font>
    <font>
      <b/>
      <sz val="11"/>
      <color theme="1"/>
      <name val="Arial"/>
    </font>
    <font>
      <b/>
      <sz val="8"/>
      <color theme="1"/>
      <name val="Arial"/>
    </font>
    <font>
      <b/>
      <sz val="11"/>
      <color theme="0"/>
      <name val="Arial"/>
    </font>
    <font>
      <sz val="11"/>
      <color rgb="FF000000"/>
      <name val="Arial"/>
    </font>
    <font>
      <sz val="10"/>
      <color rgb="FF000000"/>
      <name val="Arial"/>
      <family val="2"/>
    </font>
    <font>
      <sz val="11"/>
      <color theme="1"/>
      <name val="Calibri"/>
    </font>
    <font>
      <sz val="11"/>
      <color theme="0"/>
      <name val="Calibri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22"/>
      <color rgb="FFFFFFFF"/>
      <name val="Calibri"/>
      <family val="2"/>
    </font>
    <font>
      <sz val="12"/>
      <color rgb="FF000000"/>
      <name val="Arial"/>
      <family val="2"/>
    </font>
    <font>
      <sz val="12"/>
      <color rgb="FF000000"/>
      <name val="Arial"/>
    </font>
    <font>
      <sz val="12"/>
      <color theme="1"/>
      <name val="Arial Narrow"/>
    </font>
    <font>
      <b/>
      <sz val="14"/>
      <color theme="1"/>
      <name val="Arial Narrow"/>
    </font>
    <font>
      <sz val="14"/>
      <color theme="1"/>
      <name val="Arial"/>
    </font>
    <font>
      <sz val="14"/>
      <color theme="0"/>
      <name val="Arial"/>
    </font>
  </fonts>
  <fills count="8">
    <fill>
      <patternFill patternType="none"/>
    </fill>
    <fill>
      <patternFill patternType="gray125"/>
    </fill>
    <fill>
      <patternFill patternType="solid">
        <fgColor rgb="FF990000"/>
        <bgColor rgb="FF990000"/>
      </patternFill>
    </fill>
    <fill>
      <patternFill patternType="solid">
        <fgColor theme="0"/>
        <bgColor theme="0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0">
    <xf numFmtId="0" fontId="0" fillId="0" borderId="0" xfId="0"/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14" fontId="7" fillId="4" borderId="6" xfId="0" applyNumberFormat="1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4" fontId="7" fillId="4" borderId="7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4" fontId="7" fillId="4" borderId="9" xfId="0" applyNumberFormat="1" applyFont="1" applyFill="1" applyBorder="1" applyAlignment="1">
      <alignment horizontal="center" vertical="center" wrapText="1"/>
    </xf>
    <xf numFmtId="14" fontId="7" fillId="4" borderId="10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/>
    </xf>
    <xf numFmtId="166" fontId="10" fillId="0" borderId="6" xfId="0" applyNumberFormat="1" applyFont="1" applyBorder="1" applyAlignment="1">
      <alignment horizontal="center" vertical="center"/>
    </xf>
    <xf numFmtId="14" fontId="11" fillId="0" borderId="6" xfId="0" applyNumberFormat="1" applyFont="1" applyBorder="1" applyAlignment="1">
      <alignment horizontal="center" vertical="center"/>
    </xf>
    <xf numFmtId="166" fontId="0" fillId="0" borderId="12" xfId="0" applyNumberForma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wrapText="1"/>
    </xf>
    <xf numFmtId="1" fontId="0" fillId="0" borderId="12" xfId="0" applyNumberFormat="1" applyBorder="1" applyAlignment="1">
      <alignment horizontal="center" vertical="center" wrapText="1"/>
    </xf>
    <xf numFmtId="14" fontId="0" fillId="3" borderId="12" xfId="0" applyNumberForma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166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wrapText="1"/>
    </xf>
    <xf numFmtId="165" fontId="10" fillId="0" borderId="6" xfId="0" applyNumberFormat="1" applyFont="1" applyBorder="1" applyAlignment="1">
      <alignment horizontal="center"/>
    </xf>
    <xf numFmtId="14" fontId="0" fillId="6" borderId="6" xfId="0" applyNumberForma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14" fontId="0" fillId="6" borderId="6" xfId="0" applyNumberFormat="1" applyFill="1" applyBorder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wrapText="1"/>
    </xf>
    <xf numFmtId="0" fontId="10" fillId="0" borderId="6" xfId="0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67" fontId="10" fillId="0" borderId="6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66" fontId="12" fillId="0" borderId="12" xfId="0" applyNumberFormat="1" applyFont="1" applyBorder="1" applyAlignment="1">
      <alignment horizontal="center" vertical="center" wrapText="1"/>
    </xf>
    <xf numFmtId="0" fontId="13" fillId="3" borderId="0" xfId="0" applyFont="1" applyFill="1" applyBorder="1"/>
    <xf numFmtId="0" fontId="13" fillId="3" borderId="0" xfId="0" applyFont="1" applyFill="1" applyBorder="1" applyAlignment="1">
      <alignment wrapText="1"/>
    </xf>
    <xf numFmtId="0" fontId="12" fillId="0" borderId="12" xfId="0" applyFont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6" fontId="14" fillId="0" borderId="12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66" fontId="14" fillId="0" borderId="6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14" fillId="3" borderId="6" xfId="0" applyFont="1" applyFill="1" applyBorder="1" applyAlignment="1">
      <alignment horizontal="center" vertical="center"/>
    </xf>
    <xf numFmtId="166" fontId="14" fillId="3" borderId="12" xfId="0" applyNumberFormat="1" applyFont="1" applyFill="1" applyBorder="1" applyAlignment="1">
      <alignment horizontal="center" vertical="center" wrapText="1"/>
    </xf>
    <xf numFmtId="166" fontId="14" fillId="0" borderId="6" xfId="0" applyNumberFormat="1" applyFont="1" applyBorder="1" applyAlignment="1">
      <alignment horizontal="center" vertical="center" wrapText="1"/>
    </xf>
    <xf numFmtId="14" fontId="14" fillId="0" borderId="6" xfId="0" applyNumberFormat="1" applyFont="1" applyBorder="1" applyAlignment="1">
      <alignment horizontal="center" vertical="center" wrapText="1"/>
    </xf>
    <xf numFmtId="165" fontId="14" fillId="0" borderId="6" xfId="0" applyNumberFormat="1" applyFont="1" applyBorder="1" applyAlignment="1">
      <alignment horizontal="center" vertical="center" wrapText="1"/>
    </xf>
    <xf numFmtId="166" fontId="14" fillId="6" borderId="6" xfId="0" applyNumberFormat="1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8" fontId="14" fillId="0" borderId="6" xfId="0" applyNumberFormat="1" applyFont="1" applyBorder="1" applyAlignment="1">
      <alignment horizontal="center" vertical="center" wrapText="1"/>
    </xf>
    <xf numFmtId="166" fontId="10" fillId="3" borderId="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/>
    </xf>
    <xf numFmtId="166" fontId="14" fillId="3" borderId="6" xfId="0" applyNumberFormat="1" applyFont="1" applyFill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/>
    </xf>
    <xf numFmtId="166" fontId="14" fillId="3" borderId="10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66" fontId="14" fillId="0" borderId="10" xfId="0" applyNumberFormat="1" applyFont="1" applyBorder="1" applyAlignment="1">
      <alignment horizontal="center" vertical="center"/>
    </xf>
    <xf numFmtId="168" fontId="14" fillId="6" borderId="6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12" xfId="0" applyFont="1" applyBorder="1" applyAlignment="1">
      <alignment horizontal="center" vertical="center"/>
    </xf>
    <xf numFmtId="166" fontId="14" fillId="6" borderId="15" xfId="0" applyNumberFormat="1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166" fontId="14" fillId="0" borderId="15" xfId="0" applyNumberFormat="1" applyFont="1" applyBorder="1" applyAlignment="1">
      <alignment horizontal="center" vertical="center"/>
    </xf>
    <xf numFmtId="14" fontId="14" fillId="0" borderId="15" xfId="0" applyNumberFormat="1" applyFont="1" applyBorder="1" applyAlignment="1">
      <alignment horizontal="center" vertical="center"/>
    </xf>
    <xf numFmtId="165" fontId="14" fillId="0" borderId="15" xfId="0" applyNumberFormat="1" applyFont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14" fontId="11" fillId="0" borderId="16" xfId="0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169" fontId="15" fillId="0" borderId="17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4" fontId="11" fillId="7" borderId="16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/>
    </xf>
    <xf numFmtId="169" fontId="15" fillId="0" borderId="16" xfId="0" applyNumberFormat="1" applyFont="1" applyBorder="1" applyAlignment="1">
      <alignment horizontal="center" vertical="center" wrapText="1"/>
    </xf>
    <xf numFmtId="169" fontId="15" fillId="7" borderId="19" xfId="0" applyNumberFormat="1" applyFont="1" applyFill="1" applyBorder="1" applyAlignment="1">
      <alignment horizontal="center" vertical="center"/>
    </xf>
    <xf numFmtId="0" fontId="15" fillId="7" borderId="20" xfId="0" applyFont="1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/>
    </xf>
    <xf numFmtId="169" fontId="15" fillId="7" borderId="16" xfId="0" applyNumberFormat="1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169" fontId="15" fillId="7" borderId="17" xfId="0" applyNumberFormat="1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14" fontId="11" fillId="7" borderId="6" xfId="0" applyNumberFormat="1" applyFont="1" applyFill="1" applyBorder="1" applyAlignment="1">
      <alignment horizontal="center" vertical="center"/>
    </xf>
    <xf numFmtId="43" fontId="15" fillId="0" borderId="17" xfId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164" fontId="15" fillId="0" borderId="12" xfId="0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11" fillId="0" borderId="16" xfId="0" applyNumberFormat="1" applyFont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/>
    </xf>
    <xf numFmtId="14" fontId="11" fillId="0" borderId="17" xfId="0" applyNumberFormat="1" applyFont="1" applyBorder="1" applyAlignment="1">
      <alignment horizontal="center" vertical="center" wrapText="1"/>
    </xf>
    <xf numFmtId="14" fontId="11" fillId="0" borderId="22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14" fontId="11" fillId="0" borderId="17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4" fontId="15" fillId="0" borderId="16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14" fontId="11" fillId="0" borderId="21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9" fontId="17" fillId="0" borderId="17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4" fontId="17" fillId="0" borderId="6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4" fontId="18" fillId="0" borderId="6" xfId="0" applyNumberFormat="1" applyFont="1" applyBorder="1" applyAlignment="1">
      <alignment horizontal="center" vertical="center"/>
    </xf>
    <xf numFmtId="14" fontId="17" fillId="0" borderId="12" xfId="0" applyNumberFormat="1" applyFont="1" applyBorder="1" applyAlignment="1">
      <alignment horizontal="center" vertical="center" wrapText="1"/>
    </xf>
    <xf numFmtId="1" fontId="14" fillId="0" borderId="23" xfId="0" applyNumberFormat="1" applyFont="1" applyBorder="1" applyAlignment="1">
      <alignment horizontal="center" vertical="center" wrapText="1"/>
    </xf>
    <xf numFmtId="169" fontId="17" fillId="7" borderId="17" xfId="0" applyNumberFormat="1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14" fontId="18" fillId="7" borderId="16" xfId="0" applyNumberFormat="1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43" fontId="17" fillId="0" borderId="17" xfId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4" fontId="17" fillId="0" borderId="24" xfId="0" applyNumberFormat="1" applyFont="1" applyBorder="1" applyAlignment="1">
      <alignment horizontal="center" vertical="center" wrapText="1"/>
    </xf>
    <xf numFmtId="4" fontId="17" fillId="0" borderId="0" xfId="0" applyNumberFormat="1" applyFont="1" applyAlignment="1">
      <alignment horizontal="center" vertical="center"/>
    </xf>
    <xf numFmtId="4" fontId="18" fillId="0" borderId="6" xfId="0" applyNumberFormat="1" applyFont="1" applyBorder="1" applyAlignment="1">
      <alignment horizontal="center" vertical="center" wrapText="1"/>
    </xf>
    <xf numFmtId="4" fontId="17" fillId="0" borderId="12" xfId="0" applyNumberFormat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4" fontId="17" fillId="7" borderId="6" xfId="0" applyNumberFormat="1" applyFont="1" applyFill="1" applyBorder="1" applyAlignment="1">
      <alignment horizontal="center" vertical="center"/>
    </xf>
    <xf numFmtId="169" fontId="14" fillId="7" borderId="17" xfId="0" applyNumberFormat="1" applyFont="1" applyFill="1" applyBorder="1" applyAlignment="1">
      <alignment horizontal="center" vertical="center" wrapText="1"/>
    </xf>
    <xf numFmtId="169" fontId="14" fillId="0" borderId="17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14" fontId="18" fillId="0" borderId="16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3" fontId="17" fillId="0" borderId="16" xfId="1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/>
    </xf>
    <xf numFmtId="14" fontId="6" fillId="3" borderId="0" xfId="0" applyNumberFormat="1" applyFont="1" applyFill="1" applyBorder="1" applyAlignment="1">
      <alignment horizontal="center" wrapText="1"/>
    </xf>
    <xf numFmtId="0" fontId="13" fillId="3" borderId="0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164" fontId="12" fillId="3" borderId="0" xfId="0" applyNumberFormat="1" applyFont="1" applyFill="1" applyBorder="1" applyAlignment="1">
      <alignment vertical="center"/>
    </xf>
    <xf numFmtId="0" fontId="0" fillId="3" borderId="0" xfId="0" applyFill="1" applyBorder="1"/>
    <xf numFmtId="0" fontId="0" fillId="0" borderId="0" xfId="0" applyAlignment="1">
      <alignment vertical="center"/>
    </xf>
    <xf numFmtId="0" fontId="21" fillId="3" borderId="34" xfId="0" applyFont="1" applyFill="1" applyBorder="1" applyAlignment="1">
      <alignment horizontal="center" vertical="center"/>
    </xf>
    <xf numFmtId="0" fontId="21" fillId="3" borderId="33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15" fontId="22" fillId="3" borderId="35" xfId="0" applyNumberFormat="1" applyFont="1" applyFill="1" applyBorder="1" applyAlignment="1">
      <alignment horizontal="left" vertical="center" wrapText="1"/>
    </xf>
    <xf numFmtId="15" fontId="22" fillId="3" borderId="36" xfId="0" applyNumberFormat="1" applyFont="1" applyFill="1" applyBorder="1" applyAlignment="1">
      <alignment horizontal="left" vertical="center" wrapText="1"/>
    </xf>
    <xf numFmtId="9" fontId="21" fillId="3" borderId="37" xfId="0" applyNumberFormat="1" applyFont="1" applyFill="1" applyBorder="1" applyAlignment="1">
      <alignment horizontal="center" vertical="center"/>
    </xf>
    <xf numFmtId="15" fontId="22" fillId="3" borderId="0" xfId="0" applyNumberFormat="1" applyFont="1" applyFill="1" applyBorder="1" applyAlignment="1">
      <alignment horizontal="left" vertical="center" wrapText="1"/>
    </xf>
    <xf numFmtId="9" fontId="21" fillId="3" borderId="0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15" fontId="24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/>
    </xf>
    <xf numFmtId="170" fontId="0" fillId="3" borderId="0" xfId="0" applyNumberForma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4" fontId="0" fillId="3" borderId="0" xfId="0" applyNumberFormat="1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14" fontId="0" fillId="3" borderId="0" xfId="0" applyNumberForma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0" fontId="0" fillId="3" borderId="0" xfId="0" applyNumberFormat="1" applyFill="1" applyBorder="1" applyAlignment="1">
      <alignment horizontal="center" vertical="center" wrapText="1"/>
    </xf>
    <xf numFmtId="1" fontId="9" fillId="3" borderId="0" xfId="0" applyNumberFormat="1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 wrapText="1"/>
    </xf>
    <xf numFmtId="15" fontId="25" fillId="3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left" vertical="center" wrapText="1"/>
    </xf>
    <xf numFmtId="0" fontId="20" fillId="3" borderId="15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horizontal="left" vertical="center" wrapText="1"/>
    </xf>
    <xf numFmtId="0" fontId="21" fillId="3" borderId="1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5" fillId="3" borderId="0" xfId="0" applyFont="1" applyFill="1" applyBorder="1" applyAlignment="1">
      <alignment horizontal="center" wrapText="1"/>
    </xf>
    <xf numFmtId="0" fontId="3" fillId="0" borderId="0" xfId="0" applyFont="1" applyBorder="1"/>
    <xf numFmtId="0" fontId="6" fillId="3" borderId="0" xfId="0" applyFont="1" applyFill="1" applyBorder="1" applyAlignment="1">
      <alignment horizontal="center" vertical="center" wrapText="1"/>
    </xf>
    <xf numFmtId="14" fontId="0" fillId="2" borderId="25" xfId="0" applyNumberForma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14" fontId="0" fillId="2" borderId="25" xfId="0" applyNumberFormat="1" applyFill="1" applyBorder="1" applyAlignment="1">
      <alignment horizontal="center" wrapText="1"/>
    </xf>
    <xf numFmtId="0" fontId="3" fillId="0" borderId="26" xfId="0" applyFont="1" applyBorder="1"/>
    <xf numFmtId="0" fontId="3" fillId="0" borderId="27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44" fontId="0" fillId="0" borderId="6" xfId="0" applyNumberFormat="1" applyFill="1" applyBorder="1" applyAlignment="1">
      <alignment horizontal="center" vertical="center" wrapText="1"/>
    </xf>
    <xf numFmtId="44" fontId="14" fillId="0" borderId="6" xfId="0" applyNumberFormat="1" applyFont="1" applyFill="1" applyBorder="1" applyAlignment="1">
      <alignment horizontal="center" vertical="center" wrapText="1"/>
    </xf>
    <xf numFmtId="44" fontId="14" fillId="0" borderId="6" xfId="0" applyNumberFormat="1" applyFont="1" applyFill="1" applyBorder="1" applyAlignment="1">
      <alignment horizontal="center" vertical="center"/>
    </xf>
    <xf numFmtId="44" fontId="15" fillId="0" borderId="6" xfId="0" applyNumberFormat="1" applyFont="1" applyFill="1" applyBorder="1" applyAlignment="1">
      <alignment horizontal="center" vertical="center" wrapText="1"/>
    </xf>
    <xf numFmtId="44" fontId="15" fillId="0" borderId="16" xfId="0" applyNumberFormat="1" applyFont="1" applyFill="1" applyBorder="1" applyAlignment="1">
      <alignment horizontal="center" vertical="center" wrapText="1"/>
    </xf>
    <xf numFmtId="44" fontId="17" fillId="0" borderId="6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3">
    <dxf>
      <numFmt numFmtId="171" formatCode="0;[Red]0"/>
      <fill>
        <patternFill patternType="none"/>
      </fill>
    </dxf>
    <dxf>
      <fill>
        <patternFill patternType="solid">
          <fgColor rgb="FFFDE9D9"/>
          <bgColor rgb="FFFDE9D9"/>
        </patternFill>
      </fill>
    </dxf>
    <dxf>
      <font>
        <color rgb="FFFDE9D9"/>
      </font>
      <fill>
        <patternFill patternType="solid">
          <fgColor rgb="FFFDE9D9"/>
          <bgColor rgb="FFFDE9D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7F00"/>
          <bgColor rgb="FFFF7F00"/>
        </patternFill>
      </fill>
    </dxf>
    <dxf>
      <font>
        <color rgb="FFFDE9D9"/>
      </font>
      <fill>
        <patternFill patternType="solid">
          <fgColor rgb="FFFDE9D9"/>
          <bgColor rgb="FFFDE9D9"/>
        </patternFill>
      </fill>
    </dxf>
    <dxf>
      <numFmt numFmtId="171" formatCode="0;[Red]0"/>
      <fill>
        <patternFill patternType="none"/>
      </fill>
    </dxf>
    <dxf>
      <fill>
        <patternFill patternType="solid">
          <fgColor rgb="FFFDE9D9"/>
          <bgColor rgb="FFFDE9D9"/>
        </patternFill>
      </fill>
    </dxf>
    <dxf>
      <font>
        <color rgb="FFFDE9D9"/>
      </font>
      <fill>
        <patternFill patternType="solid">
          <fgColor rgb="FFFDE9D9"/>
          <bgColor rgb="FFFDE9D9"/>
        </patternFill>
      </fill>
    </dxf>
    <dxf>
      <numFmt numFmtId="171" formatCode="0;[Red]0"/>
      <fill>
        <patternFill patternType="none"/>
      </fill>
    </dxf>
    <dxf>
      <fill>
        <patternFill patternType="solid">
          <fgColor rgb="FFFDE9D9"/>
          <bgColor rgb="FFFDE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85725</xdr:rowOff>
    </xdr:from>
    <xdr:ext cx="2686050" cy="1038225"/>
    <xdr:pic>
      <xdr:nvPicPr>
        <xdr:cNvPr id="2" name="image4.jpg" descr="Letter Head">
          <a:extLst>
            <a:ext uri="{FF2B5EF4-FFF2-40B4-BE49-F238E27FC236}">
              <a16:creationId xmlns:a16="http://schemas.microsoft.com/office/drawing/2014/main" id="{E1611EEF-A44E-4734-BBA5-2955618E039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85725"/>
          <a:ext cx="2686050" cy="10382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57150</xdr:rowOff>
    </xdr:from>
    <xdr:ext cx="2647950" cy="885825"/>
    <xdr:pic>
      <xdr:nvPicPr>
        <xdr:cNvPr id="3" name="image6.jpg" descr="Letter Head">
          <a:extLst>
            <a:ext uri="{FF2B5EF4-FFF2-40B4-BE49-F238E27FC236}">
              <a16:creationId xmlns:a16="http://schemas.microsoft.com/office/drawing/2014/main" id="{2E864967-4006-451B-B57B-187F041ECB3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7150"/>
          <a:ext cx="264795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d%20Q3%20%20-%202021.2022%20-%20Expans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%20Report_Team%20A-%2024%20Dec%202021%20(00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R_OCPO\11.%20SCM%20Governance,%20Monitoring%20and%20Compliance\ADMINISTRATION\REPORTS\2021-2022\Q3\Final%20Teams\Team%20D%20Report%20Q3-%202021_2022%20(16%20September%202021%20-%2015%20December%20202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R_OCPO\11.%20SCM%20Governance,%20Monitoring%20and%20Compliance\ADMINISTRATION\REPORTS\2021-2022\Q3\Final%20Teams\Team%20A%20Q3%20Report_Team%20A-%2003%20Jan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972/AppData/Local/Microsoft/Windows/INetCache/Content.Outlook/0KY2PPVL/Tracker_Team%20A%20Q3%202021%20to%202022-Week%20ending%20%2024%20Sept%20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972/Desktop/ocotober%202021/Administration/Copy%20of%20Q3%20Team%20A%20as%20at%2015%20October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opy%20of%20Copy%20of%20Q3_%20Team%20A%20as%20at%2022%20October%20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R_OCPO\11.%20SCM%20Governance,%20Monitoring%20and%20Compliance\ADMINISTRATION\REPORTS\2021-2022\Q3\Final%20Teams\Team%20C%20Sizi%20Quarter%203%20Tracker%20-%202021_2022%2024-12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SDEV SUMMARY IN R-VALUE"/>
      <sheetName val="STATSEXP SUMMARY IN R-VALUE "/>
      <sheetName val="StatsDev"/>
      <sheetName val="StatsExp"/>
      <sheetName val="StatsDevOps"/>
      <sheetName val="Sheet1"/>
      <sheetName val="StatsExpOps"/>
      <sheetName val="3. CONDONATIONS APP"/>
      <sheetName val="Acerno_Cache_XXXXX"/>
      <sheetName val="Pivot Table"/>
      <sheetName val="Graphs"/>
      <sheetName val="EXPANSIONS REPORT"/>
      <sheetName val="4. SPECS REPORT"/>
      <sheetName val="4. BEC &amp; BAC"/>
      <sheetName val="5. Contracts"/>
      <sheetName val="6. Site Visits"/>
      <sheetName val="7. Request Advice"/>
      <sheetName val="9. Restrictions"/>
      <sheetName val="10. Cancellation of Tenders"/>
      <sheetName val="11. Workshop"/>
      <sheetName val="12. PP - Depts"/>
      <sheetName val="13. PP - Entities"/>
      <sheetName val="Sheet2"/>
      <sheetName val="Condonation"/>
      <sheetName val="Dropdown list"/>
    </sheetNames>
    <sheetDataSet>
      <sheetData sheetId="0">
        <row r="3">
          <cell r="A3" t="str">
            <v>.za Domain Name Authority (ZADNA)</v>
          </cell>
        </row>
        <row r="4">
          <cell r="A4" t="str">
            <v>Abaqulusi Local Municipality</v>
          </cell>
        </row>
        <row r="5">
          <cell r="A5" t="str">
            <v>Academy of Science of South Africa (ASSAf)</v>
          </cell>
        </row>
        <row r="6">
          <cell r="A6" t="str">
            <v>Accounting Standards Board (ASB)</v>
          </cell>
        </row>
        <row r="7">
          <cell r="A7" t="str">
            <v>African Renaissance and International Cooperation Fund (ARF)</v>
          </cell>
        </row>
        <row r="8">
          <cell r="A8" t="str">
            <v>Agrément South Africa</v>
          </cell>
        </row>
        <row r="9">
          <cell r="A9" t="str">
            <v>Agricultural Produce Agents Council (APAC)</v>
          </cell>
        </row>
        <row r="10">
          <cell r="A10" t="str">
            <v>Agricultural Research Council (ARC)</v>
          </cell>
        </row>
        <row r="11">
          <cell r="A11" t="str">
            <v>Agricultural Sector Education and Training Authority (AgriSETA)SETA</v>
          </cell>
        </row>
        <row r="12">
          <cell r="A12" t="str">
            <v>Air Chefs</v>
          </cell>
        </row>
        <row r="13">
          <cell r="A13" t="str">
            <v>Air Traffic and Navigation Services (ATNS)</v>
          </cell>
        </row>
        <row r="14">
          <cell r="A14" t="str">
            <v>Airports Company South Africa (ACSA)</v>
          </cell>
        </row>
        <row r="15">
          <cell r="A15" t="str">
            <v>Albert Luthuli Local Municipality</v>
          </cell>
        </row>
        <row r="16">
          <cell r="A16" t="str">
            <v>Alexkor SOC Limited</v>
          </cell>
        </row>
        <row r="17">
          <cell r="A17" t="str">
            <v>Alfred Duma Local Municipality</v>
          </cell>
        </row>
        <row r="18">
          <cell r="A18" t="str">
            <v>Alfred Nzo District Municipality</v>
          </cell>
        </row>
        <row r="19">
          <cell r="A19" t="str">
            <v>Amahlathi Local Municipality</v>
          </cell>
        </row>
        <row r="20">
          <cell r="A20" t="str">
            <v>Amajuba District Municipality</v>
          </cell>
        </row>
        <row r="21">
          <cell r="A21" t="str">
            <v>Amathole District Municipality</v>
          </cell>
        </row>
        <row r="22">
          <cell r="A22" t="str">
            <v>Amatola Water</v>
          </cell>
        </row>
        <row r="23">
          <cell r="A23" t="str">
            <v>Amazwi South African Museum of Literature</v>
          </cell>
        </row>
        <row r="24">
          <cell r="A24" t="str">
            <v>Armaments Corporation of South Africa SOC Ltd (ARMSCOR)</v>
          </cell>
        </row>
        <row r="25">
          <cell r="A25" t="str">
            <v>Artscape</v>
          </cell>
        </row>
        <row r="26">
          <cell r="A26" t="str">
            <v>Auditor-General South Africa (AGSA)</v>
          </cell>
        </row>
        <row r="27">
          <cell r="A27" t="str">
            <v>Autopax</v>
          </cell>
        </row>
        <row r="28">
          <cell r="A28" t="str">
            <v>Banking Sector Education and Training Authority (BANKSETA)SETA</v>
          </cell>
        </row>
        <row r="29">
          <cell r="A29" t="str">
            <v>Ba-Phalaborwa Local Municipality</v>
          </cell>
        </row>
        <row r="30">
          <cell r="A30" t="str">
            <v>Beaufort West Local Municipality</v>
          </cell>
        </row>
        <row r="31">
          <cell r="A31" t="str">
            <v>Bela-Bela Local Municipality</v>
          </cell>
        </row>
        <row r="32">
          <cell r="A32" t="str">
            <v>Big Five Hlabisa Local Municipality</v>
          </cell>
        </row>
        <row r="33">
          <cell r="A33" t="str">
            <v>Bitou Local Municipality</v>
          </cell>
        </row>
        <row r="34">
          <cell r="A34" t="str">
            <v>Blind SA</v>
          </cell>
        </row>
        <row r="35">
          <cell r="A35" t="str">
            <v>Bloem Water</v>
          </cell>
        </row>
        <row r="36">
          <cell r="A36" t="str">
            <v>Blouberg Local Municipality</v>
          </cell>
        </row>
        <row r="37">
          <cell r="A37" t="str">
            <v>Blue Crane Route Local Municipality</v>
          </cell>
        </row>
        <row r="38">
          <cell r="A38" t="str">
            <v>Bojanala Platinum District Municipality</v>
          </cell>
        </row>
        <row r="39">
          <cell r="A39" t="str">
            <v>Boland TVET College</v>
          </cell>
        </row>
        <row r="40">
          <cell r="A40" t="str">
            <v>Boxing South Africa</v>
          </cell>
        </row>
        <row r="41">
          <cell r="A41" t="str">
            <v>Brand South Africa</v>
          </cell>
        </row>
        <row r="42">
          <cell r="A42" t="str">
            <v>Breede Valley Local Municipality</v>
          </cell>
        </row>
        <row r="43">
          <cell r="A43" t="str">
            <v>Breede-Gouritz Catchment Management Agency</v>
          </cell>
        </row>
        <row r="44">
          <cell r="A44" t="str">
            <v>Broadband Infraco</v>
          </cell>
        </row>
        <row r="45">
          <cell r="A45" t="str">
            <v>Buffalo City Metropolitan Municipality</v>
          </cell>
        </row>
        <row r="46">
          <cell r="A46" t="str">
            <v>Buffalo City TVET College</v>
          </cell>
        </row>
        <row r="47">
          <cell r="A47" t="str">
            <v>Bushbuckridge Local Municipality</v>
          </cell>
        </row>
        <row r="48">
          <cell r="A48" t="str">
            <v>Cape Agulhas Local Municipality</v>
          </cell>
        </row>
        <row r="49">
          <cell r="A49" t="str">
            <v>Cape Peninsula University of Technology</v>
          </cell>
        </row>
        <row r="50">
          <cell r="A50" t="str">
            <v>Cape Winelands District Municipality</v>
          </cell>
        </row>
        <row r="51">
          <cell r="A51" t="str">
            <v>Capricorn District Municipality</v>
          </cell>
        </row>
        <row r="52">
          <cell r="A52" t="str">
            <v>Capricorn TVET College</v>
          </cell>
        </row>
        <row r="53">
          <cell r="A53" t="str">
            <v>Castle Control Board</v>
          </cell>
        </row>
        <row r="54">
          <cell r="A54" t="str">
            <v>Central Energy Fund SOC Ltd (CEF)</v>
          </cell>
        </row>
        <row r="55">
          <cell r="A55" t="str">
            <v>Central Johannesburg TVET College</v>
          </cell>
        </row>
        <row r="56">
          <cell r="A56" t="str">
            <v>Central Karoo District Municipality</v>
          </cell>
        </row>
        <row r="57">
          <cell r="A57" t="str">
            <v>Central University of Technology</v>
          </cell>
        </row>
        <row r="58">
          <cell r="A58" t="str">
            <v>Centre for Public Service Innovation (CPSI)</v>
          </cell>
        </row>
        <row r="59">
          <cell r="A59" t="str">
            <v>Chemical Industries Education and Training Authority (CHIETA)SETA</v>
          </cell>
        </row>
        <row r="60">
          <cell r="A60" t="str">
            <v>Chris Hani District Municipality</v>
          </cell>
        </row>
        <row r="61">
          <cell r="A61" t="str">
            <v>City of Cape Town Metropolitan Municipality</v>
          </cell>
        </row>
        <row r="62">
          <cell r="A62" t="str">
            <v>City of Ekurhuleni Metropolitan Municipality</v>
          </cell>
        </row>
        <row r="63">
          <cell r="A63" t="str">
            <v>City of Johannesburg Metropolitan Municipality</v>
          </cell>
        </row>
        <row r="64">
          <cell r="A64" t="str">
            <v>City of Matlosana Local Municipality</v>
          </cell>
        </row>
        <row r="65">
          <cell r="A65" t="str">
            <v>City of Tshwane Metropolitan Municipality</v>
          </cell>
        </row>
        <row r="66">
          <cell r="A66" t="str">
            <v>City Power</v>
          </cell>
        </row>
        <row r="67">
          <cell r="A67" t="str">
            <v>Civilian Secretariat for Police Service (CSPS)</v>
          </cell>
        </row>
        <row r="68">
          <cell r="A68" t="str">
            <v>Coastal TVET College</v>
          </cell>
        </row>
        <row r="69">
          <cell r="A69" t="str">
            <v>College of Cape Town for TVET College</v>
          </cell>
        </row>
        <row r="70">
          <cell r="A70" t="str">
            <v>Collins Chabane Local Municipality</v>
          </cell>
        </row>
        <row r="71">
          <cell r="A71" t="str">
            <v>Commission for Conciliation, Mediation and Arbitration (CCMA)</v>
          </cell>
        </row>
        <row r="72">
          <cell r="A72" t="str">
            <v>Commission for Gender Equality (CGE)</v>
          </cell>
        </row>
        <row r="73">
          <cell r="A73" t="str">
            <v>Commission for the Promotion and Protection of the Rights of Cultural, Religious and Linguistic Communities</v>
          </cell>
        </row>
        <row r="74">
          <cell r="A74" t="str">
            <v>Commission on Restitution of Land Rights</v>
          </cell>
        </row>
        <row r="75">
          <cell r="A75" t="str">
            <v>Community Schemes Ombud Service (CSOS)</v>
          </cell>
        </row>
        <row r="76">
          <cell r="A76" t="str">
            <v>Companies and Intellectual Property Commission (CIPC)</v>
          </cell>
        </row>
        <row r="77">
          <cell r="A77" t="str">
            <v>Companies Tribunal</v>
          </cell>
        </row>
        <row r="78">
          <cell r="A78" t="str">
            <v>Compensation Fund</v>
          </cell>
        </row>
        <row r="79">
          <cell r="A79" t="str">
            <v>Competition Commission</v>
          </cell>
        </row>
        <row r="80">
          <cell r="A80" t="str">
            <v>Competition Tribunal</v>
          </cell>
        </row>
        <row r="81">
          <cell r="A81" t="str">
            <v>Constitutional Court of South Africa</v>
          </cell>
        </row>
        <row r="82">
          <cell r="A82" t="str">
            <v>Construction Education and Training Authority (CETA)SETA</v>
          </cell>
        </row>
        <row r="83">
          <cell r="A83" t="str">
            <v>Construction Industry Development Board (CIDB)</v>
          </cell>
        </row>
        <row r="84">
          <cell r="A84" t="str">
            <v>Co-operative Banks Development Agency (CBDA)</v>
          </cell>
        </row>
        <row r="85">
          <cell r="A85" t="str">
            <v>Corporation for Public Deposits</v>
          </cell>
        </row>
        <row r="86">
          <cell r="A86" t="str">
            <v>Council for Geoscience (CGS)</v>
          </cell>
        </row>
        <row r="87">
          <cell r="A87" t="str">
            <v>Council for Medical Schemes (CMS)</v>
          </cell>
        </row>
        <row r="88">
          <cell r="A88" t="str">
            <v>Council for Scientific and Industrial Research (CSIR)</v>
          </cell>
        </row>
        <row r="89">
          <cell r="A89" t="str">
            <v>Council for the Built Environment (CBE)</v>
          </cell>
        </row>
        <row r="90">
          <cell r="A90" t="str">
            <v>Council on Higher Education (CHE)</v>
          </cell>
        </row>
        <row r="91">
          <cell r="A91" t="str">
            <v>Cradle of Humankind World Heritage Site (COHWHS)</v>
          </cell>
        </row>
        <row r="92">
          <cell r="A92" t="str">
            <v>Cross-Border Road Transport Agency</v>
          </cell>
        </row>
        <row r="93">
          <cell r="A93" t="str">
            <v>Culture, Arts, Tourism, Hospitality and Sport Sector Education and Training Authority (CATHSSETA)SETA</v>
          </cell>
        </row>
        <row r="94">
          <cell r="A94" t="str">
            <v>Dannhauser Local Municipality</v>
          </cell>
        </row>
        <row r="95">
          <cell r="A95" t="str">
            <v>Dawid Local Municipality</v>
          </cell>
        </row>
        <row r="96">
          <cell r="A96" t="str">
            <v>Denel</v>
          </cell>
        </row>
        <row r="97">
          <cell r="A97" t="str">
            <v>Department of Agriculture, Land Reform and Rural Development (DALRRD)</v>
          </cell>
        </row>
        <row r="98">
          <cell r="A98" t="str">
            <v>Department of Basic Education (DBE)</v>
          </cell>
        </row>
        <row r="99">
          <cell r="A99" t="str">
            <v>Department of Communications and Digital Technologies (DCDT)</v>
          </cell>
        </row>
        <row r="100">
          <cell r="A100" t="str">
            <v>Department of Cooperative Governance (DCoG)</v>
          </cell>
        </row>
        <row r="101">
          <cell r="A101" t="str">
            <v>Department of Correctional Services (DCS)</v>
          </cell>
        </row>
        <row r="102">
          <cell r="A102" t="str">
            <v>Department of Defence (DoD)</v>
          </cell>
        </row>
        <row r="103">
          <cell r="A103" t="str">
            <v>Department of Employment and Labour (DEL)</v>
          </cell>
        </row>
        <row r="104">
          <cell r="A104" t="str">
            <v>Department of Environment, Forestry and Fisheries (DEFF)</v>
          </cell>
        </row>
        <row r="105">
          <cell r="A105" t="str">
            <v>Department of Health (DoH)</v>
          </cell>
        </row>
        <row r="106">
          <cell r="A106" t="str">
            <v>Department of Higher Education and Training (DHET)</v>
          </cell>
        </row>
        <row r="107">
          <cell r="A107" t="str">
            <v>Department of Home Affairs (DHA)</v>
          </cell>
        </row>
        <row r="108">
          <cell r="A108" t="str">
            <v>Department of Human Settlements (DHS)</v>
          </cell>
        </row>
        <row r="109">
          <cell r="A109" t="str">
            <v>Department of International Relations and Cooperation (DIRCO)</v>
          </cell>
        </row>
        <row r="110">
          <cell r="A110" t="str">
            <v>Department of Justice and Constitutional Development (DoJ&amp;CD)</v>
          </cell>
        </row>
        <row r="111">
          <cell r="A111" t="str">
            <v>Department of Military Veterans (DMV)</v>
          </cell>
        </row>
        <row r="112">
          <cell r="A112" t="str">
            <v>Department of Mineral Resources and Energy (DMRE)</v>
          </cell>
        </row>
        <row r="113">
          <cell r="A113" t="str">
            <v>Department of Planning, Monitoring and Evaluation (DPME)</v>
          </cell>
        </row>
        <row r="114">
          <cell r="A114" t="str">
            <v>Department of Public Enterprises (DPE)</v>
          </cell>
        </row>
        <row r="115">
          <cell r="A115" t="str">
            <v>Department of Public Service and Administration (DPSA)</v>
          </cell>
        </row>
        <row r="116">
          <cell r="A116" t="str">
            <v>Department of Public Works and Infrastructure (DPWI)</v>
          </cell>
        </row>
        <row r="117">
          <cell r="A117" t="str">
            <v>Department of Science and Innovation (DSI)</v>
          </cell>
        </row>
        <row r="118">
          <cell r="A118" t="str">
            <v>Department of Small Business Development (DSBD)</v>
          </cell>
        </row>
        <row r="119">
          <cell r="A119" t="str">
            <v>Department of Social Development (DSD)</v>
          </cell>
        </row>
        <row r="120">
          <cell r="A120" t="str">
            <v>Department of Sports, Arts and Culture (DSAC)</v>
          </cell>
        </row>
        <row r="121">
          <cell r="A121" t="str">
            <v>Department of Tourism (DT)</v>
          </cell>
        </row>
        <row r="122">
          <cell r="A122" t="str">
            <v>Department of Trade, Industry and Competition (the dtic)</v>
          </cell>
        </row>
        <row r="123">
          <cell r="A123" t="str">
            <v>Department of Traditional Affairs (DTA)</v>
          </cell>
        </row>
        <row r="124">
          <cell r="A124" t="str">
            <v>Department of Transport (DOT)</v>
          </cell>
        </row>
        <row r="125">
          <cell r="A125" t="str">
            <v>Department of Water and Sanitation (DWS)</v>
          </cell>
        </row>
        <row r="126">
          <cell r="A126" t="str">
            <v>Department of Women, Youth and Persons with Disabilities (DWYPD)</v>
          </cell>
        </row>
        <row r="127">
          <cell r="A127" t="str">
            <v>Development Bank of Southern Africa (DBSA)</v>
          </cell>
        </row>
        <row r="128">
          <cell r="A128" t="str">
            <v>Die Afrikaanse Taal Museum</v>
          </cell>
        </row>
        <row r="129">
          <cell r="A129" t="str">
            <v>Dihlabeng Local Municipality</v>
          </cell>
        </row>
        <row r="130">
          <cell r="A130" t="str">
            <v>Dikgatlong Local Municipality</v>
          </cell>
        </row>
        <row r="131">
          <cell r="A131" t="str">
            <v>Dinokeng</v>
          </cell>
        </row>
        <row r="132">
          <cell r="A132" t="str">
            <v>Dipaleseng Local Municipality</v>
          </cell>
        </row>
        <row r="133">
          <cell r="A133" t="str">
            <v>Ditsobotla Local Municipality</v>
          </cell>
        </row>
        <row r="134">
          <cell r="A134" t="str">
            <v>Ditsong: Museums of Africa</v>
          </cell>
        </row>
        <row r="135">
          <cell r="A135" t="str">
            <v>Dr Beyers Naude Local Municipality</v>
          </cell>
        </row>
        <row r="136">
          <cell r="A136" t="str">
            <v>Dr JS Moroka Local Municipality</v>
          </cell>
        </row>
        <row r="137">
          <cell r="A137" t="str">
            <v>Dr Kenneth Kaunda District Municipality</v>
          </cell>
        </row>
        <row r="138">
          <cell r="A138" t="str">
            <v>Dr Nkosazana Dlamni Zuma Local Municipality</v>
          </cell>
        </row>
        <row r="139">
          <cell r="A139" t="str">
            <v>Dr Ruth Segomotsi Mompati District Municipality</v>
          </cell>
        </row>
        <row r="140">
          <cell r="A140" t="str">
            <v>Drakenstein Local Municipality</v>
          </cell>
        </row>
        <row r="141">
          <cell r="A141" t="str">
            <v>Durban University of Technology</v>
          </cell>
        </row>
        <row r="142">
          <cell r="A142" t="str">
            <v>East Rand Water Care Company NPC (ERWAT)</v>
          </cell>
        </row>
        <row r="143">
          <cell r="A143" t="str">
            <v>Eastcape Midlands TVET College</v>
          </cell>
        </row>
        <row r="144">
          <cell r="A144" t="str">
            <v>Eastern Cape Department of Cooperative Governance and Traditional Affairs</v>
          </cell>
        </row>
        <row r="145">
          <cell r="A145" t="str">
            <v>Eastern Cape Department of Economic Development, Environmental Affairs and Tourism</v>
          </cell>
        </row>
        <row r="146">
          <cell r="A146" t="str">
            <v>Eastern Cape Department of Education</v>
          </cell>
        </row>
        <row r="147">
          <cell r="A147" t="str">
            <v>Eastern Cape Department of Health </v>
          </cell>
        </row>
        <row r="148">
          <cell r="A148" t="str">
            <v>Eastern Cape Department of Human Settlements</v>
          </cell>
        </row>
        <row r="149">
          <cell r="A149" t="str">
            <v>Eastern Cape Department of Provincial Planning and Treasury</v>
          </cell>
        </row>
        <row r="150">
          <cell r="A150" t="str">
            <v>Eastern Cape Department of Public Works and Infrastructure</v>
          </cell>
        </row>
        <row r="151">
          <cell r="A151" t="str">
            <v>Eastern Cape Department of Rural Development and Agrarian Reform</v>
          </cell>
        </row>
        <row r="152">
          <cell r="A152" t="str">
            <v>Eastern Cape Department of Safety and Liaison</v>
          </cell>
        </row>
        <row r="153">
          <cell r="A153" t="str">
            <v>Eastern Cape Department of Social Development and Special Programmes - 35 vacancies</v>
          </cell>
        </row>
        <row r="154">
          <cell r="A154" t="str">
            <v>Eastern Cape Department of Sport, Recreation, Arts and Culture</v>
          </cell>
        </row>
        <row r="155">
          <cell r="A155" t="str">
            <v>Eastern Cape Department of Transport</v>
          </cell>
        </row>
        <row r="156">
          <cell r="A156" t="str">
            <v>Eastern Cape Office of the Premier</v>
          </cell>
        </row>
        <row r="157">
          <cell r="A157" t="str">
            <v>Eastern Cape Provincial Legislature</v>
          </cell>
        </row>
        <row r="158">
          <cell r="A158" t="str">
            <v>Eastern Cape Provincial Treasury</v>
          </cell>
        </row>
        <row r="159">
          <cell r="A159" t="str">
            <v>Education Labour Relations Council (ELRC)</v>
          </cell>
        </row>
        <row r="160">
          <cell r="A160" t="str">
            <v>Education, Training and Development Practices Sector Education and Training Authority (ETDP SETA)SETA</v>
          </cell>
        </row>
        <row r="161">
          <cell r="A161" t="str">
            <v>eDumbe Local Municipality</v>
          </cell>
        </row>
        <row r="162">
          <cell r="A162" t="str">
            <v>Ehlanzeni District Municipality</v>
          </cell>
        </row>
        <row r="163">
          <cell r="A163" t="str">
            <v>Ehlanzeni TVET College</v>
          </cell>
        </row>
        <row r="164">
          <cell r="A164" t="str">
            <v>Ekurhuleni East TVET College</v>
          </cell>
        </row>
        <row r="165">
          <cell r="A165" t="str">
            <v>Ekurhuleni West TVET College</v>
          </cell>
        </row>
        <row r="166">
          <cell r="A166" t="str">
            <v>Elangeni TVET College</v>
          </cell>
        </row>
        <row r="167">
          <cell r="A167" t="str">
            <v>Electoral Commission (IEC) of South Africa</v>
          </cell>
        </row>
        <row r="168">
          <cell r="A168" t="str">
            <v>Elias Motsoaledi Local Municipality</v>
          </cell>
        </row>
        <row r="169">
          <cell r="A169" t="str">
            <v xml:space="preserve">Elundini Local Municipality </v>
          </cell>
        </row>
        <row r="170">
          <cell r="A170" t="str">
            <v>eMadlangeni Local Municipality</v>
          </cell>
        </row>
        <row r="171">
          <cell r="A171" t="str">
            <v>Emakhazeni Local Municipality</v>
          </cell>
        </row>
        <row r="172">
          <cell r="A172" t="str">
            <v>Emalahleni Local Municipality</v>
          </cell>
        </row>
        <row r="173">
          <cell r="A173" t="str">
            <v>Emalahleni Local Municipality</v>
          </cell>
        </row>
        <row r="174">
          <cell r="A174" t="str">
            <v>Emfuleni Local Municipality</v>
          </cell>
        </row>
        <row r="175">
          <cell r="A175" t="str">
            <v>Endumeni Local Municipality</v>
          </cell>
        </row>
        <row r="176">
          <cell r="A176" t="str">
            <v>Energy and Water Sector Education and Training Authority (EWSETA)SETA</v>
          </cell>
        </row>
        <row r="177">
          <cell r="A177" t="str">
            <v>Engcobo Local Municipality</v>
          </cell>
        </row>
        <row r="178">
          <cell r="A178" t="str">
            <v>Engineering Council of South Africa (ECSA)</v>
          </cell>
        </row>
        <row r="179">
          <cell r="A179" t="str">
            <v>Enoch Mgijima Local Municipality</v>
          </cell>
        </row>
        <row r="180">
          <cell r="A180" t="str">
            <v>Ephraim Mogale Local Municipality</v>
          </cell>
        </row>
        <row r="181">
          <cell r="A181" t="str">
            <v>Esayidi TVET College</v>
          </cell>
        </row>
        <row r="182">
          <cell r="A182" t="str">
            <v xml:space="preserve">Eskom Holdings SOC Ltd </v>
          </cell>
        </row>
        <row r="183">
          <cell r="A183" t="str">
            <v>Estate Agency Affairs Board of South Africa</v>
          </cell>
        </row>
        <row r="184">
          <cell r="A184" t="str">
            <v>eThekwini Metropolitan Municipality</v>
          </cell>
        </row>
        <row r="185">
          <cell r="A185" t="str">
            <v>Export Credit Insurance Corporation of South Africa SOC Ltd (ECIC)</v>
          </cell>
        </row>
        <row r="186">
          <cell r="A186" t="str">
            <v>False Bay TVET College</v>
          </cell>
        </row>
        <row r="187">
          <cell r="A187" t="str">
            <v>Fetakgomo/Greater Tubatse Local Municipality</v>
          </cell>
        </row>
        <row r="188">
          <cell r="A188" t="str">
            <v>Fezile Dabi District Municipality</v>
          </cell>
        </row>
        <row r="189">
          <cell r="A189" t="str">
            <v>Fibre Processing and Manufacturing Sector Education and Training Authority (FP&amp;M SETA)SETA</v>
          </cell>
        </row>
        <row r="190">
          <cell r="A190" t="str">
            <v>Film and Publication Board (FPB)</v>
          </cell>
        </row>
        <row r="191">
          <cell r="A191" t="str">
            <v>Finance and Accounting Services Sector Education and Training Authority (Fasset)SETA</v>
          </cell>
        </row>
        <row r="192">
          <cell r="A192" t="str">
            <v>Financial and Fiscal Commission (FFC)</v>
          </cell>
        </row>
        <row r="193">
          <cell r="A193" t="str">
            <v>Financial Intelligence Centre (FIC)</v>
          </cell>
        </row>
        <row r="194">
          <cell r="A194" t="str">
            <v>Financial Sector Conduct Authority (FSCA)</v>
          </cell>
        </row>
        <row r="195">
          <cell r="A195" t="str">
            <v>Flavius Mareka TVET College</v>
          </cell>
        </row>
        <row r="196">
          <cell r="A196" t="str">
            <v>Food and Beverage Manufacturing Industry Sector Education and Training Authority (FoodBev SETA)SETA</v>
          </cell>
        </row>
        <row r="197">
          <cell r="A197" t="str">
            <v>Frances Baard District Municipality</v>
          </cell>
        </row>
        <row r="198">
          <cell r="A198" t="str">
            <v>Free State Department of Agriculture and Rural Development</v>
          </cell>
        </row>
        <row r="199">
          <cell r="A199" t="str">
            <v>Free State Department of Cooperative Governance and Traditional Affairs &amp; Human Settlements</v>
          </cell>
        </row>
        <row r="200">
          <cell r="A200" t="str">
            <v>Free State Department of Economic Development, Tourism, Environmental Affairs and Small Business Development</v>
          </cell>
        </row>
        <row r="201">
          <cell r="A201" t="str">
            <v>Free State Department of Education</v>
          </cell>
        </row>
        <row r="202">
          <cell r="A202" t="str">
            <v>Free State Department of Health</v>
          </cell>
        </row>
        <row r="203">
          <cell r="A203" t="str">
            <v>Free State Department of Police, Roads and Transport</v>
          </cell>
        </row>
        <row r="204">
          <cell r="A204" t="str">
            <v>Free State Department of Public Works &amp; Infrastructure</v>
          </cell>
        </row>
        <row r="205">
          <cell r="A205" t="str">
            <v>Free State Department of Social Development</v>
          </cell>
        </row>
        <row r="206">
          <cell r="A206" t="str">
            <v>Free State Department of Sports, Arts, Culture and Recreation</v>
          </cell>
        </row>
        <row r="207">
          <cell r="A207" t="str">
            <v>Free State Legislature</v>
          </cell>
        </row>
        <row r="208">
          <cell r="A208" t="str">
            <v>Free State Office of the Premier</v>
          </cell>
        </row>
        <row r="209">
          <cell r="A209" t="str">
            <v>Free State Provincial Treasury</v>
          </cell>
        </row>
        <row r="210">
          <cell r="A210" t="str">
            <v>Freedom Park</v>
          </cell>
        </row>
        <row r="211">
          <cell r="A211" t="str">
            <v>Gamagara Local Municipality</v>
          </cell>
        </row>
        <row r="212">
          <cell r="A212" t="str">
            <v>Garden Route District Municipality</v>
          </cell>
        </row>
        <row r="213">
          <cell r="A213" t="str">
            <v>Ga-Segonyana Local Municipality</v>
          </cell>
        </row>
        <row r="214">
          <cell r="A214" t="str">
            <v>Gauteng Department of Agriculture and Rural Development </v>
          </cell>
        </row>
        <row r="215">
          <cell r="A215" t="str">
            <v>Gauteng Department of Community Safety</v>
          </cell>
        </row>
        <row r="216">
          <cell r="A216" t="str">
            <v>Gauteng Department of Co-Operative Governance and Traditional Affairs </v>
          </cell>
        </row>
        <row r="217">
          <cell r="A217" t="str">
            <v>Gauteng Department of Economic Development </v>
          </cell>
        </row>
        <row r="218">
          <cell r="A218" t="str">
            <v>Gauteng Department of Education</v>
          </cell>
        </row>
        <row r="219">
          <cell r="A219" t="str">
            <v>Gauteng Department of e-Government</v>
          </cell>
        </row>
        <row r="220">
          <cell r="A220" t="str">
            <v>Gauteng Department of Finance</v>
          </cell>
        </row>
        <row r="221">
          <cell r="A221" t="str">
            <v>Gauteng Department of Health </v>
          </cell>
        </row>
        <row r="222">
          <cell r="A222" t="str">
            <v>Gauteng Department of Human Settlements</v>
          </cell>
        </row>
        <row r="223">
          <cell r="A223" t="str">
            <v>Gauteng Department of Infrastructure Development</v>
          </cell>
        </row>
        <row r="224">
          <cell r="A224" t="str">
            <v>Gauteng Department of Roads and Transport</v>
          </cell>
        </row>
        <row r="225">
          <cell r="A225" t="str">
            <v>Gauteng Department of Social Development </v>
          </cell>
        </row>
        <row r="226">
          <cell r="A226" t="str">
            <v>Gauteng Department of Sport, Arts, Culture and Recreation</v>
          </cell>
        </row>
        <row r="227">
          <cell r="A227" t="str">
            <v>Gauteng Enterprise Propeller (GEP)</v>
          </cell>
        </row>
        <row r="228">
          <cell r="A228" t="str">
            <v>Gauteng Film Commission (GFC)</v>
          </cell>
        </row>
        <row r="229">
          <cell r="A229" t="str">
            <v>Gauteng Gambling Board</v>
          </cell>
        </row>
        <row r="230">
          <cell r="A230" t="str">
            <v>Gauteng Growth and Development Agency (GGDA)</v>
          </cell>
        </row>
        <row r="231">
          <cell r="A231" t="str">
            <v>Gauteng Infrastructure Financing Agency (GIFA)</v>
          </cell>
        </row>
        <row r="232">
          <cell r="A232" t="str">
            <v>Gauteng Legislature</v>
          </cell>
        </row>
        <row r="233">
          <cell r="A233" t="str">
            <v>Gauteng Liquor Board</v>
          </cell>
        </row>
        <row r="234">
          <cell r="A234" t="str">
            <v>Gauteng Office of the Premier </v>
          </cell>
        </row>
        <row r="235">
          <cell r="A235" t="str">
            <v>Gauteng Partnership Fund (GPF)</v>
          </cell>
        </row>
        <row r="236">
          <cell r="A236" t="str">
            <v>Gauteng Provincial Treasury</v>
          </cell>
        </row>
        <row r="237">
          <cell r="A237" t="str">
            <v>Gauteng Tourism Authority</v>
          </cell>
        </row>
        <row r="238">
          <cell r="A238" t="str">
            <v>Gautrain Management Agency (GMA)</v>
          </cell>
        </row>
        <row r="239">
          <cell r="A239" t="str">
            <v>George Local Municipality</v>
          </cell>
        </row>
        <row r="240">
          <cell r="A240" t="str">
            <v>Gert Sibande District Municipality</v>
          </cell>
        </row>
        <row r="241">
          <cell r="A241" t="str">
            <v>Gert Sibande TVET College</v>
          </cell>
        </row>
        <row r="242">
          <cell r="A242" t="str">
            <v>g-FleeT Management</v>
          </cell>
        </row>
        <row r="243">
          <cell r="A243" t="str">
            <v>Goldfields TVET College</v>
          </cell>
        </row>
        <row r="244">
          <cell r="A244" t="str">
            <v>Govan Mbeki Local Municipality</v>
          </cell>
        </row>
        <row r="245">
          <cell r="A245" t="str">
            <v>Government Communication and Information System (GCIS)</v>
          </cell>
        </row>
        <row r="246">
          <cell r="A246" t="str">
            <v>Government Employees Medical Scheme (GEMS)</v>
          </cell>
        </row>
        <row r="247">
          <cell r="A247" t="str">
            <v>Government Employees Pension Fund (GEPF)</v>
          </cell>
        </row>
        <row r="248">
          <cell r="A248" t="str">
            <v>Government Pensions Administration Agency (GPAA)</v>
          </cell>
        </row>
        <row r="249">
          <cell r="A249" t="str">
            <v>Government Printing Works (GPW)</v>
          </cell>
        </row>
        <row r="250">
          <cell r="A250" t="str">
            <v>Government Technical Advisory Centre (GTAC)</v>
          </cell>
        </row>
        <row r="251">
          <cell r="A251" t="str">
            <v>Great Kei Local Municipality</v>
          </cell>
        </row>
        <row r="252">
          <cell r="A252" t="str">
            <v>Greater Giyani Local Municipality</v>
          </cell>
        </row>
        <row r="253">
          <cell r="A253" t="str">
            <v>Greater Kokstad Local Municipality</v>
          </cell>
        </row>
        <row r="254">
          <cell r="A254" t="str">
            <v>Greater Letaba Local Municipality</v>
          </cell>
        </row>
        <row r="255">
          <cell r="A255" t="str">
            <v>Greater Taung Local Municipality</v>
          </cell>
        </row>
        <row r="256">
          <cell r="A256" t="str">
            <v>Hantam Local Municipality</v>
          </cell>
        </row>
        <row r="257">
          <cell r="A257" t="str">
            <v>Harry Gwala District Municipality</v>
          </cell>
        </row>
        <row r="258">
          <cell r="A258" t="str">
            <v>Health and Welfare Sector Education and Training Authority (HWSETA)SETA</v>
          </cell>
        </row>
        <row r="259">
          <cell r="A259" t="str">
            <v>Health Professions Council of South Africa (HPCSA)</v>
          </cell>
        </row>
        <row r="260">
          <cell r="A260" t="str">
            <v>Hessequa Local Municipality</v>
          </cell>
        </row>
        <row r="261">
          <cell r="A261" t="str">
            <v>Housing Development Agency (HDA)</v>
          </cell>
        </row>
        <row r="262">
          <cell r="A262" t="str">
            <v>Human Sciences Research Council (HSRC)</v>
          </cell>
        </row>
        <row r="263">
          <cell r="A263" t="str">
            <v>Ikhala TVET College</v>
          </cell>
        </row>
        <row r="264">
          <cell r="A264" t="str">
            <v>iLembe District Municipality</v>
          </cell>
        </row>
        <row r="265">
          <cell r="A265" t="str">
            <v>Impendle Local Municipality</v>
          </cell>
        </row>
        <row r="266">
          <cell r="A266" t="str">
            <v>Independent Communications Authority of South Africa (ICASA)</v>
          </cell>
        </row>
        <row r="267">
          <cell r="A267" t="str">
            <v>Independent Development Trust (IDT)</v>
          </cell>
        </row>
        <row r="268">
          <cell r="A268" t="str">
            <v>Independent Police Investigative Directorate (IPID)</v>
          </cell>
        </row>
        <row r="269">
          <cell r="A269" t="str">
            <v>Independent Regulatory Board for Auditors (IRBA)</v>
          </cell>
        </row>
        <row r="270">
          <cell r="A270" t="str">
            <v>Industrial Development Corporation (IDC)</v>
          </cell>
        </row>
        <row r="271">
          <cell r="A271" t="str">
            <v>Ingonyama Trust Board</v>
          </cell>
        </row>
        <row r="272">
          <cell r="A272" t="str">
            <v>Ingquza Hill Local Municipality</v>
          </cell>
        </row>
        <row r="273">
          <cell r="A273" t="str">
            <v>Ingwe TVET College</v>
          </cell>
        </row>
        <row r="274">
          <cell r="A274" t="str">
            <v>Inkomati-Usuthu Catchment Management Agency (IUCMA)</v>
          </cell>
        </row>
        <row r="275">
          <cell r="A275" t="str">
            <v>Inkosi Langalibalele Local Municipality</v>
          </cell>
        </row>
        <row r="276">
          <cell r="A276" t="str">
            <v>Insurance Sector Education and Training Authority (Inseta)SETA</v>
          </cell>
        </row>
        <row r="277">
          <cell r="A277" t="str">
            <v>International Trade Administration Commission of South Africa (ITAC)</v>
          </cell>
        </row>
        <row r="278">
          <cell r="A278" t="str">
            <v>Intersite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 list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M GMC REPORTING DASHBOARD"/>
      <sheetName val="Dat2"/>
      <sheetName val="STATSDEV SUMMARY IN R-VALUE"/>
      <sheetName val="STATSEXP SUMMARY IN R-VALUE "/>
      <sheetName val="StatsDev"/>
      <sheetName val="StatsExp"/>
      <sheetName val="PROJECT TACKING TOOL"/>
      <sheetName val="SCM GMC OPS DASHBOARD"/>
      <sheetName val="RESOURCE MANAGEMENT"/>
      <sheetName val="StatsDevOps"/>
      <sheetName val="Sheet1"/>
      <sheetName val="StatsExpOps"/>
      <sheetName val="3. CONDONATIONS APP"/>
      <sheetName val="1.1 PP - Entities"/>
      <sheetName val="1.2. PP - Depts"/>
      <sheetName val="Acerno_Cache_XXXXX"/>
      <sheetName val="2. DEVIATIONS REPORT"/>
      <sheetName val="3. EXPANSIONS REPORT"/>
      <sheetName val="4.1. SPECIFICATION REPORT"/>
      <sheetName val="4. SPECS REPORT"/>
      <sheetName val="4. BEC &amp; BAC"/>
      <sheetName val="5. Contracts"/>
      <sheetName val="6. Site Visits"/>
      <sheetName val="7. Request Advice"/>
      <sheetName val="9. Restrictions"/>
      <sheetName val="10. Cancellation of Tenders"/>
      <sheetName val="11. Workshop"/>
      <sheetName val="12. PP - Depts"/>
      <sheetName val="13. PP - Entities"/>
      <sheetName val="Sheet2"/>
      <sheetName val="Condonation"/>
      <sheetName val="4.2 BID EVALUATION REPORT"/>
      <sheetName val="4.3 BID ADJUDICATION REPORT"/>
      <sheetName val="5. CONTRACTS REVIEW REPORT "/>
      <sheetName val="6. SITE VISIT REPORT"/>
      <sheetName val="7. NORMS AND STANDARDS"/>
      <sheetName val="8. SCM PRESCRIPT"/>
      <sheetName val="9. LIST OF TENDERS PUBLISH ONLI"/>
      <sheetName val="10.REQUEST ADVICE OR COMPLAINTS"/>
      <sheetName val="11. CONDONATIONS APPL"/>
      <sheetName val="Dropdown list"/>
      <sheetName val="12. SUPPLIER RESTRICTIONS APPL"/>
      <sheetName val="13. CANCELLATION OF TENDERS"/>
      <sheetName val="14. WORKSHOP"/>
      <sheetName val="15. EXEMPTION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M GMC REPORTING DASHBOARD"/>
      <sheetName val="Dat2"/>
      <sheetName val="STATSDEV SUMMARY IN R-VALUE"/>
      <sheetName val="STATSEXP SUMMARY IN R-VALUE "/>
      <sheetName val="StatsDev"/>
      <sheetName val="StatsExp"/>
      <sheetName val="PROJECT TACKING TOOL"/>
      <sheetName val="SCM GMC OPS DASHBOARD"/>
      <sheetName val="RESOURCE MANAGEMENT"/>
      <sheetName val="StatsDevOps"/>
      <sheetName val="Sheet1"/>
      <sheetName val="StatsExpOps"/>
      <sheetName val="3. CONDONATIONS APP"/>
      <sheetName val="1.1 PP - Entities"/>
      <sheetName val="1.2. PP - Depts"/>
      <sheetName val="Acerno_Cache_XXXXX"/>
      <sheetName val="Sheet4"/>
      <sheetName val="2. DEVIATIONS REPORT"/>
      <sheetName val="3. EXPANSIONS REPORT"/>
      <sheetName val="11. CONDONATIONS APPL"/>
      <sheetName val="4.1. SPECIFICATION REPORT"/>
      <sheetName val="4. SPECS REPORT"/>
      <sheetName val="4. BEC &amp; BAC"/>
      <sheetName val="5. Contracts"/>
      <sheetName val="6. Site Visits"/>
      <sheetName val="7. Request Advice"/>
      <sheetName val="9. Restrictions"/>
      <sheetName val="10. Cancellation of Tenders"/>
      <sheetName val="11. Workshop"/>
      <sheetName val="12. PP - Depts"/>
      <sheetName val="13. PP - Entities"/>
      <sheetName val="Sheet2"/>
      <sheetName val="Condonation"/>
      <sheetName val="4.2 BID EVALUATION REPORT"/>
      <sheetName val="4.3 BID ADJUDICATION REPORT"/>
      <sheetName val="5. CONTRACTS REVIEW REPORT "/>
      <sheetName val="6. SITE VISIT REPORT"/>
      <sheetName val="7. NORMS AND STANDARDS"/>
      <sheetName val="8. SCM PRESCRIPT"/>
      <sheetName val="9. LIST OF TENDERS PUBLISH ONLI"/>
      <sheetName val="10.REQUEST ADVICE OR COMPLAINTS"/>
      <sheetName val="Dropdown list"/>
      <sheetName val="12. SUPPLIER RESTRICTIONS APPL"/>
      <sheetName val="13. CANCELLATION OF TENDERS"/>
      <sheetName val="14. WORKSHOP"/>
      <sheetName val="15. EXEMP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M GMC REPORTING DASHBOARD"/>
      <sheetName val="Dat2"/>
      <sheetName val="STATSDEV SUMMARY IN R-VALUE"/>
      <sheetName val="STATSEXP SUMMARY IN R-VALUE "/>
      <sheetName val="StatsDev"/>
      <sheetName val="StatsExp"/>
      <sheetName val="PROJECT TACKING TOOL"/>
      <sheetName val="SCM GMC OPS DASHBOARD"/>
      <sheetName val="RESOURCE MANAGEMENT"/>
      <sheetName val="StatsDevOps"/>
      <sheetName val="Sheet1"/>
      <sheetName val="StatsExpOps"/>
      <sheetName val="3. CONDONATIONS APP"/>
      <sheetName val="1.1 PP - Entities"/>
      <sheetName val="1.2. PP - Depts"/>
      <sheetName val="Acerno_Cache_XXXXX"/>
      <sheetName val="2. DEVIATIONS REPORT"/>
      <sheetName val="3. EXPANSIONS REPORT"/>
      <sheetName val="4.1. SPECIFICATION REPORT"/>
      <sheetName val="4. SPECS REPORT"/>
      <sheetName val="4. BEC &amp; BAC"/>
      <sheetName val="5. Contracts"/>
      <sheetName val="6. Site Visits"/>
      <sheetName val="7. Request Advice"/>
      <sheetName val="9. Restrictions"/>
      <sheetName val="10. Cancellation of Tenders"/>
      <sheetName val="11. Workshop"/>
      <sheetName val="12. PP - Depts"/>
      <sheetName val="13. PP - Entities"/>
      <sheetName val="Sheet2"/>
      <sheetName val="Condonation"/>
      <sheetName val="4.2 BID EVALUATION REPORT"/>
      <sheetName val="4.3 BID ADJUDICATION REPORT"/>
      <sheetName val="5. CONTRACTS REVIEW REPORT "/>
      <sheetName val="6. SITE VISIT REPORT"/>
      <sheetName val="7. NORMS AND STANDARDS"/>
      <sheetName val="8. SCM PRESCRIPT"/>
      <sheetName val="9. LIST OF TENDERS PUBLISH ONLI"/>
      <sheetName val="10.REQUEST ADVICE OR COMPLAINTS"/>
      <sheetName val="11. CONDONATIONS APPL"/>
      <sheetName val="Dropdown list"/>
      <sheetName val="12. SUPPLIER RESTRICTIONS APPL"/>
      <sheetName val="13. CANCELLATION OF TENDERS"/>
      <sheetName val="14. WORKSHOP"/>
      <sheetName val="15. EXEMP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M GMC REPORTING DASHBOARD"/>
      <sheetName val="Dat2"/>
      <sheetName val="STATSDEV SUMMARY IN R-VALUE"/>
      <sheetName val="STATSEXP SUMMARY IN R-VALUE "/>
      <sheetName val="StatsDev"/>
      <sheetName val="StatsExp"/>
      <sheetName val="PROJECT TACKING TOOL"/>
      <sheetName val="SCM GMC OPS DASHBOARD"/>
      <sheetName val="RESOURCE MANAGEMENT"/>
      <sheetName val="StatsDevOps"/>
      <sheetName val="Sheet1"/>
      <sheetName val="StatsExpOps"/>
      <sheetName val="3. CONDONATIONS APP"/>
      <sheetName val="1.1 PP - Entities"/>
      <sheetName val="1.2. PP - Depts"/>
      <sheetName val="Acerno_Cache_XXXXX"/>
      <sheetName val="Sheet4"/>
      <sheetName val="2. DEVIATIONS REPORT"/>
      <sheetName val="3. EXPANSIONS REPORT"/>
      <sheetName val="4.1. SPECIFICATION REPORT"/>
      <sheetName val="4. SPECS REPORT"/>
      <sheetName val="4. BEC &amp; BAC"/>
      <sheetName val="5. Contracts"/>
      <sheetName val="6. Site Visits"/>
      <sheetName val="7. Request Advice"/>
      <sheetName val="9. Restrictions"/>
      <sheetName val="10. Cancellation of Tenders"/>
      <sheetName val="11. Workshop"/>
      <sheetName val="12. PP - Depts"/>
      <sheetName val="13. PP - Entities"/>
      <sheetName val="Sheet2"/>
      <sheetName val="Condonation"/>
      <sheetName val="4.2 BID EVALUATION REPORT"/>
      <sheetName val="4.3 BID ADJUDICATION REPORT"/>
      <sheetName val="5. CONTRACTS REVIEW REPORT "/>
      <sheetName val="6. SITE VISIT REPORT"/>
      <sheetName val="7. NORMS AND STANDARDS"/>
      <sheetName val="8. SCM PRESCRIPT"/>
      <sheetName val="9. LIST OF TENDERS PUBLISH ONLI"/>
      <sheetName val="10.REQUEST ADVICE OR COMPLAINTS"/>
      <sheetName val="11. CONDONATIONS APPL"/>
      <sheetName val="Dropdown list"/>
      <sheetName val="12. SUPPLIER RESTRICTIONS APPL"/>
      <sheetName val="13. CANCELLATION OF TENDERS"/>
      <sheetName val="14. WORKSHOP"/>
      <sheetName val="15. EXEMP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 list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M GMC REPORTING DASHBOARD"/>
      <sheetName val="Dat2"/>
      <sheetName val="STATSDEV SUMMARY IN R-VALUE"/>
      <sheetName val="STATSEXP SUMMARY IN R-VALUE "/>
      <sheetName val="StatsDev"/>
      <sheetName val="StatsExp"/>
      <sheetName val="PROJECT TACKING TOOL"/>
      <sheetName val="SCM GMC OPS DASHBOARD"/>
      <sheetName val="1.1 PP - Entities"/>
      <sheetName val="RESOURCE MANAGEMENT"/>
      <sheetName val="StatsDevOps"/>
      <sheetName val="Sheet1"/>
      <sheetName val="StatsExpOps"/>
      <sheetName val="3. CONDONATIONS APP"/>
      <sheetName val="1.2. PP - Depts"/>
      <sheetName val="2. DEVIATIONS REPORT"/>
      <sheetName val="3. EXPANSIONS REPORT"/>
      <sheetName val="4.1. SPECIFICATION REPORT"/>
      <sheetName val="Acerno_Cache_XXXXX"/>
      <sheetName val="4.2 BID EVALUATION REPORT"/>
      <sheetName val="4.3 BID ADJUDICATION REPORT"/>
      <sheetName val="5. CONTRACTS REVIEW REPORT "/>
      <sheetName val="6. SITE VISIT REPORT"/>
      <sheetName val="6. Site Visits"/>
      <sheetName val="7. Request Advice"/>
      <sheetName val="9. Restrictions"/>
      <sheetName val="10. Cancellation of Tenders"/>
      <sheetName val="11. Workshop"/>
      <sheetName val="12. PP - Depts"/>
      <sheetName val="13. PP - Entities"/>
      <sheetName val="Sheet2"/>
      <sheetName val="7. NORMS AND STANDARDS"/>
      <sheetName val="8. SCM PRESCRIPT"/>
      <sheetName val="9. LIST OF TENDERS PUBLISH ONLI"/>
      <sheetName val="10.REQUEST ADVICE OR COMPLAINTS"/>
      <sheetName val="11. CONDONATIONS APPL"/>
      <sheetName val="12. SUPPLIER RESTRICTIONS APPL"/>
      <sheetName val="Dropdown list"/>
      <sheetName val="13. CANCELLATION OF TENDERS"/>
      <sheetName val="14. WORKSHOP"/>
      <sheetName val="15. EXEMPTION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C3EA5-9976-40D0-B3A0-E615D6539861}">
  <sheetPr>
    <pageSetUpPr fitToPage="1"/>
  </sheetPr>
  <dimension ref="A1:CL421"/>
  <sheetViews>
    <sheetView tabSelected="1" view="pageBreakPreview" topLeftCell="H1" zoomScale="50" zoomScaleNormal="40" zoomScaleSheetLayoutView="50" workbookViewId="0">
      <selection activeCell="J5" sqref="J5"/>
    </sheetView>
  </sheetViews>
  <sheetFormatPr defaultColWidth="12.6640625" defaultRowHeight="15" customHeight="1" x14ac:dyDescent="0.3"/>
  <cols>
    <col min="1" max="1" width="26" style="199" customWidth="1"/>
    <col min="2" max="2" width="24.6640625" style="199" hidden="1" customWidth="1"/>
    <col min="3" max="3" width="22.75" style="199" hidden="1" customWidth="1"/>
    <col min="4" max="4" width="17.9140625" style="199" customWidth="1"/>
    <col min="5" max="5" width="20.9140625" style="199" hidden="1" customWidth="1"/>
    <col min="6" max="6" width="16.1640625" style="199" hidden="1" customWidth="1"/>
    <col min="7" max="7" width="15.75" style="199" hidden="1" customWidth="1"/>
    <col min="8" max="8" width="48" style="199" customWidth="1"/>
    <col min="9" max="9" width="56.5" style="199" customWidth="1"/>
    <col min="10" max="10" width="42" style="199" customWidth="1"/>
    <col min="11" max="11" width="43.5" style="199" customWidth="1"/>
    <col min="12" max="12" width="34.9140625" style="199" customWidth="1"/>
    <col min="13" max="13" width="30.9140625" style="199" customWidth="1"/>
    <col min="14" max="14" width="29.75" style="199" customWidth="1"/>
    <col min="15" max="15" width="35.9140625" style="199" customWidth="1"/>
    <col min="16" max="16" width="22.4140625" style="199" customWidth="1"/>
    <col min="17" max="17" width="26.9140625" style="199" customWidth="1"/>
    <col min="18" max="18" width="23.1640625" style="199" customWidth="1"/>
    <col min="19" max="19" width="21.9140625" style="199" customWidth="1"/>
    <col min="20" max="20" width="29.6640625" style="199" customWidth="1"/>
    <col min="21" max="21" width="34.9140625" style="199" customWidth="1"/>
    <col min="22" max="22" width="40.25" style="199" hidden="1" customWidth="1"/>
    <col min="23" max="23" width="23.5" style="199" customWidth="1"/>
    <col min="24" max="24" width="2.6640625" style="199" customWidth="1"/>
    <col min="25" max="25" width="30.4140625" style="199" customWidth="1"/>
    <col min="26" max="29" width="26.25" customWidth="1"/>
    <col min="30" max="30" width="31.1640625" customWidth="1"/>
    <col min="31" max="31" width="26.25" customWidth="1"/>
    <col min="32" max="32" width="28.6640625" customWidth="1"/>
    <col min="33" max="45" width="26.25" customWidth="1"/>
    <col min="46" max="46" width="16.75" customWidth="1"/>
    <col min="47" max="47" width="19" customWidth="1"/>
    <col min="48" max="48" width="18.5" customWidth="1"/>
    <col min="49" max="49" width="19.75" customWidth="1"/>
    <col min="50" max="50" width="23.1640625" customWidth="1"/>
    <col min="51" max="51" width="14.6640625" customWidth="1"/>
    <col min="52" max="62" width="8" customWidth="1"/>
    <col min="63" max="63" width="38" customWidth="1"/>
    <col min="64" max="64" width="33.25" customWidth="1"/>
    <col min="65" max="65" width="25.75" customWidth="1"/>
    <col min="66" max="66" width="86.75" customWidth="1"/>
    <col min="67" max="67" width="24.1640625" customWidth="1"/>
    <col min="68" max="68" width="33.1640625" customWidth="1"/>
    <col min="69" max="69" width="10.6640625" customWidth="1"/>
    <col min="70" max="70" width="21.75" customWidth="1"/>
    <col min="71" max="90" width="8" customWidth="1"/>
  </cols>
  <sheetData>
    <row r="1" spans="1:90" ht="92.25" customHeight="1" x14ac:dyDescent="0.5">
      <c r="A1" s="234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6" t="s">
        <v>1</v>
      </c>
      <c r="AA1" s="237"/>
      <c r="AB1" s="237"/>
      <c r="AC1" s="237"/>
      <c r="AD1" s="237"/>
      <c r="AE1" s="237"/>
      <c r="AF1" s="237"/>
      <c r="AG1" s="237"/>
      <c r="AH1" s="238"/>
      <c r="AI1" s="1"/>
      <c r="AJ1" s="1"/>
      <c r="AK1" s="1"/>
      <c r="AL1" s="1"/>
      <c r="AM1" s="1"/>
      <c r="AN1" s="1"/>
      <c r="AO1" s="1"/>
      <c r="AP1" s="1"/>
      <c r="AQ1" s="1"/>
      <c r="AR1" s="1"/>
      <c r="AS1" s="239" t="s">
        <v>2</v>
      </c>
      <c r="AT1" s="240"/>
      <c r="AU1" s="240"/>
      <c r="AV1" s="2"/>
      <c r="AW1" s="2"/>
      <c r="AX1" s="2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</row>
    <row r="2" spans="1:90" ht="102" customHeight="1" x14ac:dyDescent="0.3">
      <c r="A2" s="4" t="s">
        <v>3</v>
      </c>
      <c r="B2" s="4" t="s">
        <v>4</v>
      </c>
      <c r="C2" s="5" t="s">
        <v>5</v>
      </c>
      <c r="D2" s="6" t="s">
        <v>6</v>
      </c>
      <c r="E2" s="6" t="s">
        <v>7</v>
      </c>
      <c r="F2" s="6" t="s">
        <v>8</v>
      </c>
      <c r="G2" s="5" t="s">
        <v>9</v>
      </c>
      <c r="H2" s="7" t="s">
        <v>10</v>
      </c>
      <c r="I2" s="5" t="s">
        <v>11</v>
      </c>
      <c r="J2" s="7" t="s">
        <v>12</v>
      </c>
      <c r="K2" s="7" t="s">
        <v>13</v>
      </c>
      <c r="L2" s="5" t="s">
        <v>14</v>
      </c>
      <c r="M2" s="5" t="s">
        <v>15</v>
      </c>
      <c r="N2" s="8" t="s">
        <v>16</v>
      </c>
      <c r="O2" s="5" t="s">
        <v>17</v>
      </c>
      <c r="P2" s="5" t="s">
        <v>18</v>
      </c>
      <c r="Q2" s="5" t="s">
        <v>19</v>
      </c>
      <c r="R2" s="6" t="s">
        <v>20</v>
      </c>
      <c r="S2" s="9" t="s">
        <v>21</v>
      </c>
      <c r="T2" s="6" t="s">
        <v>22</v>
      </c>
      <c r="U2" s="6" t="s">
        <v>23</v>
      </c>
      <c r="V2" s="5" t="s">
        <v>24</v>
      </c>
      <c r="W2" s="10" t="s">
        <v>25</v>
      </c>
      <c r="X2" s="11"/>
      <c r="Y2" s="12" t="s">
        <v>26</v>
      </c>
      <c r="Z2" s="13" t="s">
        <v>27</v>
      </c>
      <c r="AA2" s="14" t="s">
        <v>28</v>
      </c>
      <c r="AB2" s="15" t="s">
        <v>29</v>
      </c>
      <c r="AC2" s="16" t="s">
        <v>30</v>
      </c>
      <c r="AD2" s="16" t="s">
        <v>24</v>
      </c>
      <c r="AE2" s="16" t="s">
        <v>31</v>
      </c>
      <c r="AF2" s="16" t="s">
        <v>32</v>
      </c>
      <c r="AG2" s="16" t="s">
        <v>33</v>
      </c>
      <c r="AH2" s="17" t="s">
        <v>24</v>
      </c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 t="s">
        <v>34</v>
      </c>
      <c r="AT2" s="18" t="s">
        <v>25</v>
      </c>
      <c r="AU2" s="18" t="s">
        <v>35</v>
      </c>
      <c r="AV2" s="19" t="s">
        <v>36</v>
      </c>
      <c r="AW2" s="19" t="s">
        <v>37</v>
      </c>
      <c r="AX2" s="19" t="s">
        <v>38</v>
      </c>
      <c r="AY2" s="18"/>
      <c r="AZ2" s="18"/>
      <c r="BA2" s="18"/>
      <c r="BB2" s="18"/>
      <c r="BC2" s="18"/>
      <c r="BD2" s="18"/>
      <c r="BE2" s="20"/>
      <c r="BF2" s="20"/>
      <c r="BG2" s="20"/>
      <c r="BH2" s="241" t="s">
        <v>39</v>
      </c>
      <c r="BI2" s="240"/>
      <c r="BJ2" s="240"/>
      <c r="BK2" s="240"/>
      <c r="BL2" s="20"/>
      <c r="BM2" s="20"/>
      <c r="BN2" s="20"/>
      <c r="BO2" s="20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</row>
    <row r="3" spans="1:90" ht="55.5" customHeight="1" x14ac:dyDescent="0.3">
      <c r="A3" s="21">
        <v>1</v>
      </c>
      <c r="B3" s="22" t="s">
        <v>40</v>
      </c>
      <c r="C3" s="23" t="s">
        <v>41</v>
      </c>
      <c r="D3" s="24">
        <v>44459</v>
      </c>
      <c r="E3" s="24">
        <v>44459</v>
      </c>
      <c r="F3" s="25" t="s">
        <v>42</v>
      </c>
      <c r="G3" s="25" t="s">
        <v>43</v>
      </c>
      <c r="H3" s="25" t="s">
        <v>44</v>
      </c>
      <c r="I3" s="25" t="s">
        <v>45</v>
      </c>
      <c r="J3" s="25" t="s">
        <v>46</v>
      </c>
      <c r="K3" s="25" t="s">
        <v>47</v>
      </c>
      <c r="L3" s="25" t="s">
        <v>48</v>
      </c>
      <c r="M3" s="254">
        <v>285770</v>
      </c>
      <c r="N3" s="26">
        <v>1310107.52</v>
      </c>
      <c r="O3" s="26">
        <v>0</v>
      </c>
      <c r="P3" s="27" t="s">
        <v>49</v>
      </c>
      <c r="Q3" s="28">
        <v>44459</v>
      </c>
      <c r="R3" s="28">
        <v>44470</v>
      </c>
      <c r="S3" s="29">
        <v>44824</v>
      </c>
      <c r="T3" s="27" t="s">
        <v>50</v>
      </c>
      <c r="U3" s="30">
        <v>44468</v>
      </c>
      <c r="V3" s="31"/>
      <c r="W3" s="32">
        <f>U3-E3</f>
        <v>9</v>
      </c>
      <c r="X3" s="33"/>
      <c r="Y3" s="34" t="str">
        <f t="shared" ref="Y3:Y8" si="0">CONCATENATE(IF(T3="Finalised","Finalised",""),IF(T3="Not Finalised",W3,""), IF(T3="Closed","Closed",""),IF(T3="Withdrawn","Withdrawn",""))</f>
        <v>Finalised</v>
      </c>
      <c r="Z3" s="35"/>
      <c r="AA3" s="36"/>
      <c r="AB3" s="37"/>
      <c r="AC3" s="36">
        <f>AB3-Z3</f>
        <v>0</v>
      </c>
      <c r="AD3" s="38"/>
      <c r="AE3" s="37"/>
      <c r="AF3" s="36">
        <f>AE3-AB3</f>
        <v>0</v>
      </c>
      <c r="AG3" s="37"/>
      <c r="AH3" s="39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19"/>
      <c r="AT3" s="19"/>
      <c r="AU3" s="19"/>
      <c r="AV3" s="19"/>
      <c r="AW3" s="19"/>
      <c r="AX3" s="19"/>
      <c r="AY3" s="18"/>
      <c r="AZ3" s="18"/>
      <c r="BA3" s="18"/>
      <c r="BB3" s="18"/>
      <c r="BC3" s="18"/>
      <c r="BD3" s="18"/>
      <c r="BE3" s="41" t="s">
        <v>51</v>
      </c>
      <c r="BF3" s="41"/>
      <c r="BG3" s="41"/>
      <c r="BH3" s="41" t="s">
        <v>41</v>
      </c>
      <c r="BI3" s="41"/>
      <c r="BJ3" s="41" t="s">
        <v>42</v>
      </c>
      <c r="BK3" s="42" t="s">
        <v>52</v>
      </c>
      <c r="BL3" s="42" t="s">
        <v>49</v>
      </c>
      <c r="BM3" s="41" t="s">
        <v>53</v>
      </c>
      <c r="BN3" s="41" t="s">
        <v>54</v>
      </c>
      <c r="BO3" s="41" t="s">
        <v>55</v>
      </c>
      <c r="BP3" s="41" t="s">
        <v>56</v>
      </c>
      <c r="BQ3" s="41" t="s">
        <v>57</v>
      </c>
      <c r="BR3" s="41" t="s">
        <v>58</v>
      </c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</row>
    <row r="4" spans="1:90" ht="55.5" customHeight="1" x14ac:dyDescent="0.3">
      <c r="A4" s="21">
        <f>A3+1</f>
        <v>2</v>
      </c>
      <c r="B4" s="22" t="s">
        <v>40</v>
      </c>
      <c r="C4" s="23" t="s">
        <v>41</v>
      </c>
      <c r="D4" s="24">
        <v>44468</v>
      </c>
      <c r="E4" s="24">
        <v>44470</v>
      </c>
      <c r="F4" s="25" t="s">
        <v>42</v>
      </c>
      <c r="G4" s="25" t="s">
        <v>43</v>
      </c>
      <c r="H4" s="25" t="s">
        <v>44</v>
      </c>
      <c r="I4" s="25" t="s">
        <v>59</v>
      </c>
      <c r="J4" s="25" t="s">
        <v>60</v>
      </c>
      <c r="K4" s="25" t="s">
        <v>61</v>
      </c>
      <c r="L4" s="25" t="s">
        <v>62</v>
      </c>
      <c r="M4" s="254">
        <v>350000</v>
      </c>
      <c r="N4" s="26">
        <v>7379846</v>
      </c>
      <c r="O4" s="26">
        <v>6686748</v>
      </c>
      <c r="P4" s="27" t="s">
        <v>63</v>
      </c>
      <c r="Q4" s="28">
        <v>44468</v>
      </c>
      <c r="R4" s="28">
        <v>44470</v>
      </c>
      <c r="S4" s="29">
        <v>44500</v>
      </c>
      <c r="T4" s="27" t="s">
        <v>50</v>
      </c>
      <c r="U4" s="30">
        <v>44482</v>
      </c>
      <c r="V4" s="31"/>
      <c r="W4" s="32">
        <f t="shared" ref="W4:W67" si="1">U4-E4</f>
        <v>12</v>
      </c>
      <c r="X4" s="33"/>
      <c r="Y4" s="34" t="str">
        <f t="shared" si="0"/>
        <v>Finalised</v>
      </c>
      <c r="Z4" s="43"/>
      <c r="AA4" s="36"/>
      <c r="AB4" s="37"/>
      <c r="AC4" s="36"/>
      <c r="AD4" s="38"/>
      <c r="AE4" s="37"/>
      <c r="AF4" s="36"/>
      <c r="AG4" s="37"/>
      <c r="AH4" s="39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19"/>
      <c r="AT4" s="19"/>
      <c r="AU4" s="19"/>
      <c r="AV4" s="19"/>
      <c r="AW4" s="19"/>
      <c r="AX4" s="19"/>
      <c r="AY4" s="18"/>
      <c r="AZ4" s="18"/>
      <c r="BA4" s="18"/>
      <c r="BB4" s="18"/>
      <c r="BC4" s="18"/>
      <c r="BD4" s="18"/>
      <c r="BE4" s="41"/>
      <c r="BF4" s="41"/>
      <c r="BG4" s="41"/>
      <c r="BH4" s="41"/>
      <c r="BI4" s="41"/>
      <c r="BJ4" s="41"/>
      <c r="BK4" s="42"/>
      <c r="BL4" s="42"/>
      <c r="BM4" s="41"/>
      <c r="BN4" s="41"/>
      <c r="BO4" s="41"/>
      <c r="BP4" s="41"/>
      <c r="BQ4" s="41"/>
      <c r="BR4" s="41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</row>
    <row r="5" spans="1:90" ht="55.5" customHeight="1" x14ac:dyDescent="0.3">
      <c r="A5" s="21">
        <f t="shared" ref="A5:A68" si="2">A4+1</f>
        <v>3</v>
      </c>
      <c r="B5" s="22" t="s">
        <v>40</v>
      </c>
      <c r="C5" s="23" t="s">
        <v>41</v>
      </c>
      <c r="D5" s="24">
        <v>44462</v>
      </c>
      <c r="E5" s="24">
        <v>44462</v>
      </c>
      <c r="F5" s="25" t="s">
        <v>42</v>
      </c>
      <c r="G5" s="25" t="s">
        <v>64</v>
      </c>
      <c r="H5" s="25" t="s">
        <v>65</v>
      </c>
      <c r="I5" s="25" t="s">
        <v>66</v>
      </c>
      <c r="J5" s="25" t="s">
        <v>67</v>
      </c>
      <c r="K5" s="25" t="s">
        <v>47</v>
      </c>
      <c r="L5" s="25" t="s">
        <v>68</v>
      </c>
      <c r="M5" s="254">
        <v>23691.23</v>
      </c>
      <c r="N5" s="26" t="s">
        <v>69</v>
      </c>
      <c r="O5" s="26" t="s">
        <v>70</v>
      </c>
      <c r="P5" s="27" t="s">
        <v>63</v>
      </c>
      <c r="Q5" s="28">
        <v>44461</v>
      </c>
      <c r="R5" s="28">
        <v>44470</v>
      </c>
      <c r="S5" s="29">
        <v>44530</v>
      </c>
      <c r="T5" s="27" t="s">
        <v>50</v>
      </c>
      <c r="U5" s="30">
        <v>44482</v>
      </c>
      <c r="V5" s="31"/>
      <c r="W5" s="32">
        <f t="shared" si="1"/>
        <v>20</v>
      </c>
      <c r="X5" s="33"/>
      <c r="Y5" s="34" t="str">
        <f t="shared" si="0"/>
        <v>Finalised</v>
      </c>
      <c r="Z5" s="43"/>
      <c r="AA5" s="36"/>
      <c r="AB5" s="37"/>
      <c r="AC5" s="36"/>
      <c r="AD5" s="38"/>
      <c r="AE5" s="37"/>
      <c r="AF5" s="36"/>
      <c r="AG5" s="37"/>
      <c r="AH5" s="39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19"/>
      <c r="AT5" s="19"/>
      <c r="AU5" s="19"/>
      <c r="AV5" s="19"/>
      <c r="AW5" s="19"/>
      <c r="AX5" s="19"/>
      <c r="AY5" s="18"/>
      <c r="AZ5" s="18"/>
      <c r="BA5" s="18"/>
      <c r="BB5" s="18"/>
      <c r="BC5" s="18"/>
      <c r="BD5" s="18"/>
      <c r="BE5" s="41"/>
      <c r="BF5" s="41"/>
      <c r="BG5" s="41"/>
      <c r="BH5" s="41"/>
      <c r="BI5" s="41"/>
      <c r="BJ5" s="41"/>
      <c r="BK5" s="42"/>
      <c r="BL5" s="42"/>
      <c r="BM5" s="41"/>
      <c r="BN5" s="41"/>
      <c r="BO5" s="41"/>
      <c r="BP5" s="41"/>
      <c r="BQ5" s="41"/>
      <c r="BR5" s="41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</row>
    <row r="6" spans="1:90" ht="55.5" customHeight="1" x14ac:dyDescent="0.3">
      <c r="A6" s="21">
        <f t="shared" si="2"/>
        <v>4</v>
      </c>
      <c r="B6" s="22" t="s">
        <v>40</v>
      </c>
      <c r="C6" s="23" t="s">
        <v>41</v>
      </c>
      <c r="D6" s="24">
        <v>44476</v>
      </c>
      <c r="E6" s="24">
        <v>44476</v>
      </c>
      <c r="F6" s="25" t="s">
        <v>42</v>
      </c>
      <c r="G6" s="25" t="s">
        <v>71</v>
      </c>
      <c r="H6" s="25" t="s">
        <v>72</v>
      </c>
      <c r="I6" s="25" t="s">
        <v>73</v>
      </c>
      <c r="J6" s="25" t="s">
        <v>74</v>
      </c>
      <c r="K6" s="25" t="s">
        <v>47</v>
      </c>
      <c r="L6" s="25" t="s">
        <v>75</v>
      </c>
      <c r="M6" s="254">
        <v>0</v>
      </c>
      <c r="N6" s="26">
        <v>0</v>
      </c>
      <c r="O6" s="26">
        <v>0</v>
      </c>
      <c r="P6" s="25" t="s">
        <v>76</v>
      </c>
      <c r="Q6" s="28">
        <v>44473</v>
      </c>
      <c r="R6" s="26" t="s">
        <v>77</v>
      </c>
      <c r="S6" s="29" t="s">
        <v>77</v>
      </c>
      <c r="T6" s="27" t="s">
        <v>50</v>
      </c>
      <c r="U6" s="30">
        <v>44545</v>
      </c>
      <c r="V6" s="27"/>
      <c r="W6" s="32">
        <f t="shared" si="1"/>
        <v>69</v>
      </c>
      <c r="X6" s="33"/>
      <c r="Y6" s="34" t="str">
        <f t="shared" si="0"/>
        <v>Finalised</v>
      </c>
      <c r="Z6" s="37"/>
      <c r="AA6" s="36"/>
      <c r="AB6" s="37"/>
      <c r="AC6" s="36"/>
      <c r="AD6" s="38"/>
      <c r="AE6" s="37"/>
      <c r="AF6" s="36"/>
      <c r="AG6" s="37"/>
      <c r="AH6" s="39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19"/>
      <c r="AT6" s="19"/>
      <c r="AU6" s="19"/>
      <c r="AV6" s="19"/>
      <c r="AW6" s="19"/>
      <c r="AX6" s="19"/>
      <c r="AY6" s="18"/>
      <c r="AZ6" s="18"/>
      <c r="BA6" s="18"/>
      <c r="BB6" s="18"/>
      <c r="BC6" s="18"/>
      <c r="BD6" s="18"/>
      <c r="BE6" s="41"/>
      <c r="BF6" s="41"/>
      <c r="BG6" s="41"/>
      <c r="BH6" s="41"/>
      <c r="BI6" s="41"/>
      <c r="BJ6" s="41"/>
      <c r="BK6" s="42"/>
      <c r="BL6" s="42"/>
      <c r="BM6" s="41"/>
      <c r="BN6" s="41"/>
      <c r="BO6" s="41"/>
      <c r="BP6" s="41"/>
      <c r="BQ6" s="41"/>
      <c r="BR6" s="41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</row>
    <row r="7" spans="1:90" ht="55.5" customHeight="1" x14ac:dyDescent="0.3">
      <c r="A7" s="21">
        <f t="shared" si="2"/>
        <v>5</v>
      </c>
      <c r="B7" s="22" t="s">
        <v>40</v>
      </c>
      <c r="C7" s="23" t="s">
        <v>41</v>
      </c>
      <c r="D7" s="44">
        <v>44474</v>
      </c>
      <c r="E7" s="44">
        <v>44474</v>
      </c>
      <c r="F7" s="45" t="s">
        <v>42</v>
      </c>
      <c r="G7" s="25" t="s">
        <v>78</v>
      </c>
      <c r="H7" s="25" t="s">
        <v>79</v>
      </c>
      <c r="I7" s="25" t="s">
        <v>80</v>
      </c>
      <c r="J7" s="25" t="s">
        <v>81</v>
      </c>
      <c r="K7" s="25" t="s">
        <v>47</v>
      </c>
      <c r="L7" s="25" t="s">
        <v>75</v>
      </c>
      <c r="M7" s="254">
        <v>500000</v>
      </c>
      <c r="N7" s="26">
        <v>1500000</v>
      </c>
      <c r="O7" s="26">
        <v>0</v>
      </c>
      <c r="P7" s="25" t="s">
        <v>49</v>
      </c>
      <c r="Q7" s="28">
        <v>44474</v>
      </c>
      <c r="R7" s="26" t="s">
        <v>77</v>
      </c>
      <c r="S7" s="29" t="s">
        <v>77</v>
      </c>
      <c r="T7" s="25" t="s">
        <v>50</v>
      </c>
      <c r="U7" s="30">
        <v>44482</v>
      </c>
      <c r="V7" s="31"/>
      <c r="W7" s="32">
        <f t="shared" si="1"/>
        <v>8</v>
      </c>
      <c r="X7" s="33"/>
      <c r="Y7" s="34" t="str">
        <f t="shared" si="0"/>
        <v>Finalised</v>
      </c>
      <c r="Z7" s="37"/>
      <c r="AA7" s="36"/>
      <c r="AB7" s="37"/>
      <c r="AC7" s="36"/>
      <c r="AD7" s="38"/>
      <c r="AE7" s="37"/>
      <c r="AF7" s="36"/>
      <c r="AG7" s="37"/>
      <c r="AH7" s="39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19"/>
      <c r="AT7" s="19"/>
      <c r="AU7" s="19"/>
      <c r="AV7" s="19"/>
      <c r="AW7" s="19"/>
      <c r="AX7" s="19"/>
      <c r="AY7" s="18"/>
      <c r="AZ7" s="18"/>
      <c r="BA7" s="18"/>
      <c r="BB7" s="18"/>
      <c r="BC7" s="18"/>
      <c r="BD7" s="18"/>
      <c r="BE7" s="41"/>
      <c r="BF7" s="41"/>
      <c r="BG7" s="41"/>
      <c r="BH7" s="41"/>
      <c r="BI7" s="41"/>
      <c r="BJ7" s="41"/>
      <c r="BK7" s="42"/>
      <c r="BL7" s="42"/>
      <c r="BM7" s="41"/>
      <c r="BN7" s="41"/>
      <c r="BO7" s="41"/>
      <c r="BP7" s="41"/>
      <c r="BQ7" s="41"/>
      <c r="BR7" s="41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</row>
    <row r="8" spans="1:90" ht="55.5" customHeight="1" x14ac:dyDescent="0.3">
      <c r="A8" s="21">
        <f t="shared" si="2"/>
        <v>6</v>
      </c>
      <c r="B8" s="22" t="s">
        <v>40</v>
      </c>
      <c r="C8" s="23" t="s">
        <v>41</v>
      </c>
      <c r="D8" s="24">
        <v>44468</v>
      </c>
      <c r="E8" s="24">
        <v>44468</v>
      </c>
      <c r="F8" s="46" t="s">
        <v>42</v>
      </c>
      <c r="G8" s="25" t="s">
        <v>82</v>
      </c>
      <c r="H8" s="25" t="s">
        <v>83</v>
      </c>
      <c r="I8" s="25" t="s">
        <v>84</v>
      </c>
      <c r="J8" s="25" t="s">
        <v>85</v>
      </c>
      <c r="K8" s="25" t="s">
        <v>86</v>
      </c>
      <c r="L8" s="25" t="s">
        <v>48</v>
      </c>
      <c r="M8" s="254">
        <v>57942347.5</v>
      </c>
      <c r="N8" s="26">
        <v>294099607.08999997</v>
      </c>
      <c r="O8" s="26">
        <v>25849608.440000001</v>
      </c>
      <c r="P8" s="27" t="s">
        <v>87</v>
      </c>
      <c r="Q8" s="28">
        <v>44468</v>
      </c>
      <c r="R8" s="26" t="s">
        <v>77</v>
      </c>
      <c r="S8" s="29" t="s">
        <v>77</v>
      </c>
      <c r="T8" s="27" t="s">
        <v>50</v>
      </c>
      <c r="U8" s="30">
        <v>44487</v>
      </c>
      <c r="V8" s="27"/>
      <c r="W8" s="32">
        <f t="shared" si="1"/>
        <v>19</v>
      </c>
      <c r="X8" s="33"/>
      <c r="Y8" s="34" t="str">
        <f t="shared" si="0"/>
        <v>Finalised</v>
      </c>
      <c r="Z8" s="47"/>
      <c r="AA8" s="36"/>
      <c r="AB8" s="37"/>
      <c r="AC8" s="36"/>
      <c r="AD8" s="38"/>
      <c r="AE8" s="37"/>
      <c r="AF8" s="36"/>
      <c r="AG8" s="37"/>
      <c r="AH8" s="39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19"/>
      <c r="AT8" s="19"/>
      <c r="AU8" s="19"/>
      <c r="AV8" s="19"/>
      <c r="AW8" s="19"/>
      <c r="AX8" s="19"/>
      <c r="AY8" s="18"/>
      <c r="AZ8" s="18"/>
      <c r="BA8" s="18"/>
      <c r="BB8" s="18"/>
      <c r="BC8" s="18"/>
      <c r="BD8" s="18"/>
      <c r="BE8" s="41"/>
      <c r="BF8" s="41"/>
      <c r="BG8" s="41"/>
      <c r="BH8" s="41"/>
      <c r="BI8" s="41"/>
      <c r="BJ8" s="41"/>
      <c r="BK8" s="42"/>
      <c r="BL8" s="42"/>
      <c r="BM8" s="41"/>
      <c r="BN8" s="41"/>
      <c r="BO8" s="41"/>
      <c r="BP8" s="41"/>
      <c r="BQ8" s="41"/>
      <c r="BR8" s="41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</row>
    <row r="9" spans="1:90" ht="55.5" customHeight="1" x14ac:dyDescent="0.3">
      <c r="A9" s="21">
        <f t="shared" si="2"/>
        <v>7</v>
      </c>
      <c r="B9" s="22" t="s">
        <v>40</v>
      </c>
      <c r="C9" s="23" t="s">
        <v>41</v>
      </c>
      <c r="D9" s="24">
        <v>44462</v>
      </c>
      <c r="E9" s="24">
        <v>44462</v>
      </c>
      <c r="F9" s="46" t="s">
        <v>42</v>
      </c>
      <c r="G9" s="25" t="s">
        <v>82</v>
      </c>
      <c r="H9" s="25" t="s">
        <v>88</v>
      </c>
      <c r="I9" s="25" t="s">
        <v>89</v>
      </c>
      <c r="J9" s="48" t="s">
        <v>90</v>
      </c>
      <c r="K9" s="25" t="s">
        <v>47</v>
      </c>
      <c r="L9" s="25" t="s">
        <v>91</v>
      </c>
      <c r="M9" s="254">
        <v>55000</v>
      </c>
      <c r="N9" s="26">
        <v>262000</v>
      </c>
      <c r="O9" s="26">
        <v>22500</v>
      </c>
      <c r="P9" s="27" t="s">
        <v>87</v>
      </c>
      <c r="Q9" s="28">
        <v>44461</v>
      </c>
      <c r="R9" s="29">
        <v>44470</v>
      </c>
      <c r="S9" s="29">
        <v>44650</v>
      </c>
      <c r="T9" s="49" t="s">
        <v>50</v>
      </c>
      <c r="U9" s="30">
        <v>44469</v>
      </c>
      <c r="V9" s="31"/>
      <c r="W9" s="32">
        <f t="shared" si="1"/>
        <v>7</v>
      </c>
      <c r="X9" s="33"/>
      <c r="Y9" s="34" t="s">
        <v>50</v>
      </c>
      <c r="Z9" s="37"/>
      <c r="AA9" s="36"/>
      <c r="AB9" s="37"/>
      <c r="AC9" s="36"/>
      <c r="AD9" s="38"/>
      <c r="AE9" s="37"/>
      <c r="AF9" s="36"/>
      <c r="AG9" s="37"/>
      <c r="AH9" s="39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19"/>
      <c r="AT9" s="19"/>
      <c r="AU9" s="19"/>
      <c r="AV9" s="19"/>
      <c r="AW9" s="19"/>
      <c r="AX9" s="19"/>
      <c r="AY9" s="18"/>
      <c r="AZ9" s="18"/>
      <c r="BA9" s="18"/>
      <c r="BB9" s="18"/>
      <c r="BC9" s="18"/>
      <c r="BD9" s="18"/>
      <c r="BE9" s="41"/>
      <c r="BF9" s="41"/>
      <c r="BG9" s="41"/>
      <c r="BH9" s="41"/>
      <c r="BI9" s="41"/>
      <c r="BJ9" s="41"/>
      <c r="BK9" s="42"/>
      <c r="BL9" s="42"/>
      <c r="BM9" s="41"/>
      <c r="BN9" s="41"/>
      <c r="BO9" s="41"/>
      <c r="BP9" s="41"/>
      <c r="BQ9" s="41"/>
      <c r="BR9" s="41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</row>
    <row r="10" spans="1:90" ht="55.5" customHeight="1" x14ac:dyDescent="0.3">
      <c r="A10" s="21">
        <f t="shared" si="2"/>
        <v>8</v>
      </c>
      <c r="B10" s="22" t="s">
        <v>40</v>
      </c>
      <c r="C10" s="23" t="s">
        <v>41</v>
      </c>
      <c r="D10" s="24">
        <v>44466</v>
      </c>
      <c r="E10" s="24">
        <v>44466</v>
      </c>
      <c r="F10" s="46" t="s">
        <v>42</v>
      </c>
      <c r="G10" s="25" t="s">
        <v>82</v>
      </c>
      <c r="H10" s="25" t="s">
        <v>92</v>
      </c>
      <c r="I10" s="25" t="s">
        <v>93</v>
      </c>
      <c r="J10" s="48" t="s">
        <v>60</v>
      </c>
      <c r="K10" s="25" t="s">
        <v>47</v>
      </c>
      <c r="L10" s="25" t="s">
        <v>91</v>
      </c>
      <c r="M10" s="254">
        <v>135413.07999999999</v>
      </c>
      <c r="N10" s="26">
        <v>947891.56</v>
      </c>
      <c r="O10" s="26">
        <v>135413.07999999999</v>
      </c>
      <c r="P10" s="27" t="s">
        <v>87</v>
      </c>
      <c r="Q10" s="28">
        <v>44448</v>
      </c>
      <c r="R10" s="29">
        <v>44470</v>
      </c>
      <c r="S10" s="29">
        <v>44530</v>
      </c>
      <c r="T10" s="27" t="s">
        <v>50</v>
      </c>
      <c r="U10" s="30">
        <v>44469</v>
      </c>
      <c r="V10" s="31"/>
      <c r="W10" s="32">
        <f t="shared" si="1"/>
        <v>3</v>
      </c>
      <c r="X10" s="33"/>
      <c r="Y10" s="34" t="str">
        <f t="shared" ref="Y10:Y17" si="3">CONCATENATE(IF(T10="Finalised","Finalised",""),IF(T10="Not Finalised",W10,""), IF(T10="Closed","Closed",""),IF(T10="Withdrawn","Withdrawn",""))</f>
        <v>Finalised</v>
      </c>
      <c r="Z10" s="37"/>
      <c r="AA10" s="36"/>
      <c r="AB10" s="37"/>
      <c r="AC10" s="36"/>
      <c r="AD10" s="38"/>
      <c r="AE10" s="37"/>
      <c r="AF10" s="36"/>
      <c r="AG10" s="37"/>
      <c r="AH10" s="39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19"/>
      <c r="AT10" s="19"/>
      <c r="AU10" s="19"/>
      <c r="AV10" s="19"/>
      <c r="AW10" s="19"/>
      <c r="AX10" s="19"/>
      <c r="AY10" s="18"/>
      <c r="AZ10" s="18"/>
      <c r="BA10" s="18"/>
      <c r="BB10" s="18"/>
      <c r="BC10" s="18"/>
      <c r="BD10" s="18"/>
      <c r="BE10" s="41"/>
      <c r="BF10" s="41"/>
      <c r="BG10" s="41"/>
      <c r="BH10" s="41"/>
      <c r="BI10" s="41"/>
      <c r="BJ10" s="41"/>
      <c r="BK10" s="42"/>
      <c r="BL10" s="42"/>
      <c r="BM10" s="41"/>
      <c r="BN10" s="41"/>
      <c r="BO10" s="41"/>
      <c r="BP10" s="41"/>
      <c r="BQ10" s="41"/>
      <c r="BR10" s="41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</row>
    <row r="11" spans="1:90" ht="55.5" customHeight="1" x14ac:dyDescent="0.3">
      <c r="A11" s="21">
        <f t="shared" si="2"/>
        <v>9</v>
      </c>
      <c r="B11" s="22" t="s">
        <v>40</v>
      </c>
      <c r="C11" s="23" t="s">
        <v>41</v>
      </c>
      <c r="D11" s="24">
        <v>44469</v>
      </c>
      <c r="E11" s="24">
        <v>44469</v>
      </c>
      <c r="F11" s="46" t="s">
        <v>42</v>
      </c>
      <c r="G11" s="25" t="s">
        <v>82</v>
      </c>
      <c r="H11" s="25" t="s">
        <v>88</v>
      </c>
      <c r="I11" s="25" t="s">
        <v>94</v>
      </c>
      <c r="J11" s="48" t="s">
        <v>95</v>
      </c>
      <c r="K11" s="25" t="s">
        <v>47</v>
      </c>
      <c r="L11" s="25" t="s">
        <v>91</v>
      </c>
      <c r="M11" s="254">
        <v>11021600.6</v>
      </c>
      <c r="N11" s="26">
        <v>15475893.630000001</v>
      </c>
      <c r="O11" s="26">
        <v>0</v>
      </c>
      <c r="P11" s="27" t="s">
        <v>87</v>
      </c>
      <c r="Q11" s="28">
        <v>44469</v>
      </c>
      <c r="R11" s="29">
        <v>44531</v>
      </c>
      <c r="S11" s="29">
        <v>44895</v>
      </c>
      <c r="T11" s="27" t="s">
        <v>50</v>
      </c>
      <c r="U11" s="30">
        <v>44491</v>
      </c>
      <c r="V11" s="31"/>
      <c r="W11" s="32">
        <f t="shared" si="1"/>
        <v>22</v>
      </c>
      <c r="X11" s="33"/>
      <c r="Y11" s="34" t="str">
        <f t="shared" si="3"/>
        <v>Finalised</v>
      </c>
      <c r="Z11" s="37"/>
      <c r="AA11" s="36"/>
      <c r="AB11" s="37"/>
      <c r="AC11" s="36"/>
      <c r="AD11" s="38"/>
      <c r="AE11" s="37"/>
      <c r="AF11" s="36"/>
      <c r="AG11" s="37"/>
      <c r="AH11" s="39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19"/>
      <c r="AT11" s="19"/>
      <c r="AU11" s="19"/>
      <c r="AV11" s="19"/>
      <c r="AW11" s="19"/>
      <c r="AX11" s="19"/>
      <c r="AY11" s="18"/>
      <c r="AZ11" s="18"/>
      <c r="BA11" s="18"/>
      <c r="BB11" s="18"/>
      <c r="BC11" s="18"/>
      <c r="BD11" s="18"/>
      <c r="BE11" s="41"/>
      <c r="BF11" s="41"/>
      <c r="BG11" s="41"/>
      <c r="BH11" s="41"/>
      <c r="BI11" s="41"/>
      <c r="BJ11" s="41"/>
      <c r="BK11" s="42"/>
      <c r="BL11" s="42"/>
      <c r="BM11" s="41"/>
      <c r="BN11" s="41"/>
      <c r="BO11" s="41"/>
      <c r="BP11" s="41"/>
      <c r="BQ11" s="41"/>
      <c r="BR11" s="41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</row>
    <row r="12" spans="1:90" ht="55.5" customHeight="1" x14ac:dyDescent="0.3">
      <c r="A12" s="21">
        <f t="shared" si="2"/>
        <v>10</v>
      </c>
      <c r="B12" s="22" t="s">
        <v>40</v>
      </c>
      <c r="C12" s="23" t="s">
        <v>41</v>
      </c>
      <c r="D12" s="24">
        <v>44466</v>
      </c>
      <c r="E12" s="24">
        <v>44466</v>
      </c>
      <c r="F12" s="46" t="s">
        <v>42</v>
      </c>
      <c r="G12" s="25" t="s">
        <v>82</v>
      </c>
      <c r="H12" s="25" t="s">
        <v>96</v>
      </c>
      <c r="I12" s="25" t="s">
        <v>97</v>
      </c>
      <c r="J12" s="48" t="s">
        <v>98</v>
      </c>
      <c r="K12" s="25" t="s">
        <v>99</v>
      </c>
      <c r="L12" s="25" t="s">
        <v>100</v>
      </c>
      <c r="M12" s="254">
        <v>38066450.369999997</v>
      </c>
      <c r="N12" s="26">
        <v>359669847.94999999</v>
      </c>
      <c r="O12" s="26">
        <v>49087444.140000001</v>
      </c>
      <c r="P12" s="27" t="s">
        <v>87</v>
      </c>
      <c r="Q12" s="28">
        <v>44447</v>
      </c>
      <c r="R12" s="26" t="s">
        <v>77</v>
      </c>
      <c r="S12" s="29" t="s">
        <v>77</v>
      </c>
      <c r="T12" s="26" t="s">
        <v>50</v>
      </c>
      <c r="U12" s="30">
        <v>44504</v>
      </c>
      <c r="V12" s="31"/>
      <c r="W12" s="32">
        <f t="shared" si="1"/>
        <v>38</v>
      </c>
      <c r="X12" s="33"/>
      <c r="Y12" s="34" t="str">
        <f t="shared" si="3"/>
        <v>Finalised</v>
      </c>
      <c r="Z12" s="37"/>
      <c r="AA12" s="36"/>
      <c r="AB12" s="37"/>
      <c r="AC12" s="36"/>
      <c r="AD12" s="38"/>
      <c r="AE12" s="37"/>
      <c r="AF12" s="36"/>
      <c r="AG12" s="37"/>
      <c r="AH12" s="39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19"/>
      <c r="AT12" s="19"/>
      <c r="AU12" s="19"/>
      <c r="AV12" s="19"/>
      <c r="AW12" s="19"/>
      <c r="AX12" s="19"/>
      <c r="AY12" s="18"/>
      <c r="AZ12" s="18"/>
      <c r="BA12" s="18"/>
      <c r="BB12" s="18"/>
      <c r="BC12" s="18"/>
      <c r="BD12" s="18"/>
      <c r="BE12" s="41"/>
      <c r="BF12" s="41"/>
      <c r="BG12" s="41"/>
      <c r="BH12" s="41"/>
      <c r="BI12" s="41"/>
      <c r="BJ12" s="41"/>
      <c r="BK12" s="42"/>
      <c r="BL12" s="42"/>
      <c r="BM12" s="41"/>
      <c r="BN12" s="41"/>
      <c r="BO12" s="41"/>
      <c r="BP12" s="41"/>
      <c r="BQ12" s="41"/>
      <c r="BR12" s="41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</row>
    <row r="13" spans="1:90" ht="87.75" customHeight="1" x14ac:dyDescent="0.3">
      <c r="A13" s="21">
        <f t="shared" si="2"/>
        <v>11</v>
      </c>
      <c r="B13" s="22" t="s">
        <v>40</v>
      </c>
      <c r="C13" s="23" t="s">
        <v>41</v>
      </c>
      <c r="D13" s="24">
        <v>44466</v>
      </c>
      <c r="E13" s="24">
        <v>44466</v>
      </c>
      <c r="F13" s="46" t="s">
        <v>42</v>
      </c>
      <c r="G13" s="25" t="s">
        <v>82</v>
      </c>
      <c r="H13" s="25" t="s">
        <v>101</v>
      </c>
      <c r="I13" s="25" t="s">
        <v>102</v>
      </c>
      <c r="J13" s="48" t="s">
        <v>103</v>
      </c>
      <c r="K13" s="25" t="s">
        <v>104</v>
      </c>
      <c r="L13" s="25" t="s">
        <v>68</v>
      </c>
      <c r="M13" s="254">
        <v>241128853.34999999</v>
      </c>
      <c r="N13" s="26" t="s">
        <v>105</v>
      </c>
      <c r="O13" s="26" t="s">
        <v>106</v>
      </c>
      <c r="P13" s="27" t="s">
        <v>63</v>
      </c>
      <c r="Q13" s="28">
        <v>44476</v>
      </c>
      <c r="R13" s="26" t="s">
        <v>77</v>
      </c>
      <c r="S13" s="29" t="s">
        <v>77</v>
      </c>
      <c r="T13" s="26" t="s">
        <v>50</v>
      </c>
      <c r="U13" s="30">
        <v>44504</v>
      </c>
      <c r="V13" s="31"/>
      <c r="W13" s="32">
        <f t="shared" si="1"/>
        <v>38</v>
      </c>
      <c r="X13" s="33"/>
      <c r="Y13" s="34" t="str">
        <f t="shared" si="3"/>
        <v>Finalised</v>
      </c>
      <c r="Z13" s="50"/>
      <c r="AA13" s="36"/>
      <c r="AB13" s="37"/>
      <c r="AC13" s="36"/>
      <c r="AD13" s="38"/>
      <c r="AE13" s="37"/>
      <c r="AF13" s="36"/>
      <c r="AG13" s="37"/>
      <c r="AH13" s="39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19"/>
      <c r="AT13" s="19"/>
      <c r="AU13" s="19"/>
      <c r="AV13" s="19"/>
      <c r="AW13" s="19"/>
      <c r="AX13" s="19"/>
      <c r="AY13" s="18"/>
      <c r="AZ13" s="18"/>
      <c r="BA13" s="18"/>
      <c r="BB13" s="18"/>
      <c r="BC13" s="18"/>
      <c r="BD13" s="18"/>
      <c r="BE13" s="41"/>
      <c r="BF13" s="41"/>
      <c r="BG13" s="41"/>
      <c r="BH13" s="41"/>
      <c r="BI13" s="41"/>
      <c r="BJ13" s="41"/>
      <c r="BK13" s="42"/>
      <c r="BL13" s="42"/>
      <c r="BM13" s="41"/>
      <c r="BN13" s="41"/>
      <c r="BO13" s="41"/>
      <c r="BP13" s="41"/>
      <c r="BQ13" s="41"/>
      <c r="BR13" s="41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</row>
    <row r="14" spans="1:90" ht="55.5" customHeight="1" x14ac:dyDescent="0.3">
      <c r="A14" s="21">
        <f t="shared" si="2"/>
        <v>12</v>
      </c>
      <c r="B14" s="22" t="s">
        <v>40</v>
      </c>
      <c r="C14" s="23" t="s">
        <v>41</v>
      </c>
      <c r="D14" s="24">
        <v>44466</v>
      </c>
      <c r="E14" s="24">
        <v>44466</v>
      </c>
      <c r="F14" s="46" t="s">
        <v>42</v>
      </c>
      <c r="G14" s="25" t="s">
        <v>82</v>
      </c>
      <c r="H14" s="25" t="s">
        <v>101</v>
      </c>
      <c r="I14" s="25" t="s">
        <v>107</v>
      </c>
      <c r="J14" s="48" t="s">
        <v>103</v>
      </c>
      <c r="K14" s="25" t="s">
        <v>104</v>
      </c>
      <c r="L14" s="25" t="s">
        <v>68</v>
      </c>
      <c r="M14" s="254">
        <v>36712110</v>
      </c>
      <c r="N14" s="26" t="s">
        <v>108</v>
      </c>
      <c r="O14" s="26" t="s">
        <v>109</v>
      </c>
      <c r="P14" s="27" t="s">
        <v>63</v>
      </c>
      <c r="Q14" s="28">
        <v>44476</v>
      </c>
      <c r="R14" s="26" t="s">
        <v>77</v>
      </c>
      <c r="S14" s="29" t="s">
        <v>77</v>
      </c>
      <c r="T14" s="26" t="s">
        <v>50</v>
      </c>
      <c r="U14" s="30">
        <v>44504</v>
      </c>
      <c r="V14" s="27"/>
      <c r="W14" s="32">
        <f t="shared" si="1"/>
        <v>38</v>
      </c>
      <c r="X14" s="33"/>
      <c r="Y14" s="34" t="str">
        <f t="shared" si="3"/>
        <v>Finalised</v>
      </c>
      <c r="Z14" s="50"/>
      <c r="AA14" s="36"/>
      <c r="AB14" s="37"/>
      <c r="AC14" s="36"/>
      <c r="AD14" s="38"/>
      <c r="AE14" s="37"/>
      <c r="AF14" s="36"/>
      <c r="AG14" s="37"/>
      <c r="AH14" s="39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19"/>
      <c r="AT14" s="19"/>
      <c r="AU14" s="19"/>
      <c r="AV14" s="19"/>
      <c r="AW14" s="19"/>
      <c r="AX14" s="19"/>
      <c r="AY14" s="18"/>
      <c r="AZ14" s="18"/>
      <c r="BA14" s="18"/>
      <c r="BB14" s="18"/>
      <c r="BC14" s="18"/>
      <c r="BD14" s="18"/>
      <c r="BE14" s="41"/>
      <c r="BF14" s="41"/>
      <c r="BG14" s="41"/>
      <c r="BH14" s="41"/>
      <c r="BI14" s="41"/>
      <c r="BJ14" s="41"/>
      <c r="BK14" s="42"/>
      <c r="BL14" s="42"/>
      <c r="BM14" s="41"/>
      <c r="BN14" s="41"/>
      <c r="BO14" s="41"/>
      <c r="BP14" s="41"/>
      <c r="BQ14" s="41"/>
      <c r="BR14" s="41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</row>
    <row r="15" spans="1:90" ht="55.5" customHeight="1" x14ac:dyDescent="0.3">
      <c r="A15" s="21">
        <f t="shared" si="2"/>
        <v>13</v>
      </c>
      <c r="B15" s="22" t="s">
        <v>40</v>
      </c>
      <c r="C15" s="23" t="s">
        <v>41</v>
      </c>
      <c r="D15" s="24">
        <v>44482</v>
      </c>
      <c r="E15" s="24">
        <v>44482</v>
      </c>
      <c r="F15" s="46" t="s">
        <v>42</v>
      </c>
      <c r="G15" s="25" t="s">
        <v>43</v>
      </c>
      <c r="H15" s="25" t="s">
        <v>110</v>
      </c>
      <c r="I15" s="25" t="s">
        <v>111</v>
      </c>
      <c r="J15" s="48" t="s">
        <v>112</v>
      </c>
      <c r="K15" s="25" t="s">
        <v>113</v>
      </c>
      <c r="L15" s="25" t="s">
        <v>48</v>
      </c>
      <c r="M15" s="254">
        <v>10926321.43</v>
      </c>
      <c r="N15" s="26" t="s">
        <v>77</v>
      </c>
      <c r="O15" s="26">
        <v>1274737.5</v>
      </c>
      <c r="P15" s="27" t="s">
        <v>87</v>
      </c>
      <c r="Q15" s="28">
        <v>44482</v>
      </c>
      <c r="R15" s="51" t="s">
        <v>77</v>
      </c>
      <c r="S15" s="51" t="s">
        <v>77</v>
      </c>
      <c r="T15" s="27" t="s">
        <v>50</v>
      </c>
      <c r="U15" s="30">
        <v>44516</v>
      </c>
      <c r="V15" s="27"/>
      <c r="W15" s="32">
        <f t="shared" si="1"/>
        <v>34</v>
      </c>
      <c r="X15" s="33"/>
      <c r="Y15" s="34" t="str">
        <f t="shared" si="3"/>
        <v>Finalised</v>
      </c>
      <c r="Z15" s="37"/>
      <c r="AA15" s="36"/>
      <c r="AB15" s="37"/>
      <c r="AC15" s="36"/>
      <c r="AD15" s="38"/>
      <c r="AE15" s="37"/>
      <c r="AF15" s="36"/>
      <c r="AG15" s="37"/>
      <c r="AH15" s="39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19"/>
      <c r="AT15" s="19"/>
      <c r="AU15" s="19"/>
      <c r="AV15" s="19"/>
      <c r="AW15" s="19"/>
      <c r="AX15" s="19"/>
      <c r="AY15" s="18"/>
      <c r="AZ15" s="18"/>
      <c r="BA15" s="18"/>
      <c r="BB15" s="18"/>
      <c r="BC15" s="18"/>
      <c r="BD15" s="18"/>
      <c r="BE15" s="41"/>
      <c r="BF15" s="41"/>
      <c r="BG15" s="41"/>
      <c r="BH15" s="41"/>
      <c r="BI15" s="41"/>
      <c r="BJ15" s="41"/>
      <c r="BK15" s="42"/>
      <c r="BL15" s="42"/>
      <c r="BM15" s="41"/>
      <c r="BN15" s="41"/>
      <c r="BO15" s="41"/>
      <c r="BP15" s="41"/>
      <c r="BQ15" s="41"/>
      <c r="BR15" s="41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</row>
    <row r="16" spans="1:90" ht="55.5" customHeight="1" x14ac:dyDescent="0.3">
      <c r="A16" s="21">
        <f t="shared" si="2"/>
        <v>14</v>
      </c>
      <c r="B16" s="22" t="s">
        <v>40</v>
      </c>
      <c r="C16" s="23" t="s">
        <v>114</v>
      </c>
      <c r="D16" s="24">
        <v>44484</v>
      </c>
      <c r="E16" s="24">
        <v>44484</v>
      </c>
      <c r="F16" s="46" t="s">
        <v>42</v>
      </c>
      <c r="G16" s="25" t="s">
        <v>43</v>
      </c>
      <c r="H16" s="25" t="s">
        <v>44</v>
      </c>
      <c r="I16" s="25" t="s">
        <v>115</v>
      </c>
      <c r="J16" s="48" t="s">
        <v>116</v>
      </c>
      <c r="K16" s="25" t="s">
        <v>117</v>
      </c>
      <c r="L16" s="25" t="s">
        <v>118</v>
      </c>
      <c r="M16" s="254">
        <v>12405000</v>
      </c>
      <c r="N16" s="26">
        <v>98604803</v>
      </c>
      <c r="O16" s="26">
        <v>52125400</v>
      </c>
      <c r="P16" s="27" t="s">
        <v>63</v>
      </c>
      <c r="Q16" s="28">
        <v>44484</v>
      </c>
      <c r="R16" s="51" t="s">
        <v>77</v>
      </c>
      <c r="S16" s="51" t="s">
        <v>77</v>
      </c>
      <c r="T16" s="27" t="s">
        <v>50</v>
      </c>
      <c r="U16" s="30">
        <v>44550</v>
      </c>
      <c r="V16" s="27"/>
      <c r="W16" s="32">
        <f t="shared" si="1"/>
        <v>66</v>
      </c>
      <c r="X16" s="33"/>
      <c r="Y16" s="34" t="str">
        <f t="shared" si="3"/>
        <v>Finalised</v>
      </c>
      <c r="Z16" s="37"/>
      <c r="AA16" s="36"/>
      <c r="AB16" s="37"/>
      <c r="AC16" s="36"/>
      <c r="AD16" s="38"/>
      <c r="AE16" s="37"/>
      <c r="AF16" s="36"/>
      <c r="AG16" s="37"/>
      <c r="AH16" s="39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19"/>
      <c r="AT16" s="19"/>
      <c r="AU16" s="19"/>
      <c r="AV16" s="19"/>
      <c r="AW16" s="19"/>
      <c r="AX16" s="19"/>
      <c r="AY16" s="18"/>
      <c r="AZ16" s="18"/>
      <c r="BA16" s="18"/>
      <c r="BB16" s="18"/>
      <c r="BC16" s="18"/>
      <c r="BD16" s="18"/>
      <c r="BE16" s="41"/>
      <c r="BF16" s="41"/>
      <c r="BG16" s="41"/>
      <c r="BH16" s="41"/>
      <c r="BI16" s="41"/>
      <c r="BJ16" s="41"/>
      <c r="BK16" s="42"/>
      <c r="BL16" s="42"/>
      <c r="BM16" s="41"/>
      <c r="BN16" s="41"/>
      <c r="BO16" s="41"/>
      <c r="BP16" s="41"/>
      <c r="BQ16" s="41"/>
      <c r="BR16" s="41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</row>
    <row r="17" spans="1:90" ht="55.5" customHeight="1" x14ac:dyDescent="0.3">
      <c r="A17" s="21">
        <f t="shared" si="2"/>
        <v>15</v>
      </c>
      <c r="B17" s="22" t="s">
        <v>40</v>
      </c>
      <c r="C17" s="23" t="s">
        <v>41</v>
      </c>
      <c r="D17" s="24">
        <v>44483</v>
      </c>
      <c r="E17" s="24">
        <v>44483</v>
      </c>
      <c r="F17" s="25" t="s">
        <v>42</v>
      </c>
      <c r="G17" s="48" t="s">
        <v>78</v>
      </c>
      <c r="H17" s="25" t="s">
        <v>119</v>
      </c>
      <c r="I17" s="25" t="s">
        <v>120</v>
      </c>
      <c r="J17" s="48" t="s">
        <v>121</v>
      </c>
      <c r="K17" s="25" t="s">
        <v>122</v>
      </c>
      <c r="L17" s="25" t="s">
        <v>48</v>
      </c>
      <c r="M17" s="254">
        <v>8853697.5500000007</v>
      </c>
      <c r="N17" s="26">
        <v>5282979</v>
      </c>
      <c r="O17" s="26">
        <v>1252468.73</v>
      </c>
      <c r="P17" s="27" t="s">
        <v>63</v>
      </c>
      <c r="Q17" s="28">
        <v>44483</v>
      </c>
      <c r="R17" s="51" t="s">
        <v>77</v>
      </c>
      <c r="S17" s="51" t="s">
        <v>77</v>
      </c>
      <c r="T17" s="27" t="s">
        <v>50</v>
      </c>
      <c r="U17" s="30">
        <v>44518</v>
      </c>
      <c r="V17" s="27"/>
      <c r="W17" s="32">
        <f t="shared" si="1"/>
        <v>35</v>
      </c>
      <c r="X17" s="33"/>
      <c r="Y17" s="34" t="str">
        <f t="shared" si="3"/>
        <v>Finalised</v>
      </c>
      <c r="Z17" s="37"/>
      <c r="AA17" s="36"/>
      <c r="AB17" s="37"/>
      <c r="AC17" s="36"/>
      <c r="AD17" s="38"/>
      <c r="AE17" s="37"/>
      <c r="AF17" s="36"/>
      <c r="AG17" s="37"/>
      <c r="AH17" s="39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19"/>
      <c r="AT17" s="19"/>
      <c r="AU17" s="19"/>
      <c r="AV17" s="19"/>
      <c r="AW17" s="19"/>
      <c r="AX17" s="19"/>
      <c r="AY17" s="18"/>
      <c r="AZ17" s="18"/>
      <c r="BA17" s="18"/>
      <c r="BB17" s="18"/>
      <c r="BC17" s="18"/>
      <c r="BD17" s="18"/>
      <c r="BE17" s="41"/>
      <c r="BF17" s="41"/>
      <c r="BG17" s="41"/>
      <c r="BH17" s="41"/>
      <c r="BI17" s="41"/>
      <c r="BJ17" s="41"/>
      <c r="BK17" s="42"/>
      <c r="BL17" s="42"/>
      <c r="BM17" s="41"/>
      <c r="BN17" s="41"/>
      <c r="BO17" s="41"/>
      <c r="BP17" s="41"/>
      <c r="BQ17" s="41"/>
      <c r="BR17" s="41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</row>
    <row r="18" spans="1:90" ht="55.5" customHeight="1" x14ac:dyDescent="0.3">
      <c r="A18" s="21">
        <f t="shared" si="2"/>
        <v>16</v>
      </c>
      <c r="B18" s="22" t="s">
        <v>40</v>
      </c>
      <c r="C18" s="23" t="s">
        <v>41</v>
      </c>
      <c r="D18" s="24">
        <v>44483</v>
      </c>
      <c r="E18" s="24">
        <v>44483</v>
      </c>
      <c r="F18" s="25" t="s">
        <v>42</v>
      </c>
      <c r="G18" s="25" t="s">
        <v>82</v>
      </c>
      <c r="H18" s="25" t="s">
        <v>123</v>
      </c>
      <c r="I18" s="25" t="s">
        <v>124</v>
      </c>
      <c r="J18" s="48" t="s">
        <v>125</v>
      </c>
      <c r="K18" s="25" t="s">
        <v>47</v>
      </c>
      <c r="L18" s="25" t="s">
        <v>91</v>
      </c>
      <c r="M18" s="254">
        <v>2907161.1</v>
      </c>
      <c r="N18" s="26">
        <v>34603216.039999999</v>
      </c>
      <c r="O18" s="26">
        <v>22625437.27</v>
      </c>
      <c r="P18" s="27" t="s">
        <v>87</v>
      </c>
      <c r="Q18" s="28">
        <v>44473</v>
      </c>
      <c r="R18" s="52">
        <v>44531</v>
      </c>
      <c r="S18" s="52">
        <v>44620</v>
      </c>
      <c r="T18" s="27" t="s">
        <v>50</v>
      </c>
      <c r="U18" s="30">
        <v>44491</v>
      </c>
      <c r="V18" s="31"/>
      <c r="W18" s="32">
        <f t="shared" si="1"/>
        <v>8</v>
      </c>
      <c r="X18" s="33"/>
      <c r="Y18" s="34" t="s">
        <v>50</v>
      </c>
      <c r="Z18" s="37"/>
      <c r="AA18" s="36"/>
      <c r="AB18" s="37"/>
      <c r="AC18" s="36"/>
      <c r="AD18" s="38"/>
      <c r="AE18" s="37"/>
      <c r="AF18" s="36"/>
      <c r="AG18" s="37"/>
      <c r="AH18" s="39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19"/>
      <c r="AT18" s="19"/>
      <c r="AU18" s="19"/>
      <c r="AV18" s="19"/>
      <c r="AW18" s="19"/>
      <c r="AX18" s="19"/>
      <c r="AY18" s="18"/>
      <c r="AZ18" s="18"/>
      <c r="BA18" s="18"/>
      <c r="BB18" s="18"/>
      <c r="BC18" s="18"/>
      <c r="BD18" s="18"/>
      <c r="BE18" s="41"/>
      <c r="BF18" s="41"/>
      <c r="BG18" s="41"/>
      <c r="BH18" s="41"/>
      <c r="BI18" s="41"/>
      <c r="BJ18" s="41"/>
      <c r="BK18" s="42"/>
      <c r="BL18" s="42"/>
      <c r="BM18" s="41"/>
      <c r="BN18" s="41"/>
      <c r="BO18" s="41"/>
      <c r="BP18" s="41"/>
      <c r="BQ18" s="41"/>
      <c r="BR18" s="41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</row>
    <row r="19" spans="1:90" ht="55.5" customHeight="1" x14ac:dyDescent="0.3">
      <c r="A19" s="21">
        <f t="shared" si="2"/>
        <v>17</v>
      </c>
      <c r="B19" s="22" t="s">
        <v>40</v>
      </c>
      <c r="C19" s="23" t="s">
        <v>41</v>
      </c>
      <c r="D19" s="44">
        <v>44481</v>
      </c>
      <c r="E19" s="44">
        <v>44481</v>
      </c>
      <c r="F19" s="25" t="s">
        <v>42</v>
      </c>
      <c r="G19" s="48" t="s">
        <v>78</v>
      </c>
      <c r="H19" s="25" t="s">
        <v>126</v>
      </c>
      <c r="I19" s="25" t="s">
        <v>127</v>
      </c>
      <c r="J19" s="25" t="s">
        <v>128</v>
      </c>
      <c r="K19" s="25" t="s">
        <v>129</v>
      </c>
      <c r="L19" s="25" t="s">
        <v>91</v>
      </c>
      <c r="M19" s="254">
        <v>180000</v>
      </c>
      <c r="N19" s="26">
        <v>2020718</v>
      </c>
      <c r="O19" s="26">
        <v>859000</v>
      </c>
      <c r="P19" s="27" t="s">
        <v>49</v>
      </c>
      <c r="Q19" s="49">
        <v>44481</v>
      </c>
      <c r="R19" s="52">
        <v>44501</v>
      </c>
      <c r="S19" s="52">
        <v>44227</v>
      </c>
      <c r="T19" s="27" t="s">
        <v>50</v>
      </c>
      <c r="U19" s="30">
        <v>44491</v>
      </c>
      <c r="V19" s="31"/>
      <c r="W19" s="32">
        <f t="shared" si="1"/>
        <v>10</v>
      </c>
      <c r="X19" s="33"/>
      <c r="Y19" s="34" t="str">
        <f t="shared" ref="Y19:Y37" si="4">CONCATENATE(IF(T19="Finalised","Finalised",""),IF(T19="Not Finalised",W19,""), IF(T19="Closed","Closed",""),IF(T19="Withdrawn","Withdrawn",""))</f>
        <v>Finalised</v>
      </c>
      <c r="Z19" s="37"/>
      <c r="AA19" s="36"/>
      <c r="AB19" s="37"/>
      <c r="AC19" s="36"/>
      <c r="AD19" s="38"/>
      <c r="AE19" s="37"/>
      <c r="AF19" s="36"/>
      <c r="AG19" s="37"/>
      <c r="AH19" s="39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19"/>
      <c r="AT19" s="19"/>
      <c r="AU19" s="19"/>
      <c r="AV19" s="19"/>
      <c r="AW19" s="19"/>
      <c r="AX19" s="19"/>
      <c r="AY19" s="18"/>
      <c r="AZ19" s="18"/>
      <c r="BA19" s="18"/>
      <c r="BB19" s="18"/>
      <c r="BC19" s="18"/>
      <c r="BD19" s="18"/>
      <c r="BE19" s="41"/>
      <c r="BF19" s="41"/>
      <c r="BG19" s="41"/>
      <c r="BH19" s="41"/>
      <c r="BI19" s="41"/>
      <c r="BJ19" s="41"/>
      <c r="BK19" s="42"/>
      <c r="BL19" s="42"/>
      <c r="BM19" s="41"/>
      <c r="BN19" s="41"/>
      <c r="BO19" s="41"/>
      <c r="BP19" s="41"/>
      <c r="BQ19" s="41"/>
      <c r="BR19" s="41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</row>
    <row r="20" spans="1:90" ht="55.5" customHeight="1" x14ac:dyDescent="0.3">
      <c r="A20" s="21">
        <f t="shared" si="2"/>
        <v>18</v>
      </c>
      <c r="B20" s="22" t="s">
        <v>40</v>
      </c>
      <c r="C20" s="23" t="s">
        <v>41</v>
      </c>
      <c r="D20" s="44">
        <v>44498</v>
      </c>
      <c r="E20" s="44">
        <v>44498</v>
      </c>
      <c r="F20" s="46" t="s">
        <v>42</v>
      </c>
      <c r="G20" s="25" t="s">
        <v>64</v>
      </c>
      <c r="H20" s="25" t="s">
        <v>130</v>
      </c>
      <c r="I20" s="25" t="s">
        <v>131</v>
      </c>
      <c r="J20" s="25" t="s">
        <v>132</v>
      </c>
      <c r="K20" s="25" t="s">
        <v>47</v>
      </c>
      <c r="L20" s="25" t="s">
        <v>68</v>
      </c>
      <c r="M20" s="254">
        <v>2000000</v>
      </c>
      <c r="N20" s="26" t="s">
        <v>133</v>
      </c>
      <c r="O20" s="26" t="s">
        <v>134</v>
      </c>
      <c r="P20" s="27" t="s">
        <v>49</v>
      </c>
      <c r="Q20" s="49">
        <v>44498</v>
      </c>
      <c r="R20" s="51" t="s">
        <v>77</v>
      </c>
      <c r="S20" s="51" t="s">
        <v>77</v>
      </c>
      <c r="T20" s="27" t="s">
        <v>50</v>
      </c>
      <c r="U20" s="30">
        <v>44508</v>
      </c>
      <c r="V20" s="31"/>
      <c r="W20" s="32">
        <f t="shared" si="1"/>
        <v>10</v>
      </c>
      <c r="X20" s="33"/>
      <c r="Y20" s="34" t="str">
        <f t="shared" si="4"/>
        <v>Finalised</v>
      </c>
      <c r="Z20" s="37"/>
      <c r="AA20" s="36"/>
      <c r="AB20" s="37"/>
      <c r="AC20" s="36"/>
      <c r="AD20" s="38"/>
      <c r="AE20" s="37"/>
      <c r="AF20" s="36"/>
      <c r="AG20" s="37"/>
      <c r="AH20" s="39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19"/>
      <c r="AT20" s="19"/>
      <c r="AU20" s="19"/>
      <c r="AV20" s="19"/>
      <c r="AW20" s="19"/>
      <c r="AX20" s="19"/>
      <c r="AY20" s="18"/>
      <c r="AZ20" s="18"/>
      <c r="BA20" s="18"/>
      <c r="BB20" s="18"/>
      <c r="BC20" s="18"/>
      <c r="BD20" s="18"/>
      <c r="BE20" s="41"/>
      <c r="BF20" s="41"/>
      <c r="BG20" s="41"/>
      <c r="BH20" s="41"/>
      <c r="BI20" s="41"/>
      <c r="BJ20" s="41"/>
      <c r="BK20" s="42"/>
      <c r="BL20" s="42"/>
      <c r="BM20" s="41"/>
      <c r="BN20" s="41"/>
      <c r="BO20" s="41"/>
      <c r="BP20" s="41"/>
      <c r="BQ20" s="41"/>
      <c r="BR20" s="41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</row>
    <row r="21" spans="1:90" ht="55.5" customHeight="1" x14ac:dyDescent="0.3">
      <c r="A21" s="21">
        <f t="shared" si="2"/>
        <v>19</v>
      </c>
      <c r="B21" s="22" t="s">
        <v>40</v>
      </c>
      <c r="C21" s="23" t="s">
        <v>41</v>
      </c>
      <c r="D21" s="44">
        <v>44503</v>
      </c>
      <c r="E21" s="44">
        <v>44503</v>
      </c>
      <c r="F21" s="46" t="s">
        <v>42</v>
      </c>
      <c r="G21" s="25" t="s">
        <v>82</v>
      </c>
      <c r="H21" s="25" t="s">
        <v>123</v>
      </c>
      <c r="I21" s="25" t="s">
        <v>135</v>
      </c>
      <c r="J21" s="25" t="s">
        <v>136</v>
      </c>
      <c r="K21" s="25" t="s">
        <v>47</v>
      </c>
      <c r="L21" s="25" t="s">
        <v>48</v>
      </c>
      <c r="M21" s="254">
        <v>998757.7</v>
      </c>
      <c r="N21" s="26" t="s">
        <v>137</v>
      </c>
      <c r="O21" s="26" t="s">
        <v>138</v>
      </c>
      <c r="P21" s="27" t="s">
        <v>87</v>
      </c>
      <c r="Q21" s="29">
        <v>44495</v>
      </c>
      <c r="R21" s="53">
        <v>44531</v>
      </c>
      <c r="S21" s="52">
        <v>44835</v>
      </c>
      <c r="T21" s="27" t="s">
        <v>50</v>
      </c>
      <c r="U21" s="30">
        <v>44525</v>
      </c>
      <c r="V21" s="27"/>
      <c r="W21" s="32">
        <f t="shared" si="1"/>
        <v>22</v>
      </c>
      <c r="X21" s="33"/>
      <c r="Y21" s="34" t="str">
        <f t="shared" si="4"/>
        <v>Finalised</v>
      </c>
      <c r="Z21" s="35"/>
      <c r="AA21" s="36"/>
      <c r="AB21" s="37"/>
      <c r="AC21" s="36"/>
      <c r="AD21" s="38"/>
      <c r="AE21" s="37"/>
      <c r="AF21" s="36"/>
      <c r="AG21" s="37"/>
      <c r="AH21" s="39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19"/>
      <c r="AT21" s="19"/>
      <c r="AU21" s="19"/>
      <c r="AV21" s="19"/>
      <c r="AW21" s="19"/>
      <c r="AX21" s="19"/>
      <c r="AY21" s="18"/>
      <c r="AZ21" s="18"/>
      <c r="BA21" s="18"/>
      <c r="BB21" s="18"/>
      <c r="BC21" s="18"/>
      <c r="BD21" s="18"/>
      <c r="BE21" s="41"/>
      <c r="BF21" s="41"/>
      <c r="BG21" s="41"/>
      <c r="BH21" s="41"/>
      <c r="BI21" s="41"/>
      <c r="BJ21" s="41"/>
      <c r="BK21" s="42"/>
      <c r="BL21" s="42"/>
      <c r="BM21" s="41"/>
      <c r="BN21" s="41"/>
      <c r="BO21" s="41"/>
      <c r="BP21" s="41"/>
      <c r="BQ21" s="41"/>
      <c r="BR21" s="41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</row>
    <row r="22" spans="1:90" ht="55.5" customHeight="1" x14ac:dyDescent="0.3">
      <c r="A22" s="21">
        <f t="shared" si="2"/>
        <v>20</v>
      </c>
      <c r="B22" s="22" t="s">
        <v>40</v>
      </c>
      <c r="C22" s="23" t="s">
        <v>41</v>
      </c>
      <c r="D22" s="44">
        <v>44503</v>
      </c>
      <c r="E22" s="44">
        <v>44503</v>
      </c>
      <c r="F22" s="46" t="s">
        <v>42</v>
      </c>
      <c r="G22" s="25" t="s">
        <v>64</v>
      </c>
      <c r="H22" s="25" t="s">
        <v>123</v>
      </c>
      <c r="I22" s="25" t="s">
        <v>139</v>
      </c>
      <c r="J22" s="25" t="s">
        <v>140</v>
      </c>
      <c r="K22" s="25" t="s">
        <v>47</v>
      </c>
      <c r="L22" s="25" t="s">
        <v>68</v>
      </c>
      <c r="M22" s="254">
        <v>21350019.739999998</v>
      </c>
      <c r="N22" s="26" t="s">
        <v>141</v>
      </c>
      <c r="O22" s="26">
        <v>0</v>
      </c>
      <c r="P22" s="27" t="s">
        <v>49</v>
      </c>
      <c r="Q22" s="29">
        <v>44496</v>
      </c>
      <c r="R22" s="29">
        <v>44510</v>
      </c>
      <c r="S22" s="54">
        <v>44874</v>
      </c>
      <c r="T22" s="27" t="s">
        <v>50</v>
      </c>
      <c r="U22" s="30">
        <v>44508</v>
      </c>
      <c r="V22" s="31"/>
      <c r="W22" s="32">
        <f t="shared" si="1"/>
        <v>5</v>
      </c>
      <c r="X22" s="33"/>
      <c r="Y22" s="34" t="str">
        <f t="shared" si="4"/>
        <v>Finalised</v>
      </c>
      <c r="Z22" s="37"/>
      <c r="AA22" s="36"/>
      <c r="AB22" s="37"/>
      <c r="AC22" s="36"/>
      <c r="AD22" s="38"/>
      <c r="AE22" s="37"/>
      <c r="AF22" s="36"/>
      <c r="AG22" s="37"/>
      <c r="AH22" s="39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19"/>
      <c r="AT22" s="19"/>
      <c r="AU22" s="19"/>
      <c r="AV22" s="19"/>
      <c r="AW22" s="19"/>
      <c r="AX22" s="19"/>
      <c r="AY22" s="18"/>
      <c r="AZ22" s="18"/>
      <c r="BA22" s="18"/>
      <c r="BB22" s="18"/>
      <c r="BC22" s="18"/>
      <c r="BD22" s="18"/>
      <c r="BE22" s="41"/>
      <c r="BF22" s="41"/>
      <c r="BG22" s="41"/>
      <c r="BH22" s="41"/>
      <c r="BI22" s="41"/>
      <c r="BJ22" s="41"/>
      <c r="BK22" s="42"/>
      <c r="BL22" s="42"/>
      <c r="BM22" s="41"/>
      <c r="BN22" s="41"/>
      <c r="BO22" s="41"/>
      <c r="BP22" s="41"/>
      <c r="BQ22" s="41"/>
      <c r="BR22" s="41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</row>
    <row r="23" spans="1:90" ht="55.5" customHeight="1" x14ac:dyDescent="0.3">
      <c r="A23" s="21">
        <f t="shared" si="2"/>
        <v>21</v>
      </c>
      <c r="B23" s="22" t="s">
        <v>40</v>
      </c>
      <c r="C23" s="23" t="s">
        <v>41</v>
      </c>
      <c r="D23" s="44">
        <v>44503</v>
      </c>
      <c r="E23" s="44">
        <v>44503</v>
      </c>
      <c r="F23" s="46" t="s">
        <v>42</v>
      </c>
      <c r="G23" s="25" t="s">
        <v>82</v>
      </c>
      <c r="H23" s="25" t="s">
        <v>123</v>
      </c>
      <c r="I23" s="25" t="s">
        <v>142</v>
      </c>
      <c r="J23" s="25" t="s">
        <v>143</v>
      </c>
      <c r="K23" s="25" t="s">
        <v>47</v>
      </c>
      <c r="L23" s="25" t="s">
        <v>68</v>
      </c>
      <c r="M23" s="254">
        <v>1141453.2</v>
      </c>
      <c r="N23" s="26">
        <v>4044775.52</v>
      </c>
      <c r="O23" s="26">
        <v>2799040</v>
      </c>
      <c r="P23" s="27" t="s">
        <v>63</v>
      </c>
      <c r="Q23" s="29">
        <v>44495</v>
      </c>
      <c r="R23" s="29">
        <v>44562</v>
      </c>
      <c r="S23" s="54">
        <v>44926</v>
      </c>
      <c r="T23" s="27" t="s">
        <v>50</v>
      </c>
      <c r="U23" s="30">
        <v>44518</v>
      </c>
      <c r="V23" s="31"/>
      <c r="W23" s="32">
        <f t="shared" si="1"/>
        <v>15</v>
      </c>
      <c r="X23" s="33"/>
      <c r="Y23" s="34" t="str">
        <f t="shared" si="4"/>
        <v>Finalised</v>
      </c>
      <c r="Z23" s="37"/>
      <c r="AA23" s="36"/>
      <c r="AB23" s="37"/>
      <c r="AC23" s="36"/>
      <c r="AD23" s="38"/>
      <c r="AE23" s="37"/>
      <c r="AF23" s="36"/>
      <c r="AG23" s="37"/>
      <c r="AH23" s="39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19"/>
      <c r="AT23" s="19"/>
      <c r="AU23" s="19"/>
      <c r="AV23" s="19"/>
      <c r="AW23" s="19"/>
      <c r="AX23" s="19"/>
      <c r="AY23" s="18"/>
      <c r="AZ23" s="18"/>
      <c r="BA23" s="18"/>
      <c r="BB23" s="18"/>
      <c r="BC23" s="18"/>
      <c r="BD23" s="18"/>
      <c r="BE23" s="41"/>
      <c r="BF23" s="41"/>
      <c r="BG23" s="41"/>
      <c r="BH23" s="41"/>
      <c r="BI23" s="41"/>
      <c r="BJ23" s="41"/>
      <c r="BK23" s="42"/>
      <c r="BL23" s="42"/>
      <c r="BM23" s="41"/>
      <c r="BN23" s="41"/>
      <c r="BO23" s="41"/>
      <c r="BP23" s="41"/>
      <c r="BQ23" s="41"/>
      <c r="BR23" s="41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</row>
    <row r="24" spans="1:90" ht="70.5" customHeight="1" x14ac:dyDescent="0.3">
      <c r="A24" s="21">
        <f t="shared" si="2"/>
        <v>22</v>
      </c>
      <c r="B24" s="22" t="s">
        <v>40</v>
      </c>
      <c r="C24" s="23" t="s">
        <v>41</v>
      </c>
      <c r="D24" s="44">
        <v>44503</v>
      </c>
      <c r="E24" s="44">
        <v>44503</v>
      </c>
      <c r="F24" s="46" t="s">
        <v>42</v>
      </c>
      <c r="G24" s="25" t="s">
        <v>78</v>
      </c>
      <c r="H24" s="25" t="s">
        <v>144</v>
      </c>
      <c r="I24" s="25" t="s">
        <v>145</v>
      </c>
      <c r="J24" s="25" t="s">
        <v>146</v>
      </c>
      <c r="K24" s="25" t="s">
        <v>47</v>
      </c>
      <c r="L24" s="25" t="s">
        <v>48</v>
      </c>
      <c r="M24" s="254">
        <v>7762930.1200000001</v>
      </c>
      <c r="N24" s="26">
        <v>521035541.77999997</v>
      </c>
      <c r="O24" s="26">
        <v>17425381.530000001</v>
      </c>
      <c r="P24" s="27" t="s">
        <v>49</v>
      </c>
      <c r="Q24" s="49">
        <v>44503</v>
      </c>
      <c r="R24" s="51" t="s">
        <v>77</v>
      </c>
      <c r="S24" s="51" t="s">
        <v>77</v>
      </c>
      <c r="T24" s="27" t="s">
        <v>50</v>
      </c>
      <c r="U24" s="30">
        <v>44518</v>
      </c>
      <c r="V24" s="31"/>
      <c r="W24" s="32">
        <f t="shared" si="1"/>
        <v>15</v>
      </c>
      <c r="X24" s="33"/>
      <c r="Y24" s="34" t="str">
        <f t="shared" si="4"/>
        <v>Finalised</v>
      </c>
      <c r="Z24" s="37"/>
      <c r="AA24" s="36"/>
      <c r="AB24" s="37"/>
      <c r="AC24" s="36"/>
      <c r="AD24" s="38"/>
      <c r="AE24" s="37"/>
      <c r="AF24" s="36"/>
      <c r="AG24" s="37"/>
      <c r="AH24" s="39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19"/>
      <c r="AT24" s="19"/>
      <c r="AU24" s="19"/>
      <c r="AV24" s="19"/>
      <c r="AW24" s="19"/>
      <c r="AX24" s="19"/>
      <c r="AY24" s="18"/>
      <c r="AZ24" s="18"/>
      <c r="BA24" s="18"/>
      <c r="BB24" s="18"/>
      <c r="BC24" s="18"/>
      <c r="BD24" s="18"/>
      <c r="BE24" s="41"/>
      <c r="BF24" s="41"/>
      <c r="BG24" s="41"/>
      <c r="BH24" s="41"/>
      <c r="BI24" s="41"/>
      <c r="BJ24" s="41"/>
      <c r="BK24" s="42"/>
      <c r="BL24" s="42"/>
      <c r="BM24" s="41"/>
      <c r="BN24" s="41"/>
      <c r="BO24" s="41"/>
      <c r="BP24" s="41"/>
      <c r="BQ24" s="41"/>
      <c r="BR24" s="41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</row>
    <row r="25" spans="1:90" ht="72" customHeight="1" x14ac:dyDescent="0.3">
      <c r="A25" s="21">
        <f t="shared" si="2"/>
        <v>23</v>
      </c>
      <c r="B25" s="22" t="s">
        <v>40</v>
      </c>
      <c r="C25" s="23" t="s">
        <v>41</v>
      </c>
      <c r="D25" s="44">
        <v>44490</v>
      </c>
      <c r="E25" s="44">
        <v>44490</v>
      </c>
      <c r="F25" s="46" t="s">
        <v>42</v>
      </c>
      <c r="G25" s="25" t="s">
        <v>82</v>
      </c>
      <c r="H25" s="25" t="s">
        <v>101</v>
      </c>
      <c r="I25" s="25" t="s">
        <v>147</v>
      </c>
      <c r="J25" s="25" t="s">
        <v>148</v>
      </c>
      <c r="K25" s="25" t="s">
        <v>104</v>
      </c>
      <c r="L25" s="25" t="s">
        <v>68</v>
      </c>
      <c r="M25" s="254">
        <v>204483200.66</v>
      </c>
      <c r="N25" s="26">
        <v>1864771512.0799999</v>
      </c>
      <c r="O25" s="26">
        <v>603686821.22000003</v>
      </c>
      <c r="P25" s="27" t="s">
        <v>63</v>
      </c>
      <c r="Q25" s="49">
        <v>44489</v>
      </c>
      <c r="R25" s="51" t="s">
        <v>77</v>
      </c>
      <c r="S25" s="51" t="s">
        <v>77</v>
      </c>
      <c r="T25" s="27" t="s">
        <v>50</v>
      </c>
      <c r="U25" s="30">
        <v>44518</v>
      </c>
      <c r="V25" s="31"/>
      <c r="W25" s="32">
        <f t="shared" si="1"/>
        <v>28</v>
      </c>
      <c r="X25" s="33"/>
      <c r="Y25" s="34" t="str">
        <f t="shared" si="4"/>
        <v>Finalised</v>
      </c>
      <c r="Z25" s="37"/>
      <c r="AA25" s="36"/>
      <c r="AB25" s="37"/>
      <c r="AC25" s="36"/>
      <c r="AD25" s="38"/>
      <c r="AE25" s="37"/>
      <c r="AF25" s="36"/>
      <c r="AG25" s="37"/>
      <c r="AH25" s="39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19"/>
      <c r="AT25" s="19"/>
      <c r="AU25" s="19"/>
      <c r="AV25" s="19"/>
      <c r="AW25" s="19"/>
      <c r="AX25" s="19"/>
      <c r="AY25" s="18"/>
      <c r="AZ25" s="18"/>
      <c r="BA25" s="18"/>
      <c r="BB25" s="18"/>
      <c r="BC25" s="18"/>
      <c r="BD25" s="18"/>
      <c r="BE25" s="41"/>
      <c r="BF25" s="41"/>
      <c r="BG25" s="41"/>
      <c r="BH25" s="41"/>
      <c r="BI25" s="41"/>
      <c r="BJ25" s="41"/>
      <c r="BK25" s="42"/>
      <c r="BL25" s="42"/>
      <c r="BM25" s="41"/>
      <c r="BN25" s="41"/>
      <c r="BO25" s="41"/>
      <c r="BP25" s="41"/>
      <c r="BQ25" s="41"/>
      <c r="BR25" s="41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</row>
    <row r="26" spans="1:90" ht="55.5" customHeight="1" x14ac:dyDescent="0.3">
      <c r="A26" s="21">
        <f t="shared" si="2"/>
        <v>24</v>
      </c>
      <c r="B26" s="55" t="s">
        <v>40</v>
      </c>
      <c r="C26" s="56" t="s">
        <v>114</v>
      </c>
      <c r="D26" s="44">
        <v>44469</v>
      </c>
      <c r="E26" s="44">
        <v>44469</v>
      </c>
      <c r="F26" s="25" t="s">
        <v>42</v>
      </c>
      <c r="G26" s="25" t="s">
        <v>82</v>
      </c>
      <c r="H26" s="25" t="s">
        <v>149</v>
      </c>
      <c r="I26" s="25" t="s">
        <v>150</v>
      </c>
      <c r="J26" s="25" t="s">
        <v>151</v>
      </c>
      <c r="K26" s="25" t="s">
        <v>152</v>
      </c>
      <c r="L26" s="25" t="s">
        <v>153</v>
      </c>
      <c r="M26" s="254">
        <v>2149576.2200000002</v>
      </c>
      <c r="N26" s="26" t="s">
        <v>154</v>
      </c>
      <c r="O26" s="26" t="s">
        <v>155</v>
      </c>
      <c r="P26" s="27" t="s">
        <v>87</v>
      </c>
      <c r="Q26" s="49">
        <v>44404</v>
      </c>
      <c r="R26" s="49">
        <v>44440</v>
      </c>
      <c r="S26" s="49">
        <v>45960</v>
      </c>
      <c r="T26" s="27" t="s">
        <v>50</v>
      </c>
      <c r="U26" s="30">
        <v>44515</v>
      </c>
      <c r="V26" s="31"/>
      <c r="W26" s="32">
        <f t="shared" si="1"/>
        <v>46</v>
      </c>
      <c r="X26" s="33"/>
      <c r="Y26" s="34" t="str">
        <f t="shared" si="4"/>
        <v>Finalised</v>
      </c>
      <c r="Z26" s="37"/>
      <c r="AA26" s="36"/>
      <c r="AB26" s="37"/>
      <c r="AC26" s="36"/>
      <c r="AD26" s="38"/>
      <c r="AE26" s="37"/>
      <c r="AF26" s="36"/>
      <c r="AG26" s="37"/>
      <c r="AH26" s="39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19"/>
      <c r="AT26" s="19"/>
      <c r="AU26" s="19"/>
      <c r="AV26" s="19"/>
      <c r="AW26" s="19"/>
      <c r="AX26" s="19"/>
      <c r="AY26" s="18"/>
      <c r="AZ26" s="18"/>
      <c r="BA26" s="18"/>
      <c r="BB26" s="18"/>
      <c r="BC26" s="18"/>
      <c r="BD26" s="18"/>
      <c r="BE26" s="41"/>
      <c r="BF26" s="41"/>
      <c r="BG26" s="41"/>
      <c r="BH26" s="41"/>
      <c r="BI26" s="41"/>
      <c r="BJ26" s="41"/>
      <c r="BK26" s="42"/>
      <c r="BL26" s="42"/>
      <c r="BM26" s="41"/>
      <c r="BN26" s="41"/>
      <c r="BO26" s="41"/>
      <c r="BP26" s="41"/>
      <c r="BQ26" s="41"/>
      <c r="BR26" s="41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</row>
    <row r="27" spans="1:90" ht="55.5" customHeight="1" x14ac:dyDescent="0.3">
      <c r="A27" s="21">
        <f t="shared" si="2"/>
        <v>25</v>
      </c>
      <c r="B27" s="22" t="s">
        <v>40</v>
      </c>
      <c r="C27" s="23" t="s">
        <v>41</v>
      </c>
      <c r="D27" s="44">
        <v>44508</v>
      </c>
      <c r="E27" s="44">
        <v>44508</v>
      </c>
      <c r="F27" s="46" t="s">
        <v>42</v>
      </c>
      <c r="G27" s="25" t="s">
        <v>78</v>
      </c>
      <c r="H27" s="25" t="s">
        <v>119</v>
      </c>
      <c r="I27" s="25" t="s">
        <v>80</v>
      </c>
      <c r="J27" s="25" t="s">
        <v>156</v>
      </c>
      <c r="K27" s="25" t="s">
        <v>47</v>
      </c>
      <c r="L27" s="25" t="s">
        <v>48</v>
      </c>
      <c r="M27" s="254">
        <v>1470620</v>
      </c>
      <c r="N27" s="26">
        <v>1562500</v>
      </c>
      <c r="O27" s="26">
        <v>0</v>
      </c>
      <c r="P27" s="27" t="s">
        <v>49</v>
      </c>
      <c r="Q27" s="49">
        <v>44505</v>
      </c>
      <c r="R27" s="51" t="s">
        <v>77</v>
      </c>
      <c r="S27" s="51" t="s">
        <v>77</v>
      </c>
      <c r="T27" s="27" t="s">
        <v>50</v>
      </c>
      <c r="U27" s="30">
        <v>44518</v>
      </c>
      <c r="V27" s="31"/>
      <c r="W27" s="32">
        <f t="shared" si="1"/>
        <v>10</v>
      </c>
      <c r="X27" s="33"/>
      <c r="Y27" s="34" t="str">
        <f t="shared" si="4"/>
        <v>Finalised</v>
      </c>
      <c r="Z27" s="37"/>
      <c r="AA27" s="36"/>
      <c r="AB27" s="37"/>
      <c r="AC27" s="36"/>
      <c r="AD27" s="38"/>
      <c r="AE27" s="37"/>
      <c r="AF27" s="36"/>
      <c r="AG27" s="37"/>
      <c r="AH27" s="39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19"/>
      <c r="AT27" s="19"/>
      <c r="AU27" s="19"/>
      <c r="AV27" s="19"/>
      <c r="AW27" s="19"/>
      <c r="AX27" s="19"/>
      <c r="AY27" s="18"/>
      <c r="AZ27" s="18"/>
      <c r="BA27" s="18"/>
      <c r="BB27" s="18"/>
      <c r="BC27" s="18"/>
      <c r="BD27" s="18"/>
      <c r="BE27" s="41"/>
      <c r="BF27" s="41"/>
      <c r="BG27" s="41"/>
      <c r="BH27" s="41"/>
      <c r="BI27" s="41"/>
      <c r="BJ27" s="41"/>
      <c r="BK27" s="42"/>
      <c r="BL27" s="42"/>
      <c r="BM27" s="41"/>
      <c r="BN27" s="41"/>
      <c r="BO27" s="41"/>
      <c r="BP27" s="41"/>
      <c r="BQ27" s="41"/>
      <c r="BR27" s="41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</row>
    <row r="28" spans="1:90" ht="55.5" customHeight="1" x14ac:dyDescent="0.3">
      <c r="A28" s="21">
        <f t="shared" si="2"/>
        <v>26</v>
      </c>
      <c r="B28" s="22" t="s">
        <v>40</v>
      </c>
      <c r="C28" s="23" t="s">
        <v>41</v>
      </c>
      <c r="D28" s="44">
        <v>44510</v>
      </c>
      <c r="E28" s="44">
        <v>44510</v>
      </c>
      <c r="F28" s="46" t="s">
        <v>42</v>
      </c>
      <c r="G28" s="25" t="s">
        <v>78</v>
      </c>
      <c r="H28" s="25" t="s">
        <v>157</v>
      </c>
      <c r="I28" s="25" t="s">
        <v>158</v>
      </c>
      <c r="J28" s="25" t="s">
        <v>159</v>
      </c>
      <c r="K28" s="25" t="s">
        <v>47</v>
      </c>
      <c r="L28" s="25" t="s">
        <v>48</v>
      </c>
      <c r="M28" s="254">
        <v>303033.24</v>
      </c>
      <c r="N28" s="26">
        <v>865809.27</v>
      </c>
      <c r="O28" s="26">
        <v>0</v>
      </c>
      <c r="P28" s="27" t="s">
        <v>49</v>
      </c>
      <c r="Q28" s="49">
        <v>44510</v>
      </c>
      <c r="R28" s="51" t="s">
        <v>77</v>
      </c>
      <c r="S28" s="51" t="s">
        <v>77</v>
      </c>
      <c r="T28" s="27" t="s">
        <v>50</v>
      </c>
      <c r="U28" s="30">
        <v>44525</v>
      </c>
      <c r="V28" s="31"/>
      <c r="W28" s="32">
        <f t="shared" si="1"/>
        <v>15</v>
      </c>
      <c r="X28" s="33"/>
      <c r="Y28" s="34" t="str">
        <f t="shared" si="4"/>
        <v>Finalised</v>
      </c>
      <c r="Z28" s="37"/>
      <c r="AA28" s="36"/>
      <c r="AB28" s="37"/>
      <c r="AC28" s="36"/>
      <c r="AD28" s="38"/>
      <c r="AE28" s="37"/>
      <c r="AF28" s="36"/>
      <c r="AG28" s="37"/>
      <c r="AH28" s="39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19"/>
      <c r="AT28" s="19"/>
      <c r="AU28" s="19"/>
      <c r="AV28" s="19"/>
      <c r="AW28" s="19"/>
      <c r="AX28" s="19"/>
      <c r="AY28" s="18"/>
      <c r="AZ28" s="18"/>
      <c r="BA28" s="18"/>
      <c r="BB28" s="18"/>
      <c r="BC28" s="18"/>
      <c r="BD28" s="18"/>
      <c r="BE28" s="41"/>
      <c r="BF28" s="41"/>
      <c r="BG28" s="41"/>
      <c r="BH28" s="41"/>
      <c r="BI28" s="41"/>
      <c r="BJ28" s="41"/>
      <c r="BK28" s="42"/>
      <c r="BL28" s="42"/>
      <c r="BM28" s="41"/>
      <c r="BN28" s="41"/>
      <c r="BO28" s="41"/>
      <c r="BP28" s="41"/>
      <c r="BQ28" s="41"/>
      <c r="BR28" s="41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</row>
    <row r="29" spans="1:90" ht="55.5" customHeight="1" x14ac:dyDescent="0.3">
      <c r="A29" s="21">
        <f t="shared" si="2"/>
        <v>27</v>
      </c>
      <c r="B29" s="22" t="s">
        <v>40</v>
      </c>
      <c r="C29" s="23" t="s">
        <v>41</v>
      </c>
      <c r="D29" s="44">
        <v>44503</v>
      </c>
      <c r="E29" s="44">
        <v>44503</v>
      </c>
      <c r="F29" s="46" t="s">
        <v>42</v>
      </c>
      <c r="G29" s="25" t="s">
        <v>64</v>
      </c>
      <c r="H29" s="25" t="s">
        <v>65</v>
      </c>
      <c r="I29" s="25" t="s">
        <v>160</v>
      </c>
      <c r="J29" s="25" t="s">
        <v>161</v>
      </c>
      <c r="K29" s="25" t="s">
        <v>162</v>
      </c>
      <c r="L29" s="25" t="s">
        <v>68</v>
      </c>
      <c r="M29" s="254">
        <v>1222947.19</v>
      </c>
      <c r="N29" s="26" t="s">
        <v>163</v>
      </c>
      <c r="O29" s="26" t="s">
        <v>164</v>
      </c>
      <c r="P29" s="27" t="s">
        <v>63</v>
      </c>
      <c r="Q29" s="49">
        <v>44503</v>
      </c>
      <c r="R29" s="49">
        <v>44531</v>
      </c>
      <c r="S29" s="49">
        <v>44712</v>
      </c>
      <c r="T29" s="27" t="s">
        <v>50</v>
      </c>
      <c r="U29" s="30">
        <v>44523</v>
      </c>
      <c r="V29" s="31"/>
      <c r="W29" s="32">
        <f t="shared" si="1"/>
        <v>20</v>
      </c>
      <c r="X29" s="33"/>
      <c r="Y29" s="34" t="str">
        <f t="shared" si="4"/>
        <v>Finalised</v>
      </c>
      <c r="Z29" s="37"/>
      <c r="AA29" s="36"/>
      <c r="AB29" s="37"/>
      <c r="AC29" s="36"/>
      <c r="AD29" s="38"/>
      <c r="AE29" s="37"/>
      <c r="AF29" s="36"/>
      <c r="AG29" s="37"/>
      <c r="AH29" s="39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19"/>
      <c r="AT29" s="19"/>
      <c r="AU29" s="19"/>
      <c r="AV29" s="19"/>
      <c r="AW29" s="19"/>
      <c r="AX29" s="19"/>
      <c r="AY29" s="18"/>
      <c r="AZ29" s="18"/>
      <c r="BA29" s="18"/>
      <c r="BB29" s="18"/>
      <c r="BC29" s="18"/>
      <c r="BD29" s="18"/>
      <c r="BE29" s="41"/>
      <c r="BF29" s="41"/>
      <c r="BG29" s="41"/>
      <c r="BH29" s="41"/>
      <c r="BI29" s="41"/>
      <c r="BJ29" s="41"/>
      <c r="BK29" s="42"/>
      <c r="BL29" s="42"/>
      <c r="BM29" s="41"/>
      <c r="BN29" s="41"/>
      <c r="BO29" s="41"/>
      <c r="BP29" s="41"/>
      <c r="BQ29" s="41"/>
      <c r="BR29" s="41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</row>
    <row r="30" spans="1:90" ht="55.5" customHeight="1" x14ac:dyDescent="0.3">
      <c r="A30" s="21">
        <f t="shared" si="2"/>
        <v>28</v>
      </c>
      <c r="B30" s="22" t="s">
        <v>40</v>
      </c>
      <c r="C30" s="23" t="s">
        <v>41</v>
      </c>
      <c r="D30" s="44">
        <v>44518</v>
      </c>
      <c r="E30" s="44">
        <v>44518</v>
      </c>
      <c r="F30" s="46" t="s">
        <v>42</v>
      </c>
      <c r="G30" s="25" t="s">
        <v>64</v>
      </c>
      <c r="H30" s="25" t="s">
        <v>165</v>
      </c>
      <c r="I30" s="25" t="s">
        <v>166</v>
      </c>
      <c r="J30" s="25" t="s">
        <v>167</v>
      </c>
      <c r="K30" s="25" t="s">
        <v>168</v>
      </c>
      <c r="L30" s="25" t="s">
        <v>68</v>
      </c>
      <c r="M30" s="254">
        <v>2285146.2000000002</v>
      </c>
      <c r="N30" s="26" t="s">
        <v>169</v>
      </c>
      <c r="O30" s="26" t="s">
        <v>170</v>
      </c>
      <c r="P30" s="27" t="s">
        <v>63</v>
      </c>
      <c r="Q30" s="49">
        <v>44518</v>
      </c>
      <c r="R30" s="49">
        <v>44531</v>
      </c>
      <c r="S30" s="49">
        <v>44620</v>
      </c>
      <c r="T30" s="27" t="s">
        <v>50</v>
      </c>
      <c r="U30" s="30">
        <v>44525</v>
      </c>
      <c r="V30" s="31"/>
      <c r="W30" s="32">
        <f t="shared" si="1"/>
        <v>7</v>
      </c>
      <c r="X30" s="33"/>
      <c r="Y30" s="34" t="str">
        <f t="shared" si="4"/>
        <v>Finalised</v>
      </c>
      <c r="Z30" s="37"/>
      <c r="AA30" s="36"/>
      <c r="AB30" s="37"/>
      <c r="AC30" s="36"/>
      <c r="AD30" s="38"/>
      <c r="AE30" s="37"/>
      <c r="AF30" s="36"/>
      <c r="AG30" s="37"/>
      <c r="AH30" s="39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19"/>
      <c r="AT30" s="19"/>
      <c r="AU30" s="19"/>
      <c r="AV30" s="19"/>
      <c r="AW30" s="19"/>
      <c r="AX30" s="19"/>
      <c r="AY30" s="18"/>
      <c r="AZ30" s="18"/>
      <c r="BA30" s="18"/>
      <c r="BB30" s="18"/>
      <c r="BC30" s="18"/>
      <c r="BD30" s="18"/>
      <c r="BE30" s="41"/>
      <c r="BF30" s="41"/>
      <c r="BG30" s="41"/>
      <c r="BH30" s="41"/>
      <c r="BI30" s="41"/>
      <c r="BJ30" s="41"/>
      <c r="BK30" s="42"/>
      <c r="BL30" s="42"/>
      <c r="BM30" s="41"/>
      <c r="BN30" s="41"/>
      <c r="BO30" s="41"/>
      <c r="BP30" s="41"/>
      <c r="BQ30" s="41"/>
      <c r="BR30" s="41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</row>
    <row r="31" spans="1:90" ht="55.5" customHeight="1" x14ac:dyDescent="0.35">
      <c r="A31" s="21">
        <f t="shared" si="2"/>
        <v>29</v>
      </c>
      <c r="B31" s="22" t="s">
        <v>40</v>
      </c>
      <c r="C31" s="23" t="s">
        <v>41</v>
      </c>
      <c r="D31" s="44">
        <v>44508</v>
      </c>
      <c r="E31" s="44">
        <v>44508</v>
      </c>
      <c r="F31" s="46" t="s">
        <v>42</v>
      </c>
      <c r="G31" s="25" t="s">
        <v>78</v>
      </c>
      <c r="H31" s="25" t="s">
        <v>119</v>
      </c>
      <c r="I31" s="25" t="s">
        <v>80</v>
      </c>
      <c r="J31" s="25" t="s">
        <v>171</v>
      </c>
      <c r="K31" s="25" t="s">
        <v>47</v>
      </c>
      <c r="L31" s="25" t="s">
        <v>48</v>
      </c>
      <c r="M31" s="254">
        <v>1530937.5</v>
      </c>
      <c r="N31" s="26">
        <v>1684375</v>
      </c>
      <c r="O31" s="26">
        <v>0</v>
      </c>
      <c r="P31" s="27" t="s">
        <v>49</v>
      </c>
      <c r="Q31" s="49">
        <v>44505</v>
      </c>
      <c r="R31" s="51" t="s">
        <v>77</v>
      </c>
      <c r="S31" s="51" t="s">
        <v>77</v>
      </c>
      <c r="T31" s="27" t="s">
        <v>50</v>
      </c>
      <c r="U31" s="30">
        <v>44523</v>
      </c>
      <c r="V31" s="57"/>
      <c r="W31" s="32">
        <f t="shared" si="1"/>
        <v>15</v>
      </c>
      <c r="X31" s="33"/>
      <c r="Y31" s="34" t="str">
        <f t="shared" si="4"/>
        <v>Finalised</v>
      </c>
      <c r="Z31" s="37"/>
      <c r="AA31" s="36"/>
      <c r="AB31" s="37"/>
      <c r="AC31" s="36"/>
      <c r="AD31" s="38"/>
      <c r="AE31" s="37"/>
      <c r="AF31" s="36"/>
      <c r="AG31" s="37"/>
      <c r="AH31" s="39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19"/>
      <c r="AT31" s="19"/>
      <c r="AU31" s="19"/>
      <c r="AV31" s="19"/>
      <c r="AW31" s="19"/>
      <c r="AX31" s="19"/>
      <c r="AY31" s="18"/>
      <c r="AZ31" s="18"/>
      <c r="BA31" s="18"/>
      <c r="BB31" s="18"/>
      <c r="BC31" s="18"/>
      <c r="BD31" s="18"/>
      <c r="BE31" s="58"/>
      <c r="BF31" s="58"/>
      <c r="BG31" s="58"/>
      <c r="BH31" s="58"/>
      <c r="BI31" s="58"/>
      <c r="BJ31" s="58"/>
      <c r="BK31" s="59"/>
      <c r="BL31" s="59"/>
      <c r="BM31" s="58"/>
      <c r="BN31" s="58"/>
      <c r="BO31" s="58"/>
      <c r="BP31" s="58"/>
      <c r="BQ31" s="58"/>
      <c r="BR31" s="5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</row>
    <row r="32" spans="1:90" ht="55.5" customHeight="1" x14ac:dyDescent="0.35">
      <c r="A32" s="21">
        <f t="shared" si="2"/>
        <v>30</v>
      </c>
      <c r="B32" s="22" t="s">
        <v>40</v>
      </c>
      <c r="C32" s="23" t="s">
        <v>114</v>
      </c>
      <c r="D32" s="24">
        <v>44508</v>
      </c>
      <c r="E32" s="24">
        <v>44508</v>
      </c>
      <c r="F32" s="46" t="s">
        <v>42</v>
      </c>
      <c r="G32" s="25" t="s">
        <v>82</v>
      </c>
      <c r="H32" s="25" t="s">
        <v>83</v>
      </c>
      <c r="I32" s="25" t="s">
        <v>84</v>
      </c>
      <c r="J32" s="25" t="s">
        <v>85</v>
      </c>
      <c r="K32" s="25" t="s">
        <v>172</v>
      </c>
      <c r="L32" s="25" t="s">
        <v>48</v>
      </c>
      <c r="M32" s="254">
        <v>57942347.5</v>
      </c>
      <c r="N32" s="26">
        <v>294099607.08999997</v>
      </c>
      <c r="O32" s="26">
        <v>25849608.440000001</v>
      </c>
      <c r="P32" s="27" t="s">
        <v>87</v>
      </c>
      <c r="Q32" s="49">
        <v>44468</v>
      </c>
      <c r="R32" s="26" t="s">
        <v>77</v>
      </c>
      <c r="S32" s="29" t="s">
        <v>77</v>
      </c>
      <c r="T32" s="27" t="s">
        <v>50</v>
      </c>
      <c r="U32" s="30">
        <v>44544</v>
      </c>
      <c r="V32" s="60"/>
      <c r="W32" s="32">
        <f t="shared" si="1"/>
        <v>36</v>
      </c>
      <c r="X32" s="33"/>
      <c r="Y32" s="34" t="str">
        <f t="shared" si="4"/>
        <v>Finalised</v>
      </c>
      <c r="Z32" s="37"/>
      <c r="AA32" s="36"/>
      <c r="AB32" s="37"/>
      <c r="AC32" s="36"/>
      <c r="AD32" s="38"/>
      <c r="AE32" s="37"/>
      <c r="AF32" s="36"/>
      <c r="AG32" s="37"/>
      <c r="AH32" s="39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19"/>
      <c r="AT32" s="19"/>
      <c r="AU32" s="19"/>
      <c r="AV32" s="19"/>
      <c r="AW32" s="19"/>
      <c r="AX32" s="19"/>
      <c r="AY32" s="18"/>
      <c r="AZ32" s="18"/>
      <c r="BA32" s="18"/>
      <c r="BB32" s="18"/>
      <c r="BC32" s="18"/>
      <c r="BD32" s="18"/>
      <c r="BE32" s="58"/>
      <c r="BF32" s="58"/>
      <c r="BG32" s="58"/>
      <c r="BH32" s="58"/>
      <c r="BI32" s="58"/>
      <c r="BJ32" s="58"/>
      <c r="BK32" s="59"/>
      <c r="BL32" s="59"/>
      <c r="BM32" s="58"/>
      <c r="BN32" s="58"/>
      <c r="BO32" s="58"/>
      <c r="BP32" s="58"/>
      <c r="BQ32" s="58"/>
      <c r="BR32" s="5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</row>
    <row r="33" spans="1:90" ht="55.5" customHeight="1" x14ac:dyDescent="0.35">
      <c r="A33" s="21">
        <f t="shared" si="2"/>
        <v>31</v>
      </c>
      <c r="B33" s="22" t="s">
        <v>40</v>
      </c>
      <c r="C33" s="23" t="s">
        <v>41</v>
      </c>
      <c r="D33" s="24">
        <v>44497</v>
      </c>
      <c r="E33" s="24">
        <v>44497</v>
      </c>
      <c r="F33" s="46" t="s">
        <v>42</v>
      </c>
      <c r="G33" s="25" t="s">
        <v>82</v>
      </c>
      <c r="H33" s="25" t="s">
        <v>101</v>
      </c>
      <c r="I33" s="25" t="s">
        <v>173</v>
      </c>
      <c r="J33" s="25" t="s">
        <v>174</v>
      </c>
      <c r="K33" s="25" t="s">
        <v>175</v>
      </c>
      <c r="L33" s="25" t="s">
        <v>48</v>
      </c>
      <c r="M33" s="254">
        <v>3492076</v>
      </c>
      <c r="N33" s="26">
        <v>3779316.6</v>
      </c>
      <c r="O33" s="26">
        <v>1955707.48</v>
      </c>
      <c r="P33" s="27" t="s">
        <v>87</v>
      </c>
      <c r="Q33" s="49">
        <v>44468</v>
      </c>
      <c r="R33" s="26" t="s">
        <v>77</v>
      </c>
      <c r="S33" s="29" t="s">
        <v>77</v>
      </c>
      <c r="T33" s="27" t="s">
        <v>50</v>
      </c>
      <c r="U33" s="30">
        <v>44553</v>
      </c>
      <c r="V33" s="60"/>
      <c r="W33" s="32">
        <f t="shared" si="1"/>
        <v>56</v>
      </c>
      <c r="X33" s="33"/>
      <c r="Y33" s="34" t="str">
        <f t="shared" si="4"/>
        <v>Finalised</v>
      </c>
      <c r="Z33" s="37"/>
      <c r="AA33" s="36"/>
      <c r="AB33" s="37"/>
      <c r="AC33" s="36"/>
      <c r="AD33" s="38"/>
      <c r="AE33" s="37"/>
      <c r="AF33" s="36"/>
      <c r="AG33" s="37"/>
      <c r="AH33" s="39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19"/>
      <c r="AT33" s="19"/>
      <c r="AU33" s="19"/>
      <c r="AV33" s="19"/>
      <c r="AW33" s="19"/>
      <c r="AX33" s="19"/>
      <c r="AY33" s="18"/>
      <c r="AZ33" s="18"/>
      <c r="BA33" s="18"/>
      <c r="BB33" s="18"/>
      <c r="BC33" s="18"/>
      <c r="BD33" s="18"/>
      <c r="BE33" s="58"/>
      <c r="BF33" s="58"/>
      <c r="BG33" s="58"/>
      <c r="BH33" s="58"/>
      <c r="BI33" s="58"/>
      <c r="BJ33" s="58"/>
      <c r="BK33" s="59"/>
      <c r="BL33" s="59"/>
      <c r="BM33" s="58"/>
      <c r="BN33" s="58"/>
      <c r="BO33" s="58"/>
      <c r="BP33" s="58"/>
      <c r="BQ33" s="58"/>
      <c r="BR33" s="5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</row>
    <row r="34" spans="1:90" ht="55.5" customHeight="1" x14ac:dyDescent="0.35">
      <c r="A34" s="21">
        <f t="shared" si="2"/>
        <v>32</v>
      </c>
      <c r="B34" s="22" t="s">
        <v>40</v>
      </c>
      <c r="C34" s="23" t="s">
        <v>114</v>
      </c>
      <c r="D34" s="44">
        <v>44526</v>
      </c>
      <c r="E34" s="44">
        <v>44526</v>
      </c>
      <c r="F34" s="46" t="s">
        <v>42</v>
      </c>
      <c r="G34" s="25" t="s">
        <v>64</v>
      </c>
      <c r="H34" s="25" t="s">
        <v>65</v>
      </c>
      <c r="I34" s="25" t="s">
        <v>176</v>
      </c>
      <c r="J34" s="25" t="s">
        <v>161</v>
      </c>
      <c r="K34" s="25" t="s">
        <v>168</v>
      </c>
      <c r="L34" s="25" t="s">
        <v>177</v>
      </c>
      <c r="M34" s="254">
        <v>1012439.88</v>
      </c>
      <c r="N34" s="26" t="s">
        <v>178</v>
      </c>
      <c r="O34" s="26">
        <v>3389395.09</v>
      </c>
      <c r="P34" s="27" t="s">
        <v>49</v>
      </c>
      <c r="Q34" s="49">
        <v>44525</v>
      </c>
      <c r="R34" s="49">
        <v>44531</v>
      </c>
      <c r="S34" s="49">
        <v>44346</v>
      </c>
      <c r="T34" s="25" t="s">
        <v>50</v>
      </c>
      <c r="U34" s="30">
        <v>44538</v>
      </c>
      <c r="V34" s="57"/>
      <c r="W34" s="32">
        <f t="shared" si="1"/>
        <v>12</v>
      </c>
      <c r="X34" s="33"/>
      <c r="Y34" s="34" t="str">
        <f t="shared" si="4"/>
        <v>Finalised</v>
      </c>
      <c r="Z34" s="37"/>
      <c r="AA34" s="36"/>
      <c r="AB34" s="37"/>
      <c r="AC34" s="36"/>
      <c r="AD34" s="38"/>
      <c r="AE34" s="37"/>
      <c r="AF34" s="36"/>
      <c r="AG34" s="37"/>
      <c r="AH34" s="39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19"/>
      <c r="AT34" s="19"/>
      <c r="AU34" s="19"/>
      <c r="AV34" s="19"/>
      <c r="AW34" s="19"/>
      <c r="AX34" s="19"/>
      <c r="AY34" s="18"/>
      <c r="AZ34" s="18"/>
      <c r="BA34" s="18"/>
      <c r="BB34" s="18"/>
      <c r="BC34" s="18"/>
      <c r="BD34" s="18"/>
      <c r="BE34" s="58"/>
      <c r="BF34" s="58"/>
      <c r="BG34" s="58"/>
      <c r="BH34" s="58"/>
      <c r="BI34" s="58"/>
      <c r="BJ34" s="58"/>
      <c r="BK34" s="59"/>
      <c r="BL34" s="59"/>
      <c r="BM34" s="58"/>
      <c r="BN34" s="58"/>
      <c r="BO34" s="58"/>
      <c r="BP34" s="58"/>
      <c r="BQ34" s="58"/>
      <c r="BR34" s="5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</row>
    <row r="35" spans="1:90" ht="55.5" customHeight="1" x14ac:dyDescent="0.35">
      <c r="A35" s="21">
        <f t="shared" si="2"/>
        <v>33</v>
      </c>
      <c r="B35" s="22" t="s">
        <v>40</v>
      </c>
      <c r="C35" s="23" t="s">
        <v>41</v>
      </c>
      <c r="D35" s="24">
        <v>44525</v>
      </c>
      <c r="E35" s="24">
        <v>44494</v>
      </c>
      <c r="F35" s="46" t="s">
        <v>42</v>
      </c>
      <c r="G35" s="25" t="s">
        <v>43</v>
      </c>
      <c r="H35" s="25" t="s">
        <v>179</v>
      </c>
      <c r="I35" s="25" t="s">
        <v>180</v>
      </c>
      <c r="J35" s="25" t="s">
        <v>181</v>
      </c>
      <c r="K35" s="25" t="s">
        <v>168</v>
      </c>
      <c r="L35" s="25" t="s">
        <v>48</v>
      </c>
      <c r="M35" s="254">
        <v>2564500</v>
      </c>
      <c r="N35" s="26">
        <v>1351480</v>
      </c>
      <c r="O35" s="26">
        <v>0</v>
      </c>
      <c r="P35" s="27" t="s">
        <v>49</v>
      </c>
      <c r="Q35" s="49">
        <v>44525</v>
      </c>
      <c r="R35" s="25" t="s">
        <v>77</v>
      </c>
      <c r="S35" s="25" t="s">
        <v>77</v>
      </c>
      <c r="T35" s="25" t="s">
        <v>50</v>
      </c>
      <c r="U35" s="30">
        <v>44550</v>
      </c>
      <c r="V35" s="60"/>
      <c r="W35" s="32">
        <f t="shared" si="1"/>
        <v>56</v>
      </c>
      <c r="X35" s="33"/>
      <c r="Y35" s="34" t="str">
        <f t="shared" si="4"/>
        <v>Finalised</v>
      </c>
      <c r="Z35" s="37"/>
      <c r="AA35" s="36"/>
      <c r="AB35" s="37"/>
      <c r="AC35" s="36"/>
      <c r="AD35" s="38"/>
      <c r="AE35" s="37"/>
      <c r="AF35" s="36"/>
      <c r="AG35" s="37"/>
      <c r="AH35" s="39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19"/>
      <c r="AT35" s="19"/>
      <c r="AU35" s="19"/>
      <c r="AV35" s="19"/>
      <c r="AW35" s="19"/>
      <c r="AX35" s="19"/>
      <c r="AY35" s="18"/>
      <c r="AZ35" s="18"/>
      <c r="BA35" s="18"/>
      <c r="BB35" s="18"/>
      <c r="BC35" s="18"/>
      <c r="BD35" s="18"/>
      <c r="BE35" s="58"/>
      <c r="BF35" s="58"/>
      <c r="BG35" s="58"/>
      <c r="BH35" s="58"/>
      <c r="BI35" s="58"/>
      <c r="BJ35" s="58"/>
      <c r="BK35" s="59"/>
      <c r="BL35" s="59"/>
      <c r="BM35" s="58"/>
      <c r="BN35" s="58"/>
      <c r="BO35" s="58"/>
      <c r="BP35" s="58"/>
      <c r="BQ35" s="58"/>
      <c r="BR35" s="5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</row>
    <row r="36" spans="1:90" ht="55.5" customHeight="1" x14ac:dyDescent="0.35">
      <c r="A36" s="21">
        <f t="shared" si="2"/>
        <v>34</v>
      </c>
      <c r="B36" s="22" t="s">
        <v>40</v>
      </c>
      <c r="C36" s="23" t="s">
        <v>41</v>
      </c>
      <c r="D36" s="24">
        <v>44516</v>
      </c>
      <c r="E36" s="24">
        <v>44516</v>
      </c>
      <c r="F36" s="46" t="s">
        <v>42</v>
      </c>
      <c r="G36" s="25" t="s">
        <v>43</v>
      </c>
      <c r="H36" s="25" t="s">
        <v>182</v>
      </c>
      <c r="I36" s="25" t="s">
        <v>183</v>
      </c>
      <c r="J36" s="25" t="s">
        <v>184</v>
      </c>
      <c r="K36" s="25" t="s">
        <v>168</v>
      </c>
      <c r="L36" s="25" t="s">
        <v>48</v>
      </c>
      <c r="M36" s="254">
        <v>1466858.58</v>
      </c>
      <c r="N36" s="26">
        <v>5011066.08</v>
      </c>
      <c r="O36" s="26">
        <v>0</v>
      </c>
      <c r="P36" s="27" t="s">
        <v>63</v>
      </c>
      <c r="Q36" s="49">
        <v>44516</v>
      </c>
      <c r="R36" s="25" t="s">
        <v>77</v>
      </c>
      <c r="S36" s="25" t="s">
        <v>77</v>
      </c>
      <c r="T36" s="25" t="s">
        <v>50</v>
      </c>
      <c r="U36" s="30">
        <v>44536</v>
      </c>
      <c r="V36" s="60"/>
      <c r="W36" s="32">
        <f t="shared" si="1"/>
        <v>20</v>
      </c>
      <c r="X36" s="33"/>
      <c r="Y36" s="34" t="str">
        <f t="shared" si="4"/>
        <v>Finalised</v>
      </c>
      <c r="Z36" s="44">
        <v>44529</v>
      </c>
      <c r="AA36" s="36"/>
      <c r="AB36" s="37"/>
      <c r="AC36" s="36"/>
      <c r="AD36" s="38"/>
      <c r="AE36" s="37"/>
      <c r="AF36" s="36"/>
      <c r="AG36" s="37"/>
      <c r="AH36" s="39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19"/>
      <c r="AT36" s="19"/>
      <c r="AU36" s="19"/>
      <c r="AV36" s="19"/>
      <c r="AW36" s="19"/>
      <c r="AX36" s="19"/>
      <c r="AY36" s="18"/>
      <c r="AZ36" s="18"/>
      <c r="BA36" s="18"/>
      <c r="BB36" s="18"/>
      <c r="BC36" s="18"/>
      <c r="BD36" s="18"/>
      <c r="BE36" s="58"/>
      <c r="BF36" s="58"/>
      <c r="BG36" s="58"/>
      <c r="BH36" s="58"/>
      <c r="BI36" s="58"/>
      <c r="BJ36" s="58"/>
      <c r="BK36" s="59"/>
      <c r="BL36" s="59"/>
      <c r="BM36" s="58"/>
      <c r="BN36" s="58"/>
      <c r="BO36" s="58"/>
      <c r="BP36" s="58"/>
      <c r="BQ36" s="58"/>
      <c r="BR36" s="5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</row>
    <row r="37" spans="1:90" ht="55.5" customHeight="1" x14ac:dyDescent="0.35">
      <c r="A37" s="21">
        <f t="shared" si="2"/>
        <v>35</v>
      </c>
      <c r="B37" s="22" t="s">
        <v>40</v>
      </c>
      <c r="C37" s="23" t="s">
        <v>41</v>
      </c>
      <c r="D37" s="24">
        <v>44518</v>
      </c>
      <c r="E37" s="24">
        <v>44518</v>
      </c>
      <c r="F37" s="46" t="s">
        <v>42</v>
      </c>
      <c r="G37" s="25" t="s">
        <v>78</v>
      </c>
      <c r="H37" s="25" t="s">
        <v>185</v>
      </c>
      <c r="I37" s="25" t="s">
        <v>186</v>
      </c>
      <c r="J37" s="25" t="s">
        <v>187</v>
      </c>
      <c r="K37" s="25" t="s">
        <v>168</v>
      </c>
      <c r="L37" s="25" t="s">
        <v>48</v>
      </c>
      <c r="M37" s="254">
        <v>2649134.0099999998</v>
      </c>
      <c r="N37" s="26">
        <v>287416.96999999997</v>
      </c>
      <c r="O37" s="26">
        <v>0</v>
      </c>
      <c r="P37" s="27" t="s">
        <v>63</v>
      </c>
      <c r="Q37" s="49">
        <v>44509</v>
      </c>
      <c r="R37" s="25" t="s">
        <v>77</v>
      </c>
      <c r="S37" s="25" t="s">
        <v>77</v>
      </c>
      <c r="T37" s="25" t="s">
        <v>50</v>
      </c>
      <c r="U37" s="30">
        <v>44553</v>
      </c>
      <c r="V37" s="60"/>
      <c r="W37" s="32">
        <f t="shared" si="1"/>
        <v>35</v>
      </c>
      <c r="X37" s="33"/>
      <c r="Y37" s="34" t="str">
        <f t="shared" si="4"/>
        <v>Finalised</v>
      </c>
      <c r="Z37" s="44">
        <v>44531</v>
      </c>
      <c r="AA37" s="36"/>
      <c r="AB37" s="37"/>
      <c r="AC37" s="36"/>
      <c r="AD37" s="38"/>
      <c r="AE37" s="37"/>
      <c r="AF37" s="36"/>
      <c r="AG37" s="37"/>
      <c r="AH37" s="39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19"/>
      <c r="AT37" s="19"/>
      <c r="AU37" s="19"/>
      <c r="AV37" s="19"/>
      <c r="AW37" s="19"/>
      <c r="AX37" s="19"/>
      <c r="AY37" s="18"/>
      <c r="AZ37" s="18"/>
      <c r="BA37" s="18"/>
      <c r="BB37" s="18"/>
      <c r="BC37" s="18"/>
      <c r="BD37" s="18"/>
      <c r="BE37" s="58"/>
      <c r="BF37" s="58"/>
      <c r="BG37" s="58"/>
      <c r="BH37" s="58"/>
      <c r="BI37" s="58"/>
      <c r="BJ37" s="58"/>
      <c r="BK37" s="59"/>
      <c r="BL37" s="59"/>
      <c r="BM37" s="58"/>
      <c r="BN37" s="58"/>
      <c r="BO37" s="58"/>
      <c r="BP37" s="58"/>
      <c r="BQ37" s="58"/>
      <c r="BR37" s="5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</row>
    <row r="38" spans="1:90" ht="55.5" customHeight="1" x14ac:dyDescent="0.35">
      <c r="A38" s="21">
        <f t="shared" si="2"/>
        <v>36</v>
      </c>
      <c r="B38" s="22" t="s">
        <v>40</v>
      </c>
      <c r="C38" s="23" t="s">
        <v>41</v>
      </c>
      <c r="D38" s="24">
        <v>44524</v>
      </c>
      <c r="E38" s="24">
        <v>44524</v>
      </c>
      <c r="F38" s="46" t="s">
        <v>42</v>
      </c>
      <c r="G38" s="25" t="s">
        <v>82</v>
      </c>
      <c r="H38" s="25" t="s">
        <v>123</v>
      </c>
      <c r="I38" s="25" t="s">
        <v>188</v>
      </c>
      <c r="J38" s="25" t="s">
        <v>189</v>
      </c>
      <c r="K38" s="25" t="s">
        <v>168</v>
      </c>
      <c r="L38" s="25" t="s">
        <v>48</v>
      </c>
      <c r="M38" s="254">
        <v>840544.2</v>
      </c>
      <c r="N38" s="26">
        <v>2569779.12</v>
      </c>
      <c r="O38" s="26">
        <v>657225</v>
      </c>
      <c r="P38" s="27" t="s">
        <v>87</v>
      </c>
      <c r="Q38" s="49">
        <v>44524</v>
      </c>
      <c r="R38" s="49">
        <v>44593</v>
      </c>
      <c r="S38" s="49">
        <v>44772</v>
      </c>
      <c r="T38" s="27" t="s">
        <v>50</v>
      </c>
      <c r="U38" s="30">
        <v>44551</v>
      </c>
      <c r="V38" s="60"/>
      <c r="W38" s="32">
        <f t="shared" si="1"/>
        <v>27</v>
      </c>
      <c r="X38" s="33"/>
      <c r="Y38" s="34" t="s">
        <v>50</v>
      </c>
      <c r="Z38" s="37"/>
      <c r="AA38" s="36"/>
      <c r="AB38" s="37"/>
      <c r="AC38" s="36"/>
      <c r="AD38" s="38"/>
      <c r="AE38" s="37"/>
      <c r="AF38" s="36"/>
      <c r="AG38" s="37"/>
      <c r="AH38" s="39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19"/>
      <c r="AT38" s="19"/>
      <c r="AU38" s="19"/>
      <c r="AV38" s="19"/>
      <c r="AW38" s="19"/>
      <c r="AX38" s="19"/>
      <c r="AY38" s="18"/>
      <c r="AZ38" s="18"/>
      <c r="BA38" s="18"/>
      <c r="BB38" s="18"/>
      <c r="BC38" s="18"/>
      <c r="BD38" s="18"/>
      <c r="BE38" s="58"/>
      <c r="BF38" s="58"/>
      <c r="BG38" s="58"/>
      <c r="BH38" s="58"/>
      <c r="BI38" s="58"/>
      <c r="BJ38" s="58"/>
      <c r="BK38" s="59"/>
      <c r="BL38" s="59"/>
      <c r="BM38" s="58"/>
      <c r="BN38" s="58"/>
      <c r="BO38" s="58"/>
      <c r="BP38" s="58"/>
      <c r="BQ38" s="58"/>
      <c r="BR38" s="5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</row>
    <row r="39" spans="1:90" ht="55.5" customHeight="1" x14ac:dyDescent="0.35">
      <c r="A39" s="21">
        <f t="shared" si="2"/>
        <v>37</v>
      </c>
      <c r="B39" s="22" t="s">
        <v>40</v>
      </c>
      <c r="C39" s="23" t="s">
        <v>114</v>
      </c>
      <c r="D39" s="24">
        <v>44529</v>
      </c>
      <c r="E39" s="24">
        <v>44529</v>
      </c>
      <c r="F39" s="46" t="s">
        <v>42</v>
      </c>
      <c r="G39" s="25" t="s">
        <v>71</v>
      </c>
      <c r="H39" s="25" t="s">
        <v>165</v>
      </c>
      <c r="I39" s="25" t="s">
        <v>183</v>
      </c>
      <c r="J39" s="25" t="s">
        <v>167</v>
      </c>
      <c r="K39" s="25" t="s">
        <v>168</v>
      </c>
      <c r="L39" s="25" t="s">
        <v>68</v>
      </c>
      <c r="M39" s="254">
        <v>2285146.2000000002</v>
      </c>
      <c r="N39" s="26" t="s">
        <v>169</v>
      </c>
      <c r="O39" s="26" t="s">
        <v>170</v>
      </c>
      <c r="P39" s="27" t="s">
        <v>49</v>
      </c>
      <c r="Q39" s="54">
        <v>44529</v>
      </c>
      <c r="R39" s="49">
        <v>44531</v>
      </c>
      <c r="S39" s="61">
        <v>44620</v>
      </c>
      <c r="T39" s="27" t="s">
        <v>50</v>
      </c>
      <c r="U39" s="30">
        <v>44531</v>
      </c>
      <c r="V39" s="57"/>
      <c r="W39" s="32">
        <f t="shared" si="1"/>
        <v>2</v>
      </c>
      <c r="X39" s="33"/>
      <c r="Y39" s="34" t="s">
        <v>50</v>
      </c>
      <c r="Z39" s="37"/>
      <c r="AA39" s="36"/>
      <c r="AB39" s="37"/>
      <c r="AC39" s="36"/>
      <c r="AD39" s="38"/>
      <c r="AE39" s="37"/>
      <c r="AF39" s="36"/>
      <c r="AG39" s="37"/>
      <c r="AH39" s="39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19"/>
      <c r="AT39" s="19"/>
      <c r="AU39" s="19"/>
      <c r="AV39" s="19"/>
      <c r="AW39" s="19"/>
      <c r="AX39" s="19"/>
      <c r="AY39" s="18"/>
      <c r="AZ39" s="18"/>
      <c r="BA39" s="18"/>
      <c r="BB39" s="18"/>
      <c r="BC39" s="18"/>
      <c r="BD39" s="18"/>
      <c r="BE39" s="58"/>
      <c r="BF39" s="58"/>
      <c r="BG39" s="58"/>
      <c r="BH39" s="58"/>
      <c r="BI39" s="58"/>
      <c r="BJ39" s="58"/>
      <c r="BK39" s="59"/>
      <c r="BL39" s="59"/>
      <c r="BM39" s="58"/>
      <c r="BN39" s="58"/>
      <c r="BO39" s="58"/>
      <c r="BP39" s="58"/>
      <c r="BQ39" s="58"/>
      <c r="BR39" s="5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</row>
    <row r="40" spans="1:90" ht="42" customHeight="1" x14ac:dyDescent="0.35">
      <c r="A40" s="21">
        <f t="shared" si="2"/>
        <v>38</v>
      </c>
      <c r="B40" s="25" t="s">
        <v>40</v>
      </c>
      <c r="C40" s="25" t="s">
        <v>41</v>
      </c>
      <c r="D40" s="37">
        <v>44532</v>
      </c>
      <c r="E40" s="37">
        <v>44532</v>
      </c>
      <c r="F40" s="25" t="s">
        <v>42</v>
      </c>
      <c r="G40" s="25" t="s">
        <v>71</v>
      </c>
      <c r="H40" s="25" t="s">
        <v>190</v>
      </c>
      <c r="I40" s="25" t="s">
        <v>191</v>
      </c>
      <c r="J40" s="25" t="s">
        <v>192</v>
      </c>
      <c r="K40" s="25" t="s">
        <v>193</v>
      </c>
      <c r="L40" s="25"/>
      <c r="M40" s="254">
        <v>286729.2</v>
      </c>
      <c r="N40" s="26" t="s">
        <v>194</v>
      </c>
      <c r="O40" s="26">
        <v>0</v>
      </c>
      <c r="P40" s="27" t="s">
        <v>49</v>
      </c>
      <c r="Q40" s="54">
        <v>44532</v>
      </c>
      <c r="R40" s="61">
        <v>44546</v>
      </c>
      <c r="S40" s="49">
        <v>44727</v>
      </c>
      <c r="T40" s="27" t="s">
        <v>50</v>
      </c>
      <c r="U40" s="30">
        <v>44551</v>
      </c>
      <c r="V40" s="60"/>
      <c r="W40" s="32">
        <f t="shared" si="1"/>
        <v>19</v>
      </c>
      <c r="X40" s="33"/>
      <c r="Y40" s="34" t="str">
        <f>CONCATENATE(IF(T38="Finalised","Finalised",""),IF(T38="Not Finalised",W40,""), IF(T38="Closed","Closed",""),IF(T38="Withdrawn","Withdrawn",""))</f>
        <v>Finalised</v>
      </c>
      <c r="Z40" s="37"/>
      <c r="AA40" s="36"/>
      <c r="AB40" s="37"/>
      <c r="AC40" s="36"/>
      <c r="AD40" s="38"/>
      <c r="AE40" s="37"/>
      <c r="AF40" s="36"/>
      <c r="AG40" s="37"/>
      <c r="AH40" s="39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19"/>
      <c r="AT40" s="19"/>
      <c r="AU40" s="19"/>
      <c r="AV40" s="19"/>
      <c r="AW40" s="19"/>
      <c r="AX40" s="19"/>
      <c r="AY40" s="18"/>
      <c r="AZ40" s="18"/>
      <c r="BA40" s="18"/>
      <c r="BB40" s="18"/>
      <c r="BC40" s="18"/>
      <c r="BD40" s="18"/>
      <c r="BE40" s="58"/>
      <c r="BF40" s="58"/>
      <c r="BG40" s="58"/>
      <c r="BH40" s="58"/>
      <c r="BI40" s="58"/>
      <c r="BJ40" s="58"/>
      <c r="BK40" s="59"/>
      <c r="BL40" s="59"/>
      <c r="BM40" s="58"/>
      <c r="BN40" s="58"/>
      <c r="BO40" s="58"/>
      <c r="BP40" s="58"/>
      <c r="BQ40" s="58"/>
      <c r="BR40" s="5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</row>
    <row r="41" spans="1:90" ht="55.5" customHeight="1" x14ac:dyDescent="0.35">
      <c r="A41" s="21">
        <f t="shared" si="2"/>
        <v>39</v>
      </c>
      <c r="B41" s="25" t="s">
        <v>40</v>
      </c>
      <c r="C41" s="25" t="s">
        <v>41</v>
      </c>
      <c r="D41" s="24">
        <v>44536</v>
      </c>
      <c r="E41" s="24">
        <v>44536</v>
      </c>
      <c r="F41" s="25" t="s">
        <v>42</v>
      </c>
      <c r="G41" s="25" t="s">
        <v>43</v>
      </c>
      <c r="H41" s="25" t="s">
        <v>195</v>
      </c>
      <c r="I41" s="25" t="s">
        <v>196</v>
      </c>
      <c r="J41" s="25" t="s">
        <v>197</v>
      </c>
      <c r="K41" s="25" t="s">
        <v>193</v>
      </c>
      <c r="L41" s="25" t="s">
        <v>75</v>
      </c>
      <c r="M41" s="254">
        <v>300000</v>
      </c>
      <c r="N41" s="26">
        <v>480000</v>
      </c>
      <c r="O41" s="26">
        <v>0</v>
      </c>
      <c r="P41" s="27" t="s">
        <v>49</v>
      </c>
      <c r="Q41" s="49">
        <v>44536</v>
      </c>
      <c r="R41" s="27" t="s">
        <v>77</v>
      </c>
      <c r="S41" s="27" t="s">
        <v>77</v>
      </c>
      <c r="T41" s="27" t="s">
        <v>50</v>
      </c>
      <c r="U41" s="30">
        <v>44551</v>
      </c>
      <c r="V41" s="60"/>
      <c r="W41" s="32">
        <f t="shared" si="1"/>
        <v>15</v>
      </c>
      <c r="X41" s="33"/>
      <c r="Y41" s="34"/>
      <c r="Z41" s="37"/>
      <c r="AA41" s="36"/>
      <c r="AB41" s="37"/>
      <c r="AC41" s="36"/>
      <c r="AD41" s="38"/>
      <c r="AE41" s="37"/>
      <c r="AF41" s="36"/>
      <c r="AG41" s="37"/>
      <c r="AH41" s="39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19"/>
      <c r="AT41" s="19"/>
      <c r="AU41" s="19"/>
      <c r="AV41" s="19"/>
      <c r="AW41" s="19"/>
      <c r="AX41" s="19"/>
      <c r="AY41" s="18"/>
      <c r="AZ41" s="18"/>
      <c r="BA41" s="18"/>
      <c r="BB41" s="18"/>
      <c r="BC41" s="18"/>
      <c r="BD41" s="18"/>
      <c r="BE41" s="58"/>
      <c r="BF41" s="58"/>
      <c r="BG41" s="58"/>
      <c r="BH41" s="58"/>
      <c r="BI41" s="58"/>
      <c r="BJ41" s="58"/>
      <c r="BK41" s="59"/>
      <c r="BL41" s="59"/>
      <c r="BM41" s="58"/>
      <c r="BN41" s="58"/>
      <c r="BO41" s="58"/>
      <c r="BP41" s="58"/>
      <c r="BQ41" s="58"/>
      <c r="BR41" s="5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</row>
    <row r="42" spans="1:90" ht="54" customHeight="1" x14ac:dyDescent="0.35">
      <c r="A42" s="21">
        <f t="shared" si="2"/>
        <v>40</v>
      </c>
      <c r="B42" s="25" t="s">
        <v>40</v>
      </c>
      <c r="C42" s="25" t="s">
        <v>41</v>
      </c>
      <c r="D42" s="37">
        <v>44537</v>
      </c>
      <c r="E42" s="37">
        <v>44537</v>
      </c>
      <c r="F42" s="25" t="s">
        <v>42</v>
      </c>
      <c r="G42" s="25" t="s">
        <v>78</v>
      </c>
      <c r="H42" s="25" t="s">
        <v>198</v>
      </c>
      <c r="I42" s="25" t="s">
        <v>199</v>
      </c>
      <c r="J42" s="25" t="s">
        <v>200</v>
      </c>
      <c r="K42" s="25" t="s">
        <v>193</v>
      </c>
      <c r="L42" s="25" t="s">
        <v>75</v>
      </c>
      <c r="M42" s="254">
        <v>4486909.28</v>
      </c>
      <c r="N42" s="26">
        <v>4917757.7</v>
      </c>
      <c r="O42" s="26">
        <f>266196.99 +1064788</f>
        <v>1330984.99</v>
      </c>
      <c r="P42" s="27" t="s">
        <v>63</v>
      </c>
      <c r="Q42" s="62">
        <v>44537</v>
      </c>
      <c r="R42" s="61">
        <v>44621</v>
      </c>
      <c r="S42" s="61">
        <v>45716</v>
      </c>
      <c r="T42" s="26" t="s">
        <v>50</v>
      </c>
      <c r="U42" s="30">
        <v>44551</v>
      </c>
      <c r="V42" s="60"/>
      <c r="W42" s="32">
        <f t="shared" si="1"/>
        <v>14</v>
      </c>
      <c r="X42" s="33"/>
      <c r="Y42" s="34" t="str">
        <f>CONCATENATE(IF(T40="Finalised","Finalised",""),IF(T40="Not Finalised",W42,""), IF(T40="Closed","Closed",""),IF(T40="Withdrawn","Withdrawn",""))</f>
        <v>Finalised</v>
      </c>
      <c r="Z42" s="37"/>
      <c r="AA42" s="36"/>
      <c r="AB42" s="37"/>
      <c r="AC42" s="36"/>
      <c r="AD42" s="38"/>
      <c r="AE42" s="37"/>
      <c r="AF42" s="36"/>
      <c r="AG42" s="37"/>
      <c r="AH42" s="39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19"/>
      <c r="AT42" s="19"/>
      <c r="AU42" s="19"/>
      <c r="AV42" s="19"/>
      <c r="AW42" s="19"/>
      <c r="AX42" s="19"/>
      <c r="AY42" s="18"/>
      <c r="AZ42" s="18"/>
      <c r="BA42" s="18"/>
      <c r="BB42" s="18"/>
      <c r="BC42" s="18"/>
      <c r="BD42" s="18"/>
      <c r="BE42" s="58"/>
      <c r="BF42" s="58"/>
      <c r="BG42" s="58"/>
      <c r="BH42" s="58"/>
      <c r="BI42" s="58"/>
      <c r="BJ42" s="58"/>
      <c r="BK42" s="59"/>
      <c r="BL42" s="59"/>
      <c r="BM42" s="58"/>
      <c r="BN42" s="58"/>
      <c r="BO42" s="58"/>
      <c r="BP42" s="58"/>
      <c r="BQ42" s="58"/>
      <c r="BR42" s="5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</row>
    <row r="43" spans="1:90" ht="55.5" customHeight="1" x14ac:dyDescent="0.35">
      <c r="A43" s="21">
        <f t="shared" si="2"/>
        <v>41</v>
      </c>
      <c r="B43" s="22" t="s">
        <v>40</v>
      </c>
      <c r="C43" s="23" t="s">
        <v>41</v>
      </c>
      <c r="D43" s="37">
        <v>44539</v>
      </c>
      <c r="E43" s="37">
        <v>44544</v>
      </c>
      <c r="F43" s="46" t="s">
        <v>42</v>
      </c>
      <c r="G43" s="25" t="s">
        <v>64</v>
      </c>
      <c r="H43" s="25" t="s">
        <v>165</v>
      </c>
      <c r="I43" s="25" t="s">
        <v>201</v>
      </c>
      <c r="J43" s="25" t="s">
        <v>202</v>
      </c>
      <c r="K43" s="25" t="s">
        <v>203</v>
      </c>
      <c r="L43" s="25" t="s">
        <v>204</v>
      </c>
      <c r="M43" s="254">
        <v>10565490.539999999</v>
      </c>
      <c r="N43" s="26" t="s">
        <v>205</v>
      </c>
      <c r="O43" s="26">
        <v>0</v>
      </c>
      <c r="P43" s="27" t="s">
        <v>63</v>
      </c>
      <c r="Q43" s="54">
        <v>44539</v>
      </c>
      <c r="R43" s="25" t="s">
        <v>77</v>
      </c>
      <c r="S43" s="25" t="s">
        <v>77</v>
      </c>
      <c r="T43" s="26" t="s">
        <v>50</v>
      </c>
      <c r="U43" s="30">
        <v>44551</v>
      </c>
      <c r="V43" s="60"/>
      <c r="W43" s="32">
        <f t="shared" si="1"/>
        <v>7</v>
      </c>
      <c r="X43" s="33"/>
      <c r="Y43" s="63" t="s">
        <v>50</v>
      </c>
      <c r="Z43" s="37"/>
      <c r="AA43" s="36"/>
      <c r="AB43" s="37"/>
      <c r="AC43" s="36"/>
      <c r="AD43" s="38"/>
      <c r="AE43" s="37"/>
      <c r="AF43" s="36"/>
      <c r="AG43" s="37"/>
      <c r="AH43" s="39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19"/>
      <c r="AT43" s="19"/>
      <c r="AU43" s="19"/>
      <c r="AV43" s="19"/>
      <c r="AW43" s="19"/>
      <c r="AX43" s="19"/>
      <c r="AY43" s="18"/>
      <c r="AZ43" s="18"/>
      <c r="BA43" s="18"/>
      <c r="BB43" s="18"/>
      <c r="BC43" s="18"/>
      <c r="BD43" s="18"/>
      <c r="BE43" s="58"/>
      <c r="BF43" s="58"/>
      <c r="BG43" s="58"/>
      <c r="BH43" s="58"/>
      <c r="BI43" s="58"/>
      <c r="BJ43" s="58"/>
      <c r="BK43" s="59"/>
      <c r="BL43" s="59"/>
      <c r="BM43" s="58"/>
      <c r="BN43" s="58"/>
      <c r="BO43" s="58"/>
      <c r="BP43" s="58"/>
      <c r="BQ43" s="58"/>
      <c r="BR43" s="5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</row>
    <row r="44" spans="1:90" ht="69.5" customHeight="1" x14ac:dyDescent="0.35">
      <c r="A44" s="21">
        <f t="shared" si="2"/>
        <v>42</v>
      </c>
      <c r="B44" s="22" t="s">
        <v>40</v>
      </c>
      <c r="C44" s="23" t="s">
        <v>41</v>
      </c>
      <c r="D44" s="24">
        <v>44540</v>
      </c>
      <c r="E44" s="24">
        <v>44540</v>
      </c>
      <c r="F44" s="46" t="s">
        <v>42</v>
      </c>
      <c r="G44" s="25" t="s">
        <v>82</v>
      </c>
      <c r="H44" s="25" t="s">
        <v>101</v>
      </c>
      <c r="I44" s="25" t="s">
        <v>102</v>
      </c>
      <c r="J44" s="48" t="s">
        <v>103</v>
      </c>
      <c r="K44" s="25" t="s">
        <v>104</v>
      </c>
      <c r="L44" s="25" t="s">
        <v>68</v>
      </c>
      <c r="M44" s="254">
        <v>202070111.09</v>
      </c>
      <c r="N44" s="26">
        <v>2710500000</v>
      </c>
      <c r="O44" s="26">
        <v>11442800</v>
      </c>
      <c r="P44" s="27" t="s">
        <v>63</v>
      </c>
      <c r="Q44" s="28">
        <v>44476</v>
      </c>
      <c r="R44" s="26" t="s">
        <v>77</v>
      </c>
      <c r="S44" s="29" t="s">
        <v>77</v>
      </c>
      <c r="T44" s="26" t="s">
        <v>50</v>
      </c>
      <c r="U44" s="30">
        <v>44553</v>
      </c>
      <c r="V44" s="60"/>
      <c r="W44" s="32">
        <f t="shared" si="1"/>
        <v>13</v>
      </c>
      <c r="X44" s="33"/>
      <c r="Y44" s="34" t="str">
        <f>CONCATENATE(IF(T42="Finalised","Finalised",""),IF(T42="Not Finalised",W44,""), IF(T42="Closed","Closed",""),IF(T42="Withdrawn","Withdrawn",""))</f>
        <v>Finalised</v>
      </c>
      <c r="Z44" s="37"/>
      <c r="AA44" s="36"/>
      <c r="AB44" s="37"/>
      <c r="AC44" s="36"/>
      <c r="AD44" s="38"/>
      <c r="AE44" s="37"/>
      <c r="AF44" s="36"/>
      <c r="AG44" s="37"/>
      <c r="AH44" s="39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19"/>
      <c r="AT44" s="19"/>
      <c r="AU44" s="19"/>
      <c r="AV44" s="19"/>
      <c r="AW44" s="19"/>
      <c r="AX44" s="19"/>
      <c r="AY44" s="18"/>
      <c r="AZ44" s="18"/>
      <c r="BA44" s="18"/>
      <c r="BB44" s="18"/>
      <c r="BC44" s="18"/>
      <c r="BD44" s="18"/>
      <c r="BE44" s="58"/>
      <c r="BF44" s="58"/>
      <c r="BG44" s="58"/>
      <c r="BH44" s="58"/>
      <c r="BI44" s="58"/>
      <c r="BJ44" s="58"/>
      <c r="BK44" s="59"/>
      <c r="BL44" s="59"/>
      <c r="BM44" s="58"/>
      <c r="BN44" s="58"/>
      <c r="BO44" s="58"/>
      <c r="BP44" s="58"/>
      <c r="BQ44" s="58"/>
      <c r="BR44" s="5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</row>
    <row r="45" spans="1:90" ht="55.5" customHeight="1" x14ac:dyDescent="0.35">
      <c r="A45" s="21">
        <f t="shared" si="2"/>
        <v>43</v>
      </c>
      <c r="B45" s="22" t="s">
        <v>40</v>
      </c>
      <c r="C45" s="23" t="s">
        <v>41</v>
      </c>
      <c r="D45" s="24">
        <v>44540</v>
      </c>
      <c r="E45" s="24">
        <v>44540</v>
      </c>
      <c r="F45" s="46" t="s">
        <v>42</v>
      </c>
      <c r="G45" s="25" t="s">
        <v>82</v>
      </c>
      <c r="H45" s="25" t="s">
        <v>101</v>
      </c>
      <c r="I45" s="25" t="s">
        <v>107</v>
      </c>
      <c r="J45" s="48" t="s">
        <v>103</v>
      </c>
      <c r="K45" s="25" t="s">
        <v>104</v>
      </c>
      <c r="L45" s="25" t="s">
        <v>68</v>
      </c>
      <c r="M45" s="254">
        <v>36588318.380000003</v>
      </c>
      <c r="N45" s="26">
        <v>100598342</v>
      </c>
      <c r="O45" s="26">
        <v>145266076</v>
      </c>
      <c r="P45" s="27" t="s">
        <v>63</v>
      </c>
      <c r="Q45" s="28">
        <v>44476</v>
      </c>
      <c r="R45" s="26" t="s">
        <v>77</v>
      </c>
      <c r="S45" s="29" t="s">
        <v>77</v>
      </c>
      <c r="T45" s="26" t="s">
        <v>50</v>
      </c>
      <c r="U45" s="30">
        <v>44553</v>
      </c>
      <c r="V45" s="60"/>
      <c r="W45" s="32">
        <f t="shared" si="1"/>
        <v>13</v>
      </c>
      <c r="X45" s="33"/>
      <c r="Y45" s="63" t="s">
        <v>50</v>
      </c>
      <c r="Z45" s="37"/>
      <c r="AA45" s="36"/>
      <c r="AB45" s="37"/>
      <c r="AC45" s="36"/>
      <c r="AD45" s="38"/>
      <c r="AE45" s="37"/>
      <c r="AF45" s="36"/>
      <c r="AG45" s="37"/>
      <c r="AH45" s="39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19"/>
      <c r="AT45" s="19"/>
      <c r="AU45" s="19"/>
      <c r="AV45" s="19"/>
      <c r="AW45" s="19"/>
      <c r="AX45" s="19"/>
      <c r="AY45" s="18"/>
      <c r="AZ45" s="18"/>
      <c r="BA45" s="18"/>
      <c r="BB45" s="18"/>
      <c r="BC45" s="18"/>
      <c r="BD45" s="18"/>
      <c r="BE45" s="58"/>
      <c r="BF45" s="58"/>
      <c r="BG45" s="58"/>
      <c r="BH45" s="58"/>
      <c r="BI45" s="58"/>
      <c r="BJ45" s="58"/>
      <c r="BK45" s="59"/>
      <c r="BL45" s="59"/>
      <c r="BM45" s="58"/>
      <c r="BN45" s="58"/>
      <c r="BO45" s="58"/>
      <c r="BP45" s="58"/>
      <c r="BQ45" s="58"/>
      <c r="BR45" s="5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</row>
    <row r="46" spans="1:90" ht="55.5" customHeight="1" x14ac:dyDescent="0.35">
      <c r="A46" s="21">
        <f t="shared" si="2"/>
        <v>44</v>
      </c>
      <c r="B46" s="22" t="s">
        <v>40</v>
      </c>
      <c r="C46" s="23" t="s">
        <v>114</v>
      </c>
      <c r="D46" s="24">
        <v>44543</v>
      </c>
      <c r="E46" s="24">
        <v>44543</v>
      </c>
      <c r="F46" s="46" t="s">
        <v>42</v>
      </c>
      <c r="G46" s="25" t="s">
        <v>82</v>
      </c>
      <c r="H46" s="25" t="s">
        <v>96</v>
      </c>
      <c r="I46" s="25" t="s">
        <v>97</v>
      </c>
      <c r="J46" s="48" t="s">
        <v>98</v>
      </c>
      <c r="K46" s="25" t="s">
        <v>99</v>
      </c>
      <c r="L46" s="25" t="s">
        <v>100</v>
      </c>
      <c r="M46" s="254">
        <v>38066450.369999997</v>
      </c>
      <c r="N46" s="26">
        <v>359669847.94999999</v>
      </c>
      <c r="O46" s="26">
        <v>49087444.140000001</v>
      </c>
      <c r="P46" s="27" t="s">
        <v>63</v>
      </c>
      <c r="Q46" s="28">
        <v>44447</v>
      </c>
      <c r="R46" s="26" t="s">
        <v>77</v>
      </c>
      <c r="S46" s="29" t="s">
        <v>77</v>
      </c>
      <c r="T46" s="26" t="s">
        <v>50</v>
      </c>
      <c r="U46" s="30">
        <v>44553</v>
      </c>
      <c r="V46" s="60"/>
      <c r="W46" s="32">
        <f t="shared" si="1"/>
        <v>10</v>
      </c>
      <c r="X46" s="33"/>
      <c r="Y46" s="34" t="str">
        <f t="shared" ref="Y46:Y51" si="5">CONCATENATE(IF(T44="Finalised","Finalised",""),IF(T44="Not Finalised",W46,""), IF(T44="Closed","Closed",""),IF(T44="Withdrawn","Withdrawn",""))</f>
        <v>Finalised</v>
      </c>
      <c r="Z46" s="37"/>
      <c r="AA46" s="36"/>
      <c r="AB46" s="37"/>
      <c r="AC46" s="36"/>
      <c r="AD46" s="38"/>
      <c r="AE46" s="37"/>
      <c r="AF46" s="36"/>
      <c r="AG46" s="37"/>
      <c r="AH46" s="39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19"/>
      <c r="AT46" s="19"/>
      <c r="AU46" s="19"/>
      <c r="AV46" s="19"/>
      <c r="AW46" s="19"/>
      <c r="AX46" s="19"/>
      <c r="AY46" s="18"/>
      <c r="AZ46" s="18"/>
      <c r="BA46" s="18"/>
      <c r="BB46" s="18"/>
      <c r="BC46" s="18"/>
      <c r="BD46" s="18"/>
      <c r="BE46" s="58"/>
      <c r="BF46" s="58"/>
      <c r="BG46" s="58"/>
      <c r="BH46" s="58"/>
      <c r="BI46" s="58"/>
      <c r="BJ46" s="58"/>
      <c r="BK46" s="59"/>
      <c r="BL46" s="59"/>
      <c r="BM46" s="58"/>
      <c r="BN46" s="58"/>
      <c r="BO46" s="58"/>
      <c r="BP46" s="58"/>
      <c r="BQ46" s="58"/>
      <c r="BR46" s="5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</row>
    <row r="47" spans="1:90" ht="55.5" customHeight="1" x14ac:dyDescent="0.35">
      <c r="A47" s="21">
        <f t="shared" si="2"/>
        <v>45</v>
      </c>
      <c r="B47" s="22" t="s">
        <v>40</v>
      </c>
      <c r="C47" s="23" t="s">
        <v>41</v>
      </c>
      <c r="D47" s="24">
        <v>44543</v>
      </c>
      <c r="E47" s="24">
        <v>44543</v>
      </c>
      <c r="F47" s="46" t="s">
        <v>42</v>
      </c>
      <c r="G47" s="25" t="s">
        <v>82</v>
      </c>
      <c r="H47" s="25" t="s">
        <v>206</v>
      </c>
      <c r="I47" s="25" t="s">
        <v>207</v>
      </c>
      <c r="J47" s="64" t="s">
        <v>208</v>
      </c>
      <c r="K47" s="25" t="s">
        <v>209</v>
      </c>
      <c r="L47" s="25" t="s">
        <v>100</v>
      </c>
      <c r="M47" s="254">
        <v>958842.5</v>
      </c>
      <c r="N47" s="26">
        <v>830398.8</v>
      </c>
      <c r="O47" s="26">
        <v>377632.4</v>
      </c>
      <c r="P47" s="27" t="s">
        <v>49</v>
      </c>
      <c r="Q47" s="28">
        <v>44540</v>
      </c>
      <c r="R47" s="26" t="s">
        <v>77</v>
      </c>
      <c r="S47" s="29" t="s">
        <v>77</v>
      </c>
      <c r="T47" s="26" t="s">
        <v>50</v>
      </c>
      <c r="U47" s="30">
        <v>44553</v>
      </c>
      <c r="V47" s="57"/>
      <c r="W47" s="32">
        <f t="shared" si="1"/>
        <v>10</v>
      </c>
      <c r="X47" s="33"/>
      <c r="Y47" s="34" t="str">
        <f t="shared" si="5"/>
        <v>Finalised</v>
      </c>
      <c r="Z47" s="37"/>
      <c r="AA47" s="36"/>
      <c r="AB47" s="37"/>
      <c r="AC47" s="36"/>
      <c r="AD47" s="38"/>
      <c r="AE47" s="37"/>
      <c r="AF47" s="36"/>
      <c r="AG47" s="37"/>
      <c r="AH47" s="39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19"/>
      <c r="AT47" s="19"/>
      <c r="AU47" s="19"/>
      <c r="AV47" s="19"/>
      <c r="AW47" s="19"/>
      <c r="AX47" s="19"/>
      <c r="AY47" s="18"/>
      <c r="AZ47" s="18"/>
      <c r="BA47" s="18"/>
      <c r="BB47" s="18"/>
      <c r="BC47" s="18"/>
      <c r="BD47" s="18"/>
      <c r="BE47" s="58"/>
      <c r="BF47" s="58"/>
      <c r="BG47" s="58"/>
      <c r="BH47" s="58"/>
      <c r="BI47" s="58"/>
      <c r="BJ47" s="58"/>
      <c r="BK47" s="59"/>
      <c r="BL47" s="59"/>
      <c r="BM47" s="58"/>
      <c r="BN47" s="58"/>
      <c r="BO47" s="58"/>
      <c r="BP47" s="58"/>
      <c r="BQ47" s="58"/>
      <c r="BR47" s="5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</row>
    <row r="48" spans="1:90" ht="55.5" customHeight="1" x14ac:dyDescent="0.35">
      <c r="A48" s="21">
        <f t="shared" si="2"/>
        <v>46</v>
      </c>
      <c r="B48" s="25" t="s">
        <v>40</v>
      </c>
      <c r="C48" s="25" t="s">
        <v>41</v>
      </c>
      <c r="D48" s="24">
        <v>44533</v>
      </c>
      <c r="E48" s="24">
        <v>44533</v>
      </c>
      <c r="F48" s="25" t="s">
        <v>42</v>
      </c>
      <c r="G48" s="25" t="s">
        <v>210</v>
      </c>
      <c r="H48" s="48" t="s">
        <v>211</v>
      </c>
      <c r="I48" s="25" t="s">
        <v>212</v>
      </c>
      <c r="J48" s="48" t="s">
        <v>213</v>
      </c>
      <c r="K48" s="25" t="s">
        <v>209</v>
      </c>
      <c r="L48" s="65" t="s">
        <v>214</v>
      </c>
      <c r="M48" s="254">
        <v>3102242.32</v>
      </c>
      <c r="N48" s="26">
        <v>857472</v>
      </c>
      <c r="O48" s="26">
        <v>0</v>
      </c>
      <c r="P48" s="27" t="s">
        <v>87</v>
      </c>
      <c r="Q48" s="54">
        <v>44543</v>
      </c>
      <c r="R48" s="26" t="s">
        <v>77</v>
      </c>
      <c r="S48" s="29" t="s">
        <v>77</v>
      </c>
      <c r="T48" s="60" t="s">
        <v>215</v>
      </c>
      <c r="U48" s="30"/>
      <c r="V48" s="57"/>
      <c r="W48" s="32">
        <f t="shared" si="1"/>
        <v>-44533</v>
      </c>
      <c r="X48" s="33"/>
      <c r="Y48" s="34" t="str">
        <f t="shared" si="5"/>
        <v>Finalised</v>
      </c>
      <c r="Z48" s="37"/>
      <c r="AA48" s="36"/>
      <c r="AB48" s="37"/>
      <c r="AC48" s="36"/>
      <c r="AD48" s="38"/>
      <c r="AE48" s="37"/>
      <c r="AF48" s="36"/>
      <c r="AG48" s="37"/>
      <c r="AH48" s="39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19"/>
      <c r="AT48" s="19"/>
      <c r="AU48" s="19"/>
      <c r="AV48" s="19"/>
      <c r="AW48" s="19"/>
      <c r="AX48" s="19"/>
      <c r="AY48" s="18"/>
      <c r="AZ48" s="18"/>
      <c r="BA48" s="18"/>
      <c r="BB48" s="18"/>
      <c r="BC48" s="18"/>
      <c r="BD48" s="18"/>
      <c r="BE48" s="58"/>
      <c r="BF48" s="58"/>
      <c r="BG48" s="58"/>
      <c r="BH48" s="58"/>
      <c r="BI48" s="58"/>
      <c r="BJ48" s="58"/>
      <c r="BK48" s="59"/>
      <c r="BL48" s="59"/>
      <c r="BM48" s="58"/>
      <c r="BN48" s="58"/>
      <c r="BO48" s="58"/>
      <c r="BP48" s="58"/>
      <c r="BQ48" s="58"/>
      <c r="BR48" s="5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</row>
    <row r="49" spans="1:90" ht="55.5" customHeight="1" x14ac:dyDescent="0.35">
      <c r="A49" s="21">
        <f t="shared" si="2"/>
        <v>47</v>
      </c>
      <c r="B49" s="66" t="s">
        <v>216</v>
      </c>
      <c r="C49" s="67" t="s">
        <v>41</v>
      </c>
      <c r="D49" s="24">
        <v>44459</v>
      </c>
      <c r="E49" s="68">
        <v>44459</v>
      </c>
      <c r="F49" s="67" t="s">
        <v>217</v>
      </c>
      <c r="G49" s="67" t="s">
        <v>218</v>
      </c>
      <c r="H49" s="67" t="s">
        <v>219</v>
      </c>
      <c r="I49" s="69" t="s">
        <v>220</v>
      </c>
      <c r="J49" s="69" t="s">
        <v>221</v>
      </c>
      <c r="K49" s="69" t="s">
        <v>153</v>
      </c>
      <c r="L49" s="69" t="s">
        <v>48</v>
      </c>
      <c r="M49" s="255">
        <v>807490.2</v>
      </c>
      <c r="N49" s="70" t="s">
        <v>222</v>
      </c>
      <c r="O49" s="70" t="s">
        <v>223</v>
      </c>
      <c r="P49" s="71" t="s">
        <v>87</v>
      </c>
      <c r="Q49" s="72">
        <v>44454</v>
      </c>
      <c r="R49" s="72">
        <v>44501</v>
      </c>
      <c r="S49" s="72">
        <v>45566</v>
      </c>
      <c r="T49" s="71" t="s">
        <v>50</v>
      </c>
      <c r="U49" s="30">
        <v>44469</v>
      </c>
      <c r="V49" s="69"/>
      <c r="W49" s="32">
        <f t="shared" si="1"/>
        <v>10</v>
      </c>
      <c r="X49" s="33"/>
      <c r="Y49" s="32" t="str">
        <f t="shared" si="5"/>
        <v>Finalised</v>
      </c>
      <c r="Z49" s="35"/>
      <c r="AA49" s="36"/>
      <c r="AB49" s="62"/>
      <c r="AC49" s="36"/>
      <c r="AD49" s="73"/>
      <c r="AE49" s="62"/>
      <c r="AF49" s="36"/>
      <c r="AG49" s="62"/>
      <c r="AH49" s="74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6"/>
      <c r="AT49" s="76"/>
      <c r="AU49" s="76"/>
      <c r="AV49" s="76"/>
      <c r="AW49" s="76"/>
      <c r="AX49" s="76"/>
      <c r="AY49" s="77"/>
      <c r="AZ49" s="77"/>
      <c r="BA49" s="77"/>
      <c r="BB49" s="77"/>
      <c r="BC49" s="77"/>
      <c r="BD49" s="77"/>
      <c r="BE49" s="78"/>
      <c r="BF49" s="78"/>
      <c r="BG49" s="78"/>
      <c r="BH49" s="78"/>
      <c r="BI49" s="78"/>
      <c r="BJ49" s="78"/>
      <c r="BK49" s="79"/>
      <c r="BL49" s="79"/>
      <c r="BM49" s="78"/>
      <c r="BN49" s="78"/>
      <c r="BO49" s="78"/>
      <c r="BP49" s="78"/>
      <c r="BQ49" s="78"/>
      <c r="BR49" s="78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</row>
    <row r="50" spans="1:90" ht="55.5" customHeight="1" x14ac:dyDescent="0.35">
      <c r="A50" s="21">
        <f t="shared" si="2"/>
        <v>48</v>
      </c>
      <c r="B50" s="66" t="s">
        <v>216</v>
      </c>
      <c r="C50" s="80" t="s">
        <v>41</v>
      </c>
      <c r="D50" s="24">
        <v>44459</v>
      </c>
      <c r="E50" s="81">
        <v>44459</v>
      </c>
      <c r="F50" s="80" t="s">
        <v>217</v>
      </c>
      <c r="G50" s="80" t="s">
        <v>224</v>
      </c>
      <c r="H50" s="67" t="s">
        <v>219</v>
      </c>
      <c r="I50" s="69" t="s">
        <v>225</v>
      </c>
      <c r="J50" s="69" t="s">
        <v>226</v>
      </c>
      <c r="K50" s="69" t="s">
        <v>153</v>
      </c>
      <c r="L50" s="69" t="s">
        <v>48</v>
      </c>
      <c r="M50" s="255">
        <v>14634478.93</v>
      </c>
      <c r="N50" s="70" t="s">
        <v>227</v>
      </c>
      <c r="O50" s="70" t="s">
        <v>228</v>
      </c>
      <c r="P50" s="71" t="s">
        <v>49</v>
      </c>
      <c r="Q50" s="72">
        <v>44459</v>
      </c>
      <c r="R50" s="72">
        <v>44501</v>
      </c>
      <c r="S50" s="72">
        <v>46326</v>
      </c>
      <c r="T50" s="71" t="s">
        <v>50</v>
      </c>
      <c r="U50" s="30">
        <v>44490</v>
      </c>
      <c r="V50" s="69"/>
      <c r="W50" s="32">
        <f t="shared" si="1"/>
        <v>31</v>
      </c>
      <c r="X50" s="33"/>
      <c r="Y50" s="32" t="str">
        <f>CONCATENATE(IF(T47="Finalised","Finalised",""),IF(T47="Not Finalised",W49,""), IF(T47="Closed","Closed",""),IF(T47="Withdrawn","Withdrawn",""))</f>
        <v>Finalised</v>
      </c>
      <c r="Z50" s="35"/>
      <c r="AA50" s="36"/>
      <c r="AB50" s="37"/>
      <c r="AC50" s="36"/>
      <c r="AD50" s="38"/>
      <c r="AE50" s="37"/>
      <c r="AF50" s="36"/>
      <c r="AG50" s="37"/>
      <c r="AH50" s="39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19"/>
      <c r="AT50" s="19"/>
      <c r="AU50" s="19"/>
      <c r="AV50" s="19"/>
      <c r="AW50" s="19"/>
      <c r="AX50" s="19"/>
      <c r="AY50" s="18"/>
      <c r="AZ50" s="18"/>
      <c r="BA50" s="18"/>
      <c r="BB50" s="18"/>
      <c r="BC50" s="18"/>
      <c r="BD50" s="18"/>
      <c r="BE50" s="58"/>
      <c r="BF50" s="58"/>
      <c r="BG50" s="58"/>
      <c r="BH50" s="58"/>
      <c r="BI50" s="58"/>
      <c r="BJ50" s="58"/>
      <c r="BK50" s="59"/>
      <c r="BL50" s="59"/>
      <c r="BM50" s="58"/>
      <c r="BN50" s="58"/>
      <c r="BO50" s="58"/>
      <c r="BP50" s="58"/>
      <c r="BQ50" s="58"/>
      <c r="BR50" s="5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</row>
    <row r="51" spans="1:90" ht="55.5" customHeight="1" x14ac:dyDescent="0.35">
      <c r="A51" s="21">
        <f t="shared" si="2"/>
        <v>49</v>
      </c>
      <c r="B51" s="66" t="s">
        <v>216</v>
      </c>
      <c r="C51" s="67" t="s">
        <v>41</v>
      </c>
      <c r="D51" s="24">
        <v>44466</v>
      </c>
      <c r="E51" s="81">
        <v>44466</v>
      </c>
      <c r="F51" s="80" t="s">
        <v>217</v>
      </c>
      <c r="G51" s="80" t="s">
        <v>218</v>
      </c>
      <c r="H51" s="67" t="s">
        <v>229</v>
      </c>
      <c r="I51" s="69" t="s">
        <v>230</v>
      </c>
      <c r="J51" s="69" t="s">
        <v>231</v>
      </c>
      <c r="K51" s="69" t="s">
        <v>232</v>
      </c>
      <c r="L51" s="69" t="s">
        <v>153</v>
      </c>
      <c r="M51" s="255">
        <v>8083698.4800000004</v>
      </c>
      <c r="N51" s="70" t="s">
        <v>233</v>
      </c>
      <c r="O51" s="70" t="s">
        <v>234</v>
      </c>
      <c r="P51" s="71" t="s">
        <v>63</v>
      </c>
      <c r="Q51" s="72">
        <v>44466</v>
      </c>
      <c r="R51" s="72">
        <v>44470</v>
      </c>
      <c r="S51" s="82">
        <v>44651</v>
      </c>
      <c r="T51" s="71" t="s">
        <v>50</v>
      </c>
      <c r="U51" s="30">
        <v>44469</v>
      </c>
      <c r="V51" s="69"/>
      <c r="W51" s="32">
        <f t="shared" si="1"/>
        <v>3</v>
      </c>
      <c r="X51" s="33"/>
      <c r="Y51" s="34" t="str">
        <f t="shared" si="5"/>
        <v>Finalised</v>
      </c>
      <c r="Z51" s="37"/>
      <c r="AA51" s="36"/>
      <c r="AB51" s="37"/>
      <c r="AC51" s="36"/>
      <c r="AD51" s="38"/>
      <c r="AE51" s="37"/>
      <c r="AF51" s="36"/>
      <c r="AG51" s="37"/>
      <c r="AH51" s="39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19"/>
      <c r="AT51" s="19"/>
      <c r="AU51" s="19"/>
      <c r="AV51" s="19"/>
      <c r="AW51" s="19"/>
      <c r="AX51" s="19"/>
      <c r="AY51" s="18"/>
      <c r="AZ51" s="18"/>
      <c r="BA51" s="18"/>
      <c r="BB51" s="18"/>
      <c r="BC51" s="18"/>
      <c r="BD51" s="18"/>
      <c r="BE51" s="58"/>
      <c r="BF51" s="58"/>
      <c r="BG51" s="58"/>
      <c r="BH51" s="58"/>
      <c r="BI51" s="58"/>
      <c r="BJ51" s="58"/>
      <c r="BK51" s="59"/>
      <c r="BL51" s="59"/>
      <c r="BM51" s="58"/>
      <c r="BN51" s="58"/>
      <c r="BO51" s="58"/>
      <c r="BP51" s="58"/>
      <c r="BQ51" s="58"/>
      <c r="BR51" s="5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</row>
    <row r="52" spans="1:90" ht="55.5" customHeight="1" x14ac:dyDescent="0.35">
      <c r="A52" s="21">
        <f t="shared" si="2"/>
        <v>50</v>
      </c>
      <c r="B52" s="66" t="s">
        <v>216</v>
      </c>
      <c r="C52" s="67" t="s">
        <v>41</v>
      </c>
      <c r="D52" s="24">
        <v>44469</v>
      </c>
      <c r="E52" s="81">
        <v>44470</v>
      </c>
      <c r="F52" s="67" t="s">
        <v>217</v>
      </c>
      <c r="G52" s="80" t="s">
        <v>218</v>
      </c>
      <c r="H52" s="67" t="s">
        <v>235</v>
      </c>
      <c r="I52" s="69" t="s">
        <v>236</v>
      </c>
      <c r="J52" s="69" t="s">
        <v>237</v>
      </c>
      <c r="K52" s="69" t="s">
        <v>238</v>
      </c>
      <c r="L52" s="69" t="s">
        <v>239</v>
      </c>
      <c r="M52" s="255">
        <v>5965383.8399999999</v>
      </c>
      <c r="N52" s="70" t="s">
        <v>240</v>
      </c>
      <c r="O52" s="70" t="s">
        <v>241</v>
      </c>
      <c r="P52" s="71" t="s">
        <v>87</v>
      </c>
      <c r="Q52" s="72">
        <v>44469</v>
      </c>
      <c r="R52" s="83">
        <v>44531</v>
      </c>
      <c r="S52" s="84">
        <v>46356</v>
      </c>
      <c r="T52" s="71" t="s">
        <v>50</v>
      </c>
      <c r="U52" s="30">
        <v>44487</v>
      </c>
      <c r="V52" s="71"/>
      <c r="W52" s="32">
        <f t="shared" si="1"/>
        <v>17</v>
      </c>
      <c r="X52" s="33"/>
      <c r="Y52" s="34" t="str">
        <f t="shared" ref="Y52:Y194" si="6">CONCATENATE(IF(T52="Finalised","Finalised",""),IF(T52="Not Finalised",W52,""), IF(T52="Closed","Closed",""),IF(T52="Withdrawn","Withdrawn",""))</f>
        <v>Finalised</v>
      </c>
      <c r="Z52" s="37"/>
      <c r="AA52" s="36"/>
      <c r="AB52" s="37"/>
      <c r="AC52" s="36"/>
      <c r="AD52" s="38"/>
      <c r="AE52" s="37"/>
      <c r="AF52" s="36"/>
      <c r="AG52" s="37"/>
      <c r="AH52" s="39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19"/>
      <c r="AT52" s="19"/>
      <c r="AU52" s="19"/>
      <c r="AV52" s="19"/>
      <c r="AW52" s="19"/>
      <c r="AX52" s="19"/>
      <c r="AY52" s="18"/>
      <c r="AZ52" s="18"/>
      <c r="BA52" s="18"/>
      <c r="BB52" s="18"/>
      <c r="BC52" s="18"/>
      <c r="BD52" s="18"/>
      <c r="BE52" s="58"/>
      <c r="BF52" s="58"/>
      <c r="BG52" s="58"/>
      <c r="BH52" s="58"/>
      <c r="BI52" s="58"/>
      <c r="BJ52" s="58"/>
      <c r="BK52" s="59"/>
      <c r="BL52" s="59"/>
      <c r="BM52" s="58"/>
      <c r="BN52" s="58"/>
      <c r="BO52" s="58"/>
      <c r="BP52" s="58"/>
      <c r="BQ52" s="58"/>
      <c r="BR52" s="5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</row>
    <row r="53" spans="1:90" ht="55.5" customHeight="1" x14ac:dyDescent="0.35">
      <c r="A53" s="21">
        <f t="shared" si="2"/>
        <v>51</v>
      </c>
      <c r="B53" s="66" t="s">
        <v>216</v>
      </c>
      <c r="C53" s="67" t="s">
        <v>242</v>
      </c>
      <c r="D53" s="24">
        <v>44469</v>
      </c>
      <c r="E53" s="85">
        <v>44469</v>
      </c>
      <c r="F53" s="86" t="s">
        <v>217</v>
      </c>
      <c r="G53" s="67" t="s">
        <v>243</v>
      </c>
      <c r="H53" s="67" t="s">
        <v>244</v>
      </c>
      <c r="I53" s="69" t="s">
        <v>245</v>
      </c>
      <c r="J53" s="69" t="s">
        <v>246</v>
      </c>
      <c r="K53" s="69" t="s">
        <v>247</v>
      </c>
      <c r="L53" s="69" t="s">
        <v>48</v>
      </c>
      <c r="M53" s="255">
        <v>28000000</v>
      </c>
      <c r="N53" s="70" t="s">
        <v>248</v>
      </c>
      <c r="O53" s="70">
        <v>12000000</v>
      </c>
      <c r="P53" s="71" t="s">
        <v>49</v>
      </c>
      <c r="Q53" s="72">
        <v>44452</v>
      </c>
      <c r="R53" s="72" t="s">
        <v>249</v>
      </c>
      <c r="S53" s="72" t="s">
        <v>249</v>
      </c>
      <c r="T53" s="69" t="s">
        <v>50</v>
      </c>
      <c r="U53" s="30">
        <v>44504</v>
      </c>
      <c r="V53" s="69"/>
      <c r="W53" s="32">
        <f t="shared" si="1"/>
        <v>35</v>
      </c>
      <c r="X53" s="33"/>
      <c r="Y53" s="34" t="str">
        <f t="shared" si="6"/>
        <v>Finalised</v>
      </c>
      <c r="Z53" s="37"/>
      <c r="AA53" s="36"/>
      <c r="AB53" s="37"/>
      <c r="AC53" s="36"/>
      <c r="AD53" s="38"/>
      <c r="AE53" s="37"/>
      <c r="AF53" s="36"/>
      <c r="AG53" s="37"/>
      <c r="AH53" s="39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19"/>
      <c r="AT53" s="19"/>
      <c r="AU53" s="19"/>
      <c r="AV53" s="19"/>
      <c r="AW53" s="19"/>
      <c r="AX53" s="19"/>
      <c r="AY53" s="18"/>
      <c r="AZ53" s="18"/>
      <c r="BA53" s="18"/>
      <c r="BB53" s="18"/>
      <c r="BC53" s="18"/>
      <c r="BD53" s="18"/>
      <c r="BE53" s="58"/>
      <c r="BF53" s="58"/>
      <c r="BG53" s="58"/>
      <c r="BH53" s="58"/>
      <c r="BI53" s="58"/>
      <c r="BJ53" s="58"/>
      <c r="BK53" s="59"/>
      <c r="BL53" s="59"/>
      <c r="BM53" s="58"/>
      <c r="BN53" s="58"/>
      <c r="BO53" s="58"/>
      <c r="BP53" s="58"/>
      <c r="BQ53" s="58"/>
      <c r="BR53" s="5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</row>
    <row r="54" spans="1:90" ht="55.5" customHeight="1" x14ac:dyDescent="0.35">
      <c r="A54" s="21">
        <f t="shared" si="2"/>
        <v>52</v>
      </c>
      <c r="B54" s="66" t="s">
        <v>216</v>
      </c>
      <c r="C54" s="67" t="s">
        <v>41</v>
      </c>
      <c r="D54" s="24">
        <v>44470</v>
      </c>
      <c r="E54" s="85">
        <v>44473</v>
      </c>
      <c r="F54" s="80" t="s">
        <v>217</v>
      </c>
      <c r="G54" s="67" t="s">
        <v>250</v>
      </c>
      <c r="H54" s="67" t="s">
        <v>251</v>
      </c>
      <c r="I54" s="69" t="s">
        <v>252</v>
      </c>
      <c r="J54" s="69" t="s">
        <v>253</v>
      </c>
      <c r="K54" s="69" t="s">
        <v>153</v>
      </c>
      <c r="L54" s="69" t="s">
        <v>177</v>
      </c>
      <c r="M54" s="255">
        <v>1000000</v>
      </c>
      <c r="N54" s="70" t="s">
        <v>254</v>
      </c>
      <c r="O54" s="70" t="s">
        <v>241</v>
      </c>
      <c r="P54" s="71" t="s">
        <v>49</v>
      </c>
      <c r="Q54" s="72">
        <v>44469</v>
      </c>
      <c r="R54" s="72" t="s">
        <v>249</v>
      </c>
      <c r="S54" s="72" t="s">
        <v>249</v>
      </c>
      <c r="T54" s="71" t="s">
        <v>50</v>
      </c>
      <c r="U54" s="30">
        <v>44487</v>
      </c>
      <c r="V54" s="71"/>
      <c r="W54" s="32">
        <f t="shared" si="1"/>
        <v>14</v>
      </c>
      <c r="X54" s="33"/>
      <c r="Y54" s="34" t="str">
        <f t="shared" si="6"/>
        <v>Finalised</v>
      </c>
      <c r="Z54" s="37"/>
      <c r="AA54" s="36"/>
      <c r="AB54" s="37"/>
      <c r="AC54" s="36"/>
      <c r="AD54" s="38"/>
      <c r="AE54" s="37"/>
      <c r="AF54" s="36"/>
      <c r="AG54" s="37"/>
      <c r="AH54" s="39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19"/>
      <c r="AT54" s="19"/>
      <c r="AU54" s="19"/>
      <c r="AV54" s="19"/>
      <c r="AW54" s="19"/>
      <c r="AX54" s="19"/>
      <c r="AY54" s="18"/>
      <c r="AZ54" s="18"/>
      <c r="BA54" s="18"/>
      <c r="BB54" s="18"/>
      <c r="BC54" s="18"/>
      <c r="BD54" s="18"/>
      <c r="BE54" s="58"/>
      <c r="BF54" s="58"/>
      <c r="BG54" s="58"/>
      <c r="BH54" s="58"/>
      <c r="BI54" s="58"/>
      <c r="BJ54" s="58"/>
      <c r="BK54" s="59"/>
      <c r="BL54" s="59"/>
      <c r="BM54" s="58"/>
      <c r="BN54" s="58"/>
      <c r="BO54" s="58"/>
      <c r="BP54" s="58"/>
      <c r="BQ54" s="58"/>
      <c r="BR54" s="5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</row>
    <row r="55" spans="1:90" ht="55.5" customHeight="1" x14ac:dyDescent="0.35">
      <c r="A55" s="21">
        <f t="shared" si="2"/>
        <v>53</v>
      </c>
      <c r="B55" s="66" t="s">
        <v>216</v>
      </c>
      <c r="C55" s="67" t="s">
        <v>41</v>
      </c>
      <c r="D55" s="24">
        <v>44462</v>
      </c>
      <c r="E55" s="85">
        <v>44470</v>
      </c>
      <c r="F55" s="80" t="s">
        <v>217</v>
      </c>
      <c r="G55" s="67" t="s">
        <v>218</v>
      </c>
      <c r="H55" s="67" t="s">
        <v>219</v>
      </c>
      <c r="I55" s="69" t="s">
        <v>255</v>
      </c>
      <c r="J55" s="87" t="s">
        <v>256</v>
      </c>
      <c r="K55" s="69" t="s">
        <v>257</v>
      </c>
      <c r="L55" s="69" t="s">
        <v>118</v>
      </c>
      <c r="M55" s="255">
        <v>1731175.79</v>
      </c>
      <c r="N55" s="70" t="s">
        <v>258</v>
      </c>
      <c r="O55" s="70" t="s">
        <v>241</v>
      </c>
      <c r="P55" s="69" t="s">
        <v>87</v>
      </c>
      <c r="Q55" s="72">
        <v>44462</v>
      </c>
      <c r="R55" s="72" t="s">
        <v>249</v>
      </c>
      <c r="S55" s="72" t="s">
        <v>249</v>
      </c>
      <c r="T55" s="71" t="s">
        <v>50</v>
      </c>
      <c r="U55" s="30">
        <v>44487</v>
      </c>
      <c r="V55" s="71"/>
      <c r="W55" s="32">
        <f t="shared" si="1"/>
        <v>17</v>
      </c>
      <c r="X55" s="33"/>
      <c r="Y55" s="34" t="str">
        <f t="shared" si="6"/>
        <v>Finalised</v>
      </c>
      <c r="Z55" s="37"/>
      <c r="AA55" s="36"/>
      <c r="AB55" s="37"/>
      <c r="AC55" s="36"/>
      <c r="AD55" s="38"/>
      <c r="AE55" s="37"/>
      <c r="AF55" s="36"/>
      <c r="AG55" s="37"/>
      <c r="AH55" s="39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19"/>
      <c r="AT55" s="19"/>
      <c r="AU55" s="19"/>
      <c r="AV55" s="19"/>
      <c r="AW55" s="19"/>
      <c r="AX55" s="19"/>
      <c r="AY55" s="18"/>
      <c r="AZ55" s="18"/>
      <c r="BA55" s="18"/>
      <c r="BB55" s="18"/>
      <c r="BC55" s="18"/>
      <c r="BD55" s="18"/>
      <c r="BE55" s="58"/>
      <c r="BF55" s="58"/>
      <c r="BG55" s="58"/>
      <c r="BH55" s="58"/>
      <c r="BI55" s="58"/>
      <c r="BJ55" s="58"/>
      <c r="BK55" s="59"/>
      <c r="BL55" s="59"/>
      <c r="BM55" s="58"/>
      <c r="BN55" s="58"/>
      <c r="BO55" s="58"/>
      <c r="BP55" s="58"/>
      <c r="BQ55" s="58"/>
      <c r="BR55" s="5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</row>
    <row r="56" spans="1:90" ht="55.5" customHeight="1" x14ac:dyDescent="0.35">
      <c r="A56" s="21">
        <f t="shared" si="2"/>
        <v>54</v>
      </c>
      <c r="B56" s="66" t="s">
        <v>216</v>
      </c>
      <c r="C56" s="67" t="s">
        <v>41</v>
      </c>
      <c r="D56" s="24">
        <v>44473</v>
      </c>
      <c r="E56" s="81">
        <v>44473</v>
      </c>
      <c r="F56" s="80" t="s">
        <v>217</v>
      </c>
      <c r="G56" s="67" t="s">
        <v>250</v>
      </c>
      <c r="H56" s="67" t="s">
        <v>219</v>
      </c>
      <c r="I56" s="69" t="s">
        <v>259</v>
      </c>
      <c r="J56" s="67" t="s">
        <v>260</v>
      </c>
      <c r="K56" s="69" t="s">
        <v>153</v>
      </c>
      <c r="L56" s="69" t="s">
        <v>177</v>
      </c>
      <c r="M56" s="255">
        <v>9354960</v>
      </c>
      <c r="N56" s="70" t="s">
        <v>261</v>
      </c>
      <c r="O56" s="70" t="s">
        <v>241</v>
      </c>
      <c r="P56" s="69" t="s">
        <v>49</v>
      </c>
      <c r="Q56" s="72">
        <v>44466</v>
      </c>
      <c r="R56" s="72">
        <v>44485</v>
      </c>
      <c r="S56" s="72">
        <v>44849</v>
      </c>
      <c r="T56" s="71" t="s">
        <v>50</v>
      </c>
      <c r="U56" s="30">
        <v>44487</v>
      </c>
      <c r="V56" s="71"/>
      <c r="W56" s="32">
        <f t="shared" si="1"/>
        <v>14</v>
      </c>
      <c r="X56" s="33"/>
      <c r="Y56" s="34" t="str">
        <f t="shared" si="6"/>
        <v>Finalised</v>
      </c>
      <c r="Z56" s="37"/>
      <c r="AA56" s="36"/>
      <c r="AB56" s="37"/>
      <c r="AC56" s="36"/>
      <c r="AD56" s="38"/>
      <c r="AE56" s="37"/>
      <c r="AF56" s="36"/>
      <c r="AG56" s="37"/>
      <c r="AH56" s="39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19"/>
      <c r="AT56" s="19"/>
      <c r="AU56" s="19"/>
      <c r="AV56" s="19"/>
      <c r="AW56" s="19"/>
      <c r="AX56" s="19"/>
      <c r="AY56" s="18"/>
      <c r="AZ56" s="18"/>
      <c r="BA56" s="18"/>
      <c r="BB56" s="18"/>
      <c r="BC56" s="18"/>
      <c r="BD56" s="18"/>
      <c r="BE56" s="58"/>
      <c r="BF56" s="58"/>
      <c r="BG56" s="58"/>
      <c r="BH56" s="58"/>
      <c r="BI56" s="58"/>
      <c r="BJ56" s="58"/>
      <c r="BK56" s="59"/>
      <c r="BL56" s="59"/>
      <c r="BM56" s="58"/>
      <c r="BN56" s="58"/>
      <c r="BO56" s="58"/>
      <c r="BP56" s="58"/>
      <c r="BQ56" s="58"/>
      <c r="BR56" s="5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</row>
    <row r="57" spans="1:90" ht="55.5" customHeight="1" x14ac:dyDescent="0.35">
      <c r="A57" s="21">
        <f t="shared" si="2"/>
        <v>55</v>
      </c>
      <c r="B57" s="67" t="s">
        <v>216</v>
      </c>
      <c r="C57" s="67" t="s">
        <v>114</v>
      </c>
      <c r="D57" s="24">
        <v>44475</v>
      </c>
      <c r="E57" s="81">
        <v>44475</v>
      </c>
      <c r="F57" s="80" t="s">
        <v>217</v>
      </c>
      <c r="G57" s="69" t="s">
        <v>262</v>
      </c>
      <c r="H57" s="67" t="s">
        <v>263</v>
      </c>
      <c r="I57" s="69" t="s">
        <v>264</v>
      </c>
      <c r="J57" s="67" t="s">
        <v>265</v>
      </c>
      <c r="K57" s="69" t="s">
        <v>266</v>
      </c>
      <c r="L57" s="69" t="s">
        <v>239</v>
      </c>
      <c r="M57" s="255">
        <v>222772.2</v>
      </c>
      <c r="N57" s="70" t="s">
        <v>267</v>
      </c>
      <c r="O57" s="70" t="s">
        <v>268</v>
      </c>
      <c r="P57" s="69" t="s">
        <v>63</v>
      </c>
      <c r="Q57" s="72">
        <v>44473</v>
      </c>
      <c r="R57" s="88">
        <v>43600</v>
      </c>
      <c r="S57" s="72">
        <v>44695</v>
      </c>
      <c r="T57" s="69" t="s">
        <v>50</v>
      </c>
      <c r="U57" s="30">
        <v>44490</v>
      </c>
      <c r="V57" s="69"/>
      <c r="W57" s="32">
        <f t="shared" si="1"/>
        <v>15</v>
      </c>
      <c r="X57" s="33"/>
      <c r="Y57" s="34" t="str">
        <f t="shared" si="6"/>
        <v>Finalised</v>
      </c>
      <c r="Z57" s="37"/>
      <c r="AA57" s="36"/>
      <c r="AB57" s="37"/>
      <c r="AC57" s="36"/>
      <c r="AD57" s="38"/>
      <c r="AE57" s="37"/>
      <c r="AF57" s="36"/>
      <c r="AG57" s="37"/>
      <c r="AH57" s="39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19"/>
      <c r="AT57" s="19"/>
      <c r="AU57" s="19"/>
      <c r="AV57" s="19"/>
      <c r="AW57" s="19"/>
      <c r="AX57" s="19"/>
      <c r="AY57" s="18"/>
      <c r="AZ57" s="18"/>
      <c r="BA57" s="18"/>
      <c r="BB57" s="18"/>
      <c r="BC57" s="18"/>
      <c r="BD57" s="18"/>
      <c r="BE57" s="58"/>
      <c r="BF57" s="58"/>
      <c r="BG57" s="58"/>
      <c r="BH57" s="58"/>
      <c r="BI57" s="58"/>
      <c r="BJ57" s="58"/>
      <c r="BK57" s="59"/>
      <c r="BL57" s="59"/>
      <c r="BM57" s="58"/>
      <c r="BN57" s="58"/>
      <c r="BO57" s="58"/>
      <c r="BP57" s="58"/>
      <c r="BQ57" s="58"/>
      <c r="BR57" s="5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</row>
    <row r="58" spans="1:90" ht="55.5" customHeight="1" x14ac:dyDescent="0.35">
      <c r="A58" s="21">
        <f t="shared" si="2"/>
        <v>56</v>
      </c>
      <c r="B58" s="66" t="s">
        <v>216</v>
      </c>
      <c r="C58" s="67" t="s">
        <v>41</v>
      </c>
      <c r="D58" s="24">
        <v>44477</v>
      </c>
      <c r="E58" s="81">
        <v>44477</v>
      </c>
      <c r="F58" s="80" t="s">
        <v>217</v>
      </c>
      <c r="G58" s="69" t="s">
        <v>250</v>
      </c>
      <c r="H58" s="67" t="s">
        <v>244</v>
      </c>
      <c r="I58" s="69" t="s">
        <v>269</v>
      </c>
      <c r="J58" s="67" t="s">
        <v>270</v>
      </c>
      <c r="K58" s="69" t="s">
        <v>153</v>
      </c>
      <c r="L58" s="69" t="s">
        <v>75</v>
      </c>
      <c r="M58" s="255">
        <v>682000</v>
      </c>
      <c r="N58" s="70" t="s">
        <v>271</v>
      </c>
      <c r="O58" s="70" t="s">
        <v>272</v>
      </c>
      <c r="P58" s="71" t="s">
        <v>49</v>
      </c>
      <c r="Q58" s="72">
        <v>44477</v>
      </c>
      <c r="R58" s="84">
        <v>44512</v>
      </c>
      <c r="S58" s="83">
        <v>44651</v>
      </c>
      <c r="T58" s="69" t="s">
        <v>50</v>
      </c>
      <c r="U58" s="30">
        <v>44516</v>
      </c>
      <c r="V58" s="69"/>
      <c r="W58" s="32">
        <f t="shared" si="1"/>
        <v>39</v>
      </c>
      <c r="X58" s="33"/>
      <c r="Y58" s="34" t="str">
        <f t="shared" si="6"/>
        <v>Finalised</v>
      </c>
      <c r="Z58" s="89"/>
      <c r="AA58" s="36"/>
      <c r="AB58" s="37"/>
      <c r="AC58" s="36"/>
      <c r="AD58" s="38"/>
      <c r="AE58" s="37"/>
      <c r="AF58" s="36"/>
      <c r="AG58" s="37"/>
      <c r="AH58" s="39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19"/>
      <c r="AT58" s="19"/>
      <c r="AU58" s="19"/>
      <c r="AV58" s="19"/>
      <c r="AW58" s="19"/>
      <c r="AX58" s="19"/>
      <c r="AY58" s="18"/>
      <c r="AZ58" s="18"/>
      <c r="BA58" s="18"/>
      <c r="BB58" s="18"/>
      <c r="BC58" s="18"/>
      <c r="BD58" s="18"/>
      <c r="BE58" s="58"/>
      <c r="BF58" s="58"/>
      <c r="BG58" s="58"/>
      <c r="BH58" s="58"/>
      <c r="BI58" s="58"/>
      <c r="BJ58" s="58"/>
      <c r="BK58" s="59"/>
      <c r="BL58" s="59"/>
      <c r="BM58" s="58"/>
      <c r="BN58" s="58"/>
      <c r="BO58" s="58"/>
      <c r="BP58" s="58"/>
      <c r="BQ58" s="58"/>
      <c r="BR58" s="5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</row>
    <row r="59" spans="1:90" ht="55.5" customHeight="1" x14ac:dyDescent="0.35">
      <c r="A59" s="21">
        <f t="shared" si="2"/>
        <v>57</v>
      </c>
      <c r="B59" s="66" t="s">
        <v>216</v>
      </c>
      <c r="C59" s="67" t="s">
        <v>41</v>
      </c>
      <c r="D59" s="24">
        <v>44477</v>
      </c>
      <c r="E59" s="81">
        <v>44477</v>
      </c>
      <c r="F59" s="80" t="s">
        <v>217</v>
      </c>
      <c r="G59" s="69" t="s">
        <v>218</v>
      </c>
      <c r="H59" s="67" t="s">
        <v>219</v>
      </c>
      <c r="I59" s="69" t="s">
        <v>273</v>
      </c>
      <c r="J59" s="69" t="s">
        <v>274</v>
      </c>
      <c r="K59" s="69" t="s">
        <v>153</v>
      </c>
      <c r="L59" s="69" t="s">
        <v>177</v>
      </c>
      <c r="M59" s="255">
        <v>17602000</v>
      </c>
      <c r="N59" s="70" t="s">
        <v>275</v>
      </c>
      <c r="O59" s="70" t="s">
        <v>241</v>
      </c>
      <c r="P59" s="69" t="s">
        <v>63</v>
      </c>
      <c r="Q59" s="72">
        <v>44476</v>
      </c>
      <c r="R59" s="84">
        <v>44501</v>
      </c>
      <c r="S59" s="72">
        <v>44742</v>
      </c>
      <c r="T59" s="69" t="s">
        <v>50</v>
      </c>
      <c r="U59" s="30">
        <v>44490</v>
      </c>
      <c r="V59" s="69"/>
      <c r="W59" s="32">
        <f t="shared" si="1"/>
        <v>13</v>
      </c>
      <c r="X59" s="33"/>
      <c r="Y59" s="34" t="str">
        <f t="shared" si="6"/>
        <v>Finalised</v>
      </c>
      <c r="Z59" s="89"/>
      <c r="AA59" s="36"/>
      <c r="AB59" s="37"/>
      <c r="AC59" s="36"/>
      <c r="AD59" s="38"/>
      <c r="AE59" s="37"/>
      <c r="AF59" s="36"/>
      <c r="AG59" s="37"/>
      <c r="AH59" s="39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19"/>
      <c r="AT59" s="19"/>
      <c r="AU59" s="19"/>
      <c r="AV59" s="19"/>
      <c r="AW59" s="19"/>
      <c r="AX59" s="19"/>
      <c r="AY59" s="18"/>
      <c r="AZ59" s="18"/>
      <c r="BA59" s="18"/>
      <c r="BB59" s="18"/>
      <c r="BC59" s="18"/>
      <c r="BD59" s="18"/>
      <c r="BE59" s="58"/>
      <c r="BF59" s="58"/>
      <c r="BG59" s="58"/>
      <c r="BH59" s="58"/>
      <c r="BI59" s="58"/>
      <c r="BJ59" s="58"/>
      <c r="BK59" s="59"/>
      <c r="BL59" s="59"/>
      <c r="BM59" s="58"/>
      <c r="BN59" s="58"/>
      <c r="BO59" s="58"/>
      <c r="BP59" s="58"/>
      <c r="BQ59" s="58"/>
      <c r="BR59" s="5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</row>
    <row r="60" spans="1:90" ht="55.5" customHeight="1" x14ac:dyDescent="0.35">
      <c r="A60" s="21">
        <f t="shared" si="2"/>
        <v>58</v>
      </c>
      <c r="B60" s="66" t="s">
        <v>216</v>
      </c>
      <c r="C60" s="67" t="s">
        <v>41</v>
      </c>
      <c r="D60" s="24">
        <v>44477</v>
      </c>
      <c r="E60" s="81">
        <v>44477</v>
      </c>
      <c r="F60" s="80" t="s">
        <v>217</v>
      </c>
      <c r="G60" s="67" t="s">
        <v>218</v>
      </c>
      <c r="H60" s="67" t="s">
        <v>276</v>
      </c>
      <c r="I60" s="90" t="s">
        <v>277</v>
      </c>
      <c r="J60" s="69" t="s">
        <v>278</v>
      </c>
      <c r="K60" s="69" t="s">
        <v>232</v>
      </c>
      <c r="L60" s="69" t="s">
        <v>153</v>
      </c>
      <c r="M60" s="255">
        <v>46383.3</v>
      </c>
      <c r="N60" s="70" t="s">
        <v>279</v>
      </c>
      <c r="O60" s="70" t="s">
        <v>241</v>
      </c>
      <c r="P60" s="69" t="s">
        <v>49</v>
      </c>
      <c r="Q60" s="72">
        <v>44475</v>
      </c>
      <c r="R60" s="84">
        <v>44482</v>
      </c>
      <c r="S60" s="88">
        <v>44208</v>
      </c>
      <c r="T60" s="69" t="s">
        <v>50</v>
      </c>
      <c r="U60" s="30">
        <v>44490</v>
      </c>
      <c r="V60" s="69"/>
      <c r="W60" s="32">
        <f t="shared" si="1"/>
        <v>13</v>
      </c>
      <c r="X60" s="33"/>
      <c r="Y60" s="34" t="str">
        <f t="shared" si="6"/>
        <v>Finalised</v>
      </c>
      <c r="Z60" s="37"/>
      <c r="AA60" s="36"/>
      <c r="AB60" s="37"/>
      <c r="AC60" s="36"/>
      <c r="AD60" s="38"/>
      <c r="AE60" s="37"/>
      <c r="AF60" s="36"/>
      <c r="AG60" s="37"/>
      <c r="AH60" s="39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19"/>
      <c r="AT60" s="19"/>
      <c r="AU60" s="19"/>
      <c r="AV60" s="19"/>
      <c r="AW60" s="19"/>
      <c r="AX60" s="19"/>
      <c r="AY60" s="18"/>
      <c r="AZ60" s="18"/>
      <c r="BA60" s="18"/>
      <c r="BB60" s="18"/>
      <c r="BC60" s="18"/>
      <c r="BD60" s="18"/>
      <c r="BE60" s="58"/>
      <c r="BF60" s="58"/>
      <c r="BG60" s="58"/>
      <c r="BH60" s="58"/>
      <c r="BI60" s="58"/>
      <c r="BJ60" s="58"/>
      <c r="BK60" s="59"/>
      <c r="BL60" s="59"/>
      <c r="BM60" s="58"/>
      <c r="BN60" s="58"/>
      <c r="BO60" s="58"/>
      <c r="BP60" s="58"/>
      <c r="BQ60" s="58"/>
      <c r="BR60" s="5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</row>
    <row r="61" spans="1:90" ht="55.5" customHeight="1" x14ac:dyDescent="0.35">
      <c r="A61" s="21">
        <f t="shared" si="2"/>
        <v>59</v>
      </c>
      <c r="B61" s="67" t="s">
        <v>216</v>
      </c>
      <c r="C61" s="67" t="s">
        <v>41</v>
      </c>
      <c r="D61" s="24">
        <v>44480</v>
      </c>
      <c r="E61" s="81">
        <v>44487</v>
      </c>
      <c r="F61" s="80" t="s">
        <v>217</v>
      </c>
      <c r="G61" s="67" t="s">
        <v>250</v>
      </c>
      <c r="H61" s="67" t="s">
        <v>280</v>
      </c>
      <c r="I61" s="67" t="s">
        <v>281</v>
      </c>
      <c r="J61" s="67" t="s">
        <v>282</v>
      </c>
      <c r="K61" s="69" t="s">
        <v>153</v>
      </c>
      <c r="L61" s="69" t="s">
        <v>118</v>
      </c>
      <c r="M61" s="256">
        <v>51883.66</v>
      </c>
      <c r="N61" s="91" t="s">
        <v>283</v>
      </c>
      <c r="O61" s="91" t="s">
        <v>284</v>
      </c>
      <c r="P61" s="69" t="s">
        <v>49</v>
      </c>
      <c r="Q61" s="72">
        <v>44477</v>
      </c>
      <c r="R61" s="83">
        <v>44501</v>
      </c>
      <c r="S61" s="82">
        <v>44561</v>
      </c>
      <c r="T61" s="69" t="s">
        <v>50</v>
      </c>
      <c r="U61" s="30">
        <v>44490</v>
      </c>
      <c r="V61" s="69"/>
      <c r="W61" s="32">
        <f t="shared" si="1"/>
        <v>3</v>
      </c>
      <c r="X61" s="33"/>
      <c r="Y61" s="34" t="str">
        <f t="shared" si="6"/>
        <v>Finalised</v>
      </c>
      <c r="Z61" s="37"/>
      <c r="AA61" s="36"/>
      <c r="AB61" s="37"/>
      <c r="AC61" s="36"/>
      <c r="AD61" s="38"/>
      <c r="AE61" s="37"/>
      <c r="AF61" s="36"/>
      <c r="AG61" s="37"/>
      <c r="AH61" s="39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19"/>
      <c r="AT61" s="19"/>
      <c r="AU61" s="19"/>
      <c r="AV61" s="19"/>
      <c r="AW61" s="19"/>
      <c r="AX61" s="19"/>
      <c r="AY61" s="18"/>
      <c r="AZ61" s="18"/>
      <c r="BA61" s="18"/>
      <c r="BB61" s="18"/>
      <c r="BC61" s="18"/>
      <c r="BD61" s="18"/>
      <c r="BE61" s="58"/>
      <c r="BF61" s="58"/>
      <c r="BG61" s="58"/>
      <c r="BH61" s="58"/>
      <c r="BI61" s="58"/>
      <c r="BJ61" s="58"/>
      <c r="BK61" s="59"/>
      <c r="BL61" s="59"/>
      <c r="BM61" s="58"/>
      <c r="BN61" s="58"/>
      <c r="BO61" s="58"/>
      <c r="BP61" s="58"/>
      <c r="BQ61" s="58"/>
      <c r="BR61" s="5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</row>
    <row r="62" spans="1:90" ht="55.5" customHeight="1" x14ac:dyDescent="0.35">
      <c r="A62" s="21">
        <f t="shared" si="2"/>
        <v>60</v>
      </c>
      <c r="B62" s="66" t="s">
        <v>216</v>
      </c>
      <c r="C62" s="67" t="s">
        <v>41</v>
      </c>
      <c r="D62" s="24">
        <v>44481</v>
      </c>
      <c r="E62" s="81">
        <v>44487</v>
      </c>
      <c r="F62" s="80" t="s">
        <v>217</v>
      </c>
      <c r="G62" s="67" t="s">
        <v>218</v>
      </c>
      <c r="H62" s="67" t="s">
        <v>219</v>
      </c>
      <c r="I62" s="69" t="s">
        <v>285</v>
      </c>
      <c r="J62" s="87" t="s">
        <v>286</v>
      </c>
      <c r="K62" s="69" t="s">
        <v>153</v>
      </c>
      <c r="L62" s="69" t="s">
        <v>239</v>
      </c>
      <c r="M62" s="255">
        <v>36336598</v>
      </c>
      <c r="N62" s="70" t="s">
        <v>287</v>
      </c>
      <c r="O62" s="91" t="s">
        <v>241</v>
      </c>
      <c r="P62" s="69" t="s">
        <v>87</v>
      </c>
      <c r="Q62" s="72">
        <v>44481</v>
      </c>
      <c r="R62" s="88">
        <v>44562</v>
      </c>
      <c r="S62" s="84">
        <v>46387</v>
      </c>
      <c r="T62" s="69" t="s">
        <v>50</v>
      </c>
      <c r="U62" s="30">
        <v>44504</v>
      </c>
      <c r="V62" s="87"/>
      <c r="W62" s="32">
        <f t="shared" si="1"/>
        <v>17</v>
      </c>
      <c r="X62" s="33"/>
      <c r="Y62" s="34" t="str">
        <f t="shared" si="6"/>
        <v>Finalised</v>
      </c>
      <c r="Z62" s="37"/>
      <c r="AA62" s="36"/>
      <c r="AB62" s="37"/>
      <c r="AC62" s="36"/>
      <c r="AD62" s="38"/>
      <c r="AE62" s="37"/>
      <c r="AF62" s="36"/>
      <c r="AG62" s="37"/>
      <c r="AH62" s="39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19"/>
      <c r="AT62" s="19"/>
      <c r="AU62" s="19"/>
      <c r="AV62" s="19"/>
      <c r="AW62" s="19"/>
      <c r="AX62" s="19"/>
      <c r="AY62" s="18"/>
      <c r="AZ62" s="18"/>
      <c r="BA62" s="18"/>
      <c r="BB62" s="18"/>
      <c r="BC62" s="18"/>
      <c r="BD62" s="18"/>
      <c r="BE62" s="58"/>
      <c r="BF62" s="58"/>
      <c r="BG62" s="58"/>
      <c r="BH62" s="58"/>
      <c r="BI62" s="58"/>
      <c r="BJ62" s="58"/>
      <c r="BK62" s="59"/>
      <c r="BL62" s="59"/>
      <c r="BM62" s="58"/>
      <c r="BN62" s="58"/>
      <c r="BO62" s="58"/>
      <c r="BP62" s="58"/>
      <c r="BQ62" s="58"/>
      <c r="BR62" s="5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</row>
    <row r="63" spans="1:90" ht="55.5" customHeight="1" x14ac:dyDescent="0.35">
      <c r="A63" s="21">
        <f t="shared" si="2"/>
        <v>61</v>
      </c>
      <c r="B63" s="67" t="s">
        <v>216</v>
      </c>
      <c r="C63" s="67" t="s">
        <v>41</v>
      </c>
      <c r="D63" s="24">
        <v>44462</v>
      </c>
      <c r="E63" s="82">
        <v>44482</v>
      </c>
      <c r="F63" s="67" t="s">
        <v>217</v>
      </c>
      <c r="G63" s="67" t="s">
        <v>250</v>
      </c>
      <c r="H63" s="69" t="s">
        <v>288</v>
      </c>
      <c r="I63" s="69" t="s">
        <v>289</v>
      </c>
      <c r="J63" s="67" t="s">
        <v>290</v>
      </c>
      <c r="K63" s="69" t="s">
        <v>291</v>
      </c>
      <c r="L63" s="69" t="s">
        <v>292</v>
      </c>
      <c r="M63" s="255">
        <v>2045604.2</v>
      </c>
      <c r="N63" s="70" t="s">
        <v>293</v>
      </c>
      <c r="O63" s="70">
        <v>259918.19</v>
      </c>
      <c r="P63" s="69" t="s">
        <v>49</v>
      </c>
      <c r="Q63" s="72">
        <v>44461</v>
      </c>
      <c r="R63" s="88">
        <v>44470</v>
      </c>
      <c r="S63" s="72">
        <v>44834</v>
      </c>
      <c r="T63" s="69" t="s">
        <v>50</v>
      </c>
      <c r="U63" s="30">
        <v>44490</v>
      </c>
      <c r="V63" s="69"/>
      <c r="W63" s="32">
        <f t="shared" si="1"/>
        <v>8</v>
      </c>
      <c r="X63" s="33"/>
      <c r="Y63" s="34" t="str">
        <f t="shared" si="6"/>
        <v>Finalised</v>
      </c>
      <c r="Z63" s="37"/>
      <c r="AA63" s="36"/>
      <c r="AB63" s="37"/>
      <c r="AC63" s="36"/>
      <c r="AD63" s="38"/>
      <c r="AE63" s="37"/>
      <c r="AF63" s="36"/>
      <c r="AG63" s="37"/>
      <c r="AH63" s="39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19"/>
      <c r="AT63" s="19"/>
      <c r="AU63" s="19"/>
      <c r="AV63" s="19"/>
      <c r="AW63" s="19"/>
      <c r="AX63" s="19"/>
      <c r="AY63" s="18"/>
      <c r="AZ63" s="18"/>
      <c r="BA63" s="18"/>
      <c r="BB63" s="18"/>
      <c r="BC63" s="18"/>
      <c r="BD63" s="18"/>
      <c r="BE63" s="58"/>
      <c r="BF63" s="58"/>
      <c r="BG63" s="58"/>
      <c r="BH63" s="58"/>
      <c r="BI63" s="58"/>
      <c r="BJ63" s="58"/>
      <c r="BK63" s="59"/>
      <c r="BL63" s="59"/>
      <c r="BM63" s="58"/>
      <c r="BN63" s="58"/>
      <c r="BO63" s="58"/>
      <c r="BP63" s="58"/>
      <c r="BQ63" s="58"/>
      <c r="BR63" s="5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</row>
    <row r="64" spans="1:90" ht="55.5" customHeight="1" x14ac:dyDescent="0.35">
      <c r="A64" s="21">
        <f t="shared" si="2"/>
        <v>62</v>
      </c>
      <c r="B64" s="67" t="s">
        <v>216</v>
      </c>
      <c r="C64" s="67" t="s">
        <v>41</v>
      </c>
      <c r="D64" s="24">
        <v>44482</v>
      </c>
      <c r="E64" s="92">
        <v>44482</v>
      </c>
      <c r="F64" s="80" t="s">
        <v>217</v>
      </c>
      <c r="G64" s="86" t="s">
        <v>250</v>
      </c>
      <c r="H64" s="69" t="s">
        <v>294</v>
      </c>
      <c r="I64" s="69" t="s">
        <v>295</v>
      </c>
      <c r="J64" s="93" t="s">
        <v>296</v>
      </c>
      <c r="K64" s="69" t="s">
        <v>257</v>
      </c>
      <c r="L64" s="69" t="s">
        <v>62</v>
      </c>
      <c r="M64" s="256">
        <v>366677.5</v>
      </c>
      <c r="N64" s="91" t="s">
        <v>297</v>
      </c>
      <c r="O64" s="70">
        <v>1159898.05</v>
      </c>
      <c r="P64" s="69" t="s">
        <v>49</v>
      </c>
      <c r="Q64" s="84">
        <v>44482</v>
      </c>
      <c r="R64" s="70" t="s">
        <v>298</v>
      </c>
      <c r="S64" s="70" t="s">
        <v>298</v>
      </c>
      <c r="T64" s="69" t="s">
        <v>50</v>
      </c>
      <c r="U64" s="30">
        <v>44490</v>
      </c>
      <c r="V64" s="69"/>
      <c r="W64" s="32">
        <f t="shared" si="1"/>
        <v>8</v>
      </c>
      <c r="X64" s="33"/>
      <c r="Y64" s="34" t="str">
        <f t="shared" si="6"/>
        <v>Finalised</v>
      </c>
      <c r="Z64" s="37"/>
      <c r="AA64" s="36"/>
      <c r="AB64" s="37"/>
      <c r="AC64" s="36"/>
      <c r="AD64" s="38"/>
      <c r="AE64" s="37"/>
      <c r="AF64" s="36"/>
      <c r="AG64" s="37"/>
      <c r="AH64" s="39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19"/>
      <c r="AT64" s="19"/>
      <c r="AU64" s="19"/>
      <c r="AV64" s="19"/>
      <c r="AW64" s="19"/>
      <c r="AX64" s="19"/>
      <c r="AY64" s="18"/>
      <c r="AZ64" s="18"/>
      <c r="BA64" s="18"/>
      <c r="BB64" s="18"/>
      <c r="BC64" s="18"/>
      <c r="BD64" s="18"/>
      <c r="BE64" s="58"/>
      <c r="BF64" s="58"/>
      <c r="BG64" s="58"/>
      <c r="BH64" s="58"/>
      <c r="BI64" s="58"/>
      <c r="BJ64" s="58"/>
      <c r="BK64" s="59"/>
      <c r="BL64" s="59"/>
      <c r="BM64" s="58"/>
      <c r="BN64" s="58"/>
      <c r="BO64" s="58"/>
      <c r="BP64" s="58"/>
      <c r="BQ64" s="58"/>
      <c r="BR64" s="5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</row>
    <row r="65" spans="1:90" ht="55.5" customHeight="1" x14ac:dyDescent="0.35">
      <c r="A65" s="21">
        <f t="shared" si="2"/>
        <v>63</v>
      </c>
      <c r="B65" s="66" t="s">
        <v>216</v>
      </c>
      <c r="C65" s="66" t="s">
        <v>41</v>
      </c>
      <c r="D65" s="24">
        <v>44484</v>
      </c>
      <c r="E65" s="94">
        <v>44484</v>
      </c>
      <c r="F65" s="95" t="s">
        <v>217</v>
      </c>
      <c r="G65" s="66" t="s">
        <v>250</v>
      </c>
      <c r="H65" s="66" t="s">
        <v>219</v>
      </c>
      <c r="I65" s="69" t="s">
        <v>299</v>
      </c>
      <c r="J65" s="66" t="s">
        <v>300</v>
      </c>
      <c r="K65" s="69" t="s">
        <v>301</v>
      </c>
      <c r="L65" s="69" t="s">
        <v>239</v>
      </c>
      <c r="M65" s="256">
        <v>4453021.3099999996</v>
      </c>
      <c r="N65" s="91" t="s">
        <v>302</v>
      </c>
      <c r="O65" s="70" t="s">
        <v>303</v>
      </c>
      <c r="P65" s="69" t="s">
        <v>49</v>
      </c>
      <c r="Q65" s="96">
        <v>44484</v>
      </c>
      <c r="R65" s="96">
        <v>44531</v>
      </c>
      <c r="S65" s="96">
        <v>46356</v>
      </c>
      <c r="T65" s="69" t="s">
        <v>50</v>
      </c>
      <c r="U65" s="30">
        <v>44490</v>
      </c>
      <c r="V65" s="95"/>
      <c r="W65" s="32">
        <f t="shared" si="1"/>
        <v>6</v>
      </c>
      <c r="X65" s="33"/>
      <c r="Y65" s="34" t="str">
        <f t="shared" si="6"/>
        <v>Finalised</v>
      </c>
      <c r="Z65" s="37"/>
      <c r="AA65" s="36"/>
      <c r="AB65" s="37"/>
      <c r="AC65" s="36"/>
      <c r="AD65" s="38"/>
      <c r="AE65" s="37"/>
      <c r="AF65" s="36"/>
      <c r="AG65" s="37"/>
      <c r="AH65" s="39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19"/>
      <c r="AT65" s="19"/>
      <c r="AU65" s="19"/>
      <c r="AV65" s="19"/>
      <c r="AW65" s="19"/>
      <c r="AX65" s="19"/>
      <c r="AY65" s="18"/>
      <c r="AZ65" s="18"/>
      <c r="BA65" s="18"/>
      <c r="BB65" s="18"/>
      <c r="BC65" s="18"/>
      <c r="BD65" s="18"/>
      <c r="BE65" s="58"/>
      <c r="BF65" s="58"/>
      <c r="BG65" s="58"/>
      <c r="BH65" s="58"/>
      <c r="BI65" s="58"/>
      <c r="BJ65" s="58"/>
      <c r="BK65" s="59"/>
      <c r="BL65" s="59"/>
      <c r="BM65" s="58"/>
      <c r="BN65" s="58"/>
      <c r="BO65" s="58"/>
      <c r="BP65" s="58"/>
      <c r="BQ65" s="58"/>
      <c r="BR65" s="5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</row>
    <row r="66" spans="1:90" ht="55.5" customHeight="1" x14ac:dyDescent="0.35">
      <c r="A66" s="21">
        <f t="shared" si="2"/>
        <v>64</v>
      </c>
      <c r="B66" s="67" t="s">
        <v>216</v>
      </c>
      <c r="C66" s="67" t="s">
        <v>41</v>
      </c>
      <c r="D66" s="24">
        <v>44498</v>
      </c>
      <c r="E66" s="97">
        <v>44498</v>
      </c>
      <c r="F66" s="69" t="s">
        <v>217</v>
      </c>
      <c r="G66" s="69" t="s">
        <v>250</v>
      </c>
      <c r="H66" s="67" t="s">
        <v>276</v>
      </c>
      <c r="I66" s="67" t="s">
        <v>304</v>
      </c>
      <c r="J66" s="69" t="s">
        <v>305</v>
      </c>
      <c r="K66" s="69" t="s">
        <v>153</v>
      </c>
      <c r="L66" s="69" t="s">
        <v>48</v>
      </c>
      <c r="M66" s="256">
        <v>21778337.52</v>
      </c>
      <c r="N66" s="91" t="s">
        <v>306</v>
      </c>
      <c r="O66" s="91" t="s">
        <v>307</v>
      </c>
      <c r="P66" s="69" t="s">
        <v>49</v>
      </c>
      <c r="Q66" s="88">
        <v>44498</v>
      </c>
      <c r="R66" s="70" t="s">
        <v>298</v>
      </c>
      <c r="S66" s="70" t="s">
        <v>298</v>
      </c>
      <c r="T66" s="69" t="s">
        <v>50</v>
      </c>
      <c r="U66" s="30">
        <v>44515</v>
      </c>
      <c r="V66" s="69"/>
      <c r="W66" s="32">
        <f t="shared" si="1"/>
        <v>17</v>
      </c>
      <c r="X66" s="33"/>
      <c r="Y66" s="34" t="str">
        <f t="shared" si="6"/>
        <v>Finalised</v>
      </c>
      <c r="Z66" s="37"/>
      <c r="AA66" s="36"/>
      <c r="AB66" s="37"/>
      <c r="AC66" s="36"/>
      <c r="AD66" s="38"/>
      <c r="AE66" s="37"/>
      <c r="AF66" s="36"/>
      <c r="AG66" s="37"/>
      <c r="AH66" s="39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19"/>
      <c r="AT66" s="19"/>
      <c r="AU66" s="19"/>
      <c r="AV66" s="19"/>
      <c r="AW66" s="19"/>
      <c r="AX66" s="19"/>
      <c r="AY66" s="18"/>
      <c r="AZ66" s="18"/>
      <c r="BA66" s="18"/>
      <c r="BB66" s="18"/>
      <c r="BC66" s="18"/>
      <c r="BD66" s="18"/>
      <c r="BE66" s="58"/>
      <c r="BF66" s="58"/>
      <c r="BG66" s="58"/>
      <c r="BH66" s="58"/>
      <c r="BI66" s="58"/>
      <c r="BJ66" s="58"/>
      <c r="BK66" s="59"/>
      <c r="BL66" s="59"/>
      <c r="BM66" s="58"/>
      <c r="BN66" s="58"/>
      <c r="BO66" s="58"/>
      <c r="BP66" s="58"/>
      <c r="BQ66" s="58"/>
      <c r="BR66" s="5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</row>
    <row r="67" spans="1:90" ht="55.5" customHeight="1" x14ac:dyDescent="0.35">
      <c r="A67" s="21">
        <f t="shared" si="2"/>
        <v>65</v>
      </c>
      <c r="B67" s="67" t="s">
        <v>216</v>
      </c>
      <c r="C67" s="67" t="s">
        <v>41</v>
      </c>
      <c r="D67" s="24">
        <v>44491</v>
      </c>
      <c r="E67" s="97">
        <v>44491</v>
      </c>
      <c r="F67" s="69" t="s">
        <v>217</v>
      </c>
      <c r="G67" s="69" t="s">
        <v>218</v>
      </c>
      <c r="H67" s="67" t="s">
        <v>308</v>
      </c>
      <c r="I67" s="67" t="s">
        <v>309</v>
      </c>
      <c r="J67" s="69" t="s">
        <v>310</v>
      </c>
      <c r="K67" s="69" t="s">
        <v>209</v>
      </c>
      <c r="L67" s="69" t="s">
        <v>62</v>
      </c>
      <c r="M67" s="256">
        <v>35631337.060000002</v>
      </c>
      <c r="N67" s="67" t="s">
        <v>311</v>
      </c>
      <c r="O67" s="67" t="s">
        <v>312</v>
      </c>
      <c r="P67" s="69" t="s">
        <v>49</v>
      </c>
      <c r="Q67" s="88">
        <v>44490</v>
      </c>
      <c r="R67" s="96">
        <v>44501</v>
      </c>
      <c r="S67" s="96">
        <v>44865</v>
      </c>
      <c r="T67" s="69" t="s">
        <v>50</v>
      </c>
      <c r="U67" s="30">
        <v>44515</v>
      </c>
      <c r="V67" s="67"/>
      <c r="W67" s="32">
        <f t="shared" si="1"/>
        <v>24</v>
      </c>
      <c r="X67" s="33"/>
      <c r="Y67" s="34" t="str">
        <f t="shared" si="6"/>
        <v>Finalised</v>
      </c>
      <c r="Z67" s="37"/>
      <c r="AA67" s="36"/>
      <c r="AB67" s="37"/>
      <c r="AC67" s="36"/>
      <c r="AD67" s="38"/>
      <c r="AE67" s="37"/>
      <c r="AF67" s="36"/>
      <c r="AG67" s="37"/>
      <c r="AH67" s="39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19"/>
      <c r="AT67" s="19"/>
      <c r="AU67" s="19"/>
      <c r="AV67" s="19"/>
      <c r="AW67" s="19"/>
      <c r="AX67" s="19"/>
      <c r="AY67" s="18"/>
      <c r="AZ67" s="18"/>
      <c r="BA67" s="18"/>
      <c r="BB67" s="18"/>
      <c r="BC67" s="18"/>
      <c r="BD67" s="18"/>
      <c r="BE67" s="58"/>
      <c r="BF67" s="58"/>
      <c r="BG67" s="58"/>
      <c r="BH67" s="58"/>
      <c r="BI67" s="58"/>
      <c r="BJ67" s="58"/>
      <c r="BK67" s="59"/>
      <c r="BL67" s="59"/>
      <c r="BM67" s="58"/>
      <c r="BN67" s="58"/>
      <c r="BO67" s="58"/>
      <c r="BP67" s="58"/>
      <c r="BQ67" s="58"/>
      <c r="BR67" s="5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</row>
    <row r="68" spans="1:90" ht="55.5" customHeight="1" x14ac:dyDescent="0.35">
      <c r="A68" s="21">
        <f t="shared" si="2"/>
        <v>66</v>
      </c>
      <c r="B68" s="67" t="s">
        <v>216</v>
      </c>
      <c r="C68" s="67" t="s">
        <v>41</v>
      </c>
      <c r="D68" s="24">
        <v>44491</v>
      </c>
      <c r="E68" s="82">
        <v>44491</v>
      </c>
      <c r="F68" s="67" t="s">
        <v>217</v>
      </c>
      <c r="G68" s="67" t="s">
        <v>218</v>
      </c>
      <c r="H68" s="67" t="s">
        <v>308</v>
      </c>
      <c r="I68" s="67" t="s">
        <v>313</v>
      </c>
      <c r="J68" s="67" t="s">
        <v>310</v>
      </c>
      <c r="K68" s="69" t="s">
        <v>209</v>
      </c>
      <c r="L68" s="69" t="s">
        <v>62</v>
      </c>
      <c r="M68" s="255">
        <v>7129923.8099999996</v>
      </c>
      <c r="N68" s="70" t="s">
        <v>314</v>
      </c>
      <c r="O68" s="70" t="s">
        <v>315</v>
      </c>
      <c r="P68" s="69" t="s">
        <v>63</v>
      </c>
      <c r="Q68" s="88">
        <v>44495</v>
      </c>
      <c r="R68" s="96">
        <v>44501</v>
      </c>
      <c r="S68" s="96">
        <v>44865</v>
      </c>
      <c r="T68" s="69" t="s">
        <v>50</v>
      </c>
      <c r="U68" s="30">
        <v>44516</v>
      </c>
      <c r="V68" s="67"/>
      <c r="W68" s="32">
        <f t="shared" ref="W68:W73" si="7">U68-E68</f>
        <v>25</v>
      </c>
      <c r="X68" s="33"/>
      <c r="Y68" s="34" t="str">
        <f t="shared" si="6"/>
        <v>Finalised</v>
      </c>
      <c r="Z68" s="37"/>
      <c r="AA68" s="36"/>
      <c r="AB68" s="37"/>
      <c r="AC68" s="36"/>
      <c r="AD68" s="38"/>
      <c r="AE68" s="37"/>
      <c r="AF68" s="36"/>
      <c r="AG68" s="37"/>
      <c r="AH68" s="39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19"/>
      <c r="AT68" s="19"/>
      <c r="AU68" s="19"/>
      <c r="AV68" s="19"/>
      <c r="AW68" s="19"/>
      <c r="AX68" s="19"/>
      <c r="AY68" s="18"/>
      <c r="AZ68" s="18"/>
      <c r="BA68" s="18"/>
      <c r="BB68" s="18"/>
      <c r="BC68" s="18"/>
      <c r="BD68" s="18"/>
      <c r="BE68" s="58"/>
      <c r="BF68" s="58"/>
      <c r="BG68" s="58"/>
      <c r="BH68" s="58"/>
      <c r="BI68" s="58"/>
      <c r="BJ68" s="58"/>
      <c r="BK68" s="59"/>
      <c r="BL68" s="59"/>
      <c r="BM68" s="58"/>
      <c r="BN68" s="58"/>
      <c r="BO68" s="58"/>
      <c r="BP68" s="58"/>
      <c r="BQ68" s="58"/>
      <c r="BR68" s="5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</row>
    <row r="69" spans="1:90" ht="55.5" customHeight="1" x14ac:dyDescent="0.35">
      <c r="A69" s="21">
        <f t="shared" ref="A69:A132" si="8">A68+1</f>
        <v>67</v>
      </c>
      <c r="B69" s="67" t="s">
        <v>216</v>
      </c>
      <c r="C69" s="67" t="s">
        <v>41</v>
      </c>
      <c r="D69" s="24">
        <v>44504</v>
      </c>
      <c r="E69" s="92">
        <v>44508</v>
      </c>
      <c r="F69" s="80" t="s">
        <v>217</v>
      </c>
      <c r="G69" s="67" t="s">
        <v>316</v>
      </c>
      <c r="H69" s="67" t="s">
        <v>219</v>
      </c>
      <c r="I69" s="69" t="s">
        <v>317</v>
      </c>
      <c r="J69" s="67" t="s">
        <v>318</v>
      </c>
      <c r="K69" s="69" t="s">
        <v>209</v>
      </c>
      <c r="L69" s="69" t="s">
        <v>48</v>
      </c>
      <c r="M69" s="256">
        <v>14562512.83</v>
      </c>
      <c r="N69" s="70" t="s">
        <v>319</v>
      </c>
      <c r="O69" s="70">
        <v>46272232.450000003</v>
      </c>
      <c r="P69" s="69" t="s">
        <v>49</v>
      </c>
      <c r="Q69" s="72">
        <v>44502</v>
      </c>
      <c r="R69" s="96">
        <v>44531</v>
      </c>
      <c r="S69" s="82">
        <v>45260</v>
      </c>
      <c r="T69" s="69" t="s">
        <v>50</v>
      </c>
      <c r="U69" s="30">
        <v>44518</v>
      </c>
      <c r="V69" s="69"/>
      <c r="W69" s="32">
        <f t="shared" si="7"/>
        <v>10</v>
      </c>
      <c r="X69" s="33"/>
      <c r="Y69" s="32" t="str">
        <f t="shared" si="6"/>
        <v>Finalised</v>
      </c>
      <c r="Z69" s="62"/>
      <c r="AA69" s="36"/>
      <c r="AB69" s="62"/>
      <c r="AC69" s="36"/>
      <c r="AD69" s="73"/>
      <c r="AE69" s="62"/>
      <c r="AF69" s="36"/>
      <c r="AG69" s="62"/>
      <c r="AH69" s="74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9"/>
      <c r="AT69" s="99"/>
      <c r="AU69" s="99"/>
      <c r="AV69" s="99"/>
      <c r="AW69" s="99"/>
      <c r="AX69" s="99"/>
      <c r="AY69" s="100"/>
      <c r="AZ69" s="100"/>
      <c r="BA69" s="100"/>
      <c r="BB69" s="100"/>
      <c r="BC69" s="100"/>
      <c r="BD69" s="100"/>
      <c r="BE69" s="101"/>
      <c r="BF69" s="101"/>
      <c r="BG69" s="101"/>
      <c r="BH69" s="101"/>
      <c r="BI69" s="101"/>
      <c r="BJ69" s="101"/>
      <c r="BK69" s="102"/>
      <c r="BL69" s="102"/>
      <c r="BM69" s="101"/>
      <c r="BN69" s="101"/>
      <c r="BO69" s="101"/>
      <c r="BP69" s="101"/>
      <c r="BQ69" s="101"/>
      <c r="BR69" s="101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</row>
    <row r="70" spans="1:90" ht="55.5" customHeight="1" x14ac:dyDescent="0.35">
      <c r="A70" s="21">
        <f t="shared" si="8"/>
        <v>68</v>
      </c>
      <c r="B70" s="67" t="s">
        <v>216</v>
      </c>
      <c r="C70" s="67" t="s">
        <v>114</v>
      </c>
      <c r="D70" s="24">
        <v>44510</v>
      </c>
      <c r="E70" s="92">
        <v>44511</v>
      </c>
      <c r="F70" s="80" t="s">
        <v>217</v>
      </c>
      <c r="G70" s="67" t="s">
        <v>262</v>
      </c>
      <c r="H70" s="67" t="s">
        <v>276</v>
      </c>
      <c r="I70" s="69" t="s">
        <v>320</v>
      </c>
      <c r="J70" s="69" t="s">
        <v>321</v>
      </c>
      <c r="K70" s="69" t="s">
        <v>322</v>
      </c>
      <c r="L70" s="69" t="s">
        <v>75</v>
      </c>
      <c r="M70" s="256">
        <v>52000000</v>
      </c>
      <c r="N70" s="91" t="s">
        <v>254</v>
      </c>
      <c r="O70" s="91" t="s">
        <v>254</v>
      </c>
      <c r="P70" s="69" t="s">
        <v>323</v>
      </c>
      <c r="Q70" s="72">
        <v>44510</v>
      </c>
      <c r="R70" s="70" t="s">
        <v>298</v>
      </c>
      <c r="S70" s="70" t="s">
        <v>298</v>
      </c>
      <c r="T70" s="69" t="s">
        <v>50</v>
      </c>
      <c r="U70" s="30">
        <v>44523</v>
      </c>
      <c r="V70" s="69"/>
      <c r="W70" s="32">
        <f t="shared" si="7"/>
        <v>12</v>
      </c>
      <c r="X70" s="33"/>
      <c r="Y70" s="32" t="str">
        <f t="shared" si="6"/>
        <v>Finalised</v>
      </c>
      <c r="Z70" s="62"/>
      <c r="AA70" s="36"/>
      <c r="AB70" s="62"/>
      <c r="AC70" s="36"/>
      <c r="AD70" s="73"/>
      <c r="AE70" s="62"/>
      <c r="AF70" s="36"/>
      <c r="AG70" s="62"/>
      <c r="AH70" s="74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9"/>
      <c r="AT70" s="99"/>
      <c r="AU70" s="99"/>
      <c r="AV70" s="99"/>
      <c r="AW70" s="99"/>
      <c r="AX70" s="99"/>
      <c r="AY70" s="100"/>
      <c r="AZ70" s="100"/>
      <c r="BA70" s="100"/>
      <c r="BB70" s="100"/>
      <c r="BC70" s="100"/>
      <c r="BD70" s="100"/>
      <c r="BE70" s="101"/>
      <c r="BF70" s="101"/>
      <c r="BG70" s="101"/>
      <c r="BH70" s="101"/>
      <c r="BI70" s="101"/>
      <c r="BJ70" s="101"/>
      <c r="BK70" s="102"/>
      <c r="BL70" s="102"/>
      <c r="BM70" s="101"/>
      <c r="BN70" s="101"/>
      <c r="BO70" s="101"/>
      <c r="BP70" s="101"/>
      <c r="BQ70" s="101"/>
      <c r="BR70" s="101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</row>
    <row r="71" spans="1:90" ht="55.5" customHeight="1" x14ac:dyDescent="0.35">
      <c r="A71" s="21">
        <f t="shared" si="8"/>
        <v>69</v>
      </c>
      <c r="B71" s="66" t="s">
        <v>216</v>
      </c>
      <c r="C71" s="67" t="s">
        <v>41</v>
      </c>
      <c r="D71" s="24">
        <v>44512</v>
      </c>
      <c r="E71" s="92">
        <v>44512</v>
      </c>
      <c r="F71" s="80" t="s">
        <v>217</v>
      </c>
      <c r="G71" s="67" t="s">
        <v>218</v>
      </c>
      <c r="H71" s="67" t="s">
        <v>219</v>
      </c>
      <c r="I71" s="69" t="s">
        <v>324</v>
      </c>
      <c r="J71" s="69" t="s">
        <v>325</v>
      </c>
      <c r="K71" s="69" t="s">
        <v>266</v>
      </c>
      <c r="L71" s="69" t="s">
        <v>239</v>
      </c>
      <c r="M71" s="256">
        <v>14962462.91</v>
      </c>
      <c r="N71" s="70" t="s">
        <v>326</v>
      </c>
      <c r="O71" s="70" t="s">
        <v>241</v>
      </c>
      <c r="P71" s="69" t="s">
        <v>87</v>
      </c>
      <c r="Q71" s="72">
        <v>44512</v>
      </c>
      <c r="R71" s="96">
        <v>44621</v>
      </c>
      <c r="S71" s="72">
        <v>46446</v>
      </c>
      <c r="T71" s="69" t="s">
        <v>50</v>
      </c>
      <c r="U71" s="30">
        <v>44523</v>
      </c>
      <c r="V71" s="69"/>
      <c r="W71" s="32">
        <f t="shared" si="7"/>
        <v>11</v>
      </c>
      <c r="X71" s="33"/>
      <c r="Y71" s="32" t="str">
        <f t="shared" si="6"/>
        <v>Finalised</v>
      </c>
      <c r="Z71" s="62"/>
      <c r="AA71" s="36"/>
      <c r="AB71" s="62"/>
      <c r="AC71" s="36"/>
      <c r="AD71" s="73"/>
      <c r="AE71" s="62"/>
      <c r="AF71" s="36"/>
      <c r="AG71" s="62"/>
      <c r="AH71" s="74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9"/>
      <c r="AT71" s="99"/>
      <c r="AU71" s="99"/>
      <c r="AV71" s="99"/>
      <c r="AW71" s="99"/>
      <c r="AX71" s="99"/>
      <c r="AY71" s="100"/>
      <c r="AZ71" s="100"/>
      <c r="BA71" s="100"/>
      <c r="BB71" s="100"/>
      <c r="BC71" s="100"/>
      <c r="BD71" s="100"/>
      <c r="BE71" s="101"/>
      <c r="BF71" s="101"/>
      <c r="BG71" s="101"/>
      <c r="BH71" s="101"/>
      <c r="BI71" s="101"/>
      <c r="BJ71" s="101"/>
      <c r="BK71" s="102"/>
      <c r="BL71" s="102"/>
      <c r="BM71" s="101"/>
      <c r="BN71" s="101"/>
      <c r="BO71" s="101"/>
      <c r="BP71" s="101"/>
      <c r="BQ71" s="101"/>
      <c r="BR71" s="101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</row>
    <row r="72" spans="1:90" ht="72" customHeight="1" x14ac:dyDescent="0.35">
      <c r="A72" s="21">
        <f t="shared" si="8"/>
        <v>70</v>
      </c>
      <c r="B72" s="66" t="s">
        <v>216</v>
      </c>
      <c r="C72" s="67" t="s">
        <v>114</v>
      </c>
      <c r="D72" s="24">
        <v>44503</v>
      </c>
      <c r="E72" s="81">
        <v>44512</v>
      </c>
      <c r="F72" s="80" t="s">
        <v>217</v>
      </c>
      <c r="G72" s="67" t="s">
        <v>218</v>
      </c>
      <c r="H72" s="69" t="s">
        <v>219</v>
      </c>
      <c r="I72" s="69" t="s">
        <v>273</v>
      </c>
      <c r="J72" s="67" t="s">
        <v>274</v>
      </c>
      <c r="K72" s="69" t="s">
        <v>153</v>
      </c>
      <c r="L72" s="69" t="s">
        <v>177</v>
      </c>
      <c r="M72" s="255">
        <v>17602000</v>
      </c>
      <c r="N72" s="70" t="s">
        <v>275</v>
      </c>
      <c r="O72" s="70" t="s">
        <v>241</v>
      </c>
      <c r="P72" s="69" t="s">
        <v>87</v>
      </c>
      <c r="Q72" s="72">
        <v>44502</v>
      </c>
      <c r="R72" s="84">
        <v>44501</v>
      </c>
      <c r="S72" s="72">
        <v>44742</v>
      </c>
      <c r="T72" s="71" t="s">
        <v>50</v>
      </c>
      <c r="U72" s="30">
        <v>44523</v>
      </c>
      <c r="V72" s="69"/>
      <c r="W72" s="32">
        <f t="shared" si="7"/>
        <v>11</v>
      </c>
      <c r="X72" s="33"/>
      <c r="Y72" s="32" t="str">
        <f t="shared" si="6"/>
        <v>Finalised</v>
      </c>
      <c r="Z72" s="62"/>
      <c r="AA72" s="36"/>
      <c r="AB72" s="62"/>
      <c r="AC72" s="36"/>
      <c r="AD72" s="73"/>
      <c r="AE72" s="62"/>
      <c r="AF72" s="36"/>
      <c r="AG72" s="62"/>
      <c r="AH72" s="74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9"/>
      <c r="AT72" s="99"/>
      <c r="AU72" s="99"/>
      <c r="AV72" s="99"/>
      <c r="AW72" s="99"/>
      <c r="AX72" s="99"/>
      <c r="AY72" s="100"/>
      <c r="AZ72" s="100"/>
      <c r="BA72" s="100"/>
      <c r="BB72" s="100"/>
      <c r="BC72" s="100"/>
      <c r="BD72" s="100"/>
      <c r="BE72" s="101"/>
      <c r="BF72" s="101"/>
      <c r="BG72" s="101"/>
      <c r="BH72" s="101"/>
      <c r="BI72" s="101"/>
      <c r="BJ72" s="101"/>
      <c r="BK72" s="102"/>
      <c r="BL72" s="102"/>
      <c r="BM72" s="101"/>
      <c r="BN72" s="101"/>
      <c r="BO72" s="101"/>
      <c r="BP72" s="101"/>
      <c r="BQ72" s="101"/>
      <c r="BR72" s="101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</row>
    <row r="73" spans="1:90" ht="55.5" customHeight="1" x14ac:dyDescent="0.35">
      <c r="A73" s="21">
        <f t="shared" si="8"/>
        <v>71</v>
      </c>
      <c r="B73" s="66" t="s">
        <v>216</v>
      </c>
      <c r="C73" s="67" t="s">
        <v>41</v>
      </c>
      <c r="D73" s="24">
        <v>44522</v>
      </c>
      <c r="E73" s="81">
        <v>44522</v>
      </c>
      <c r="F73" s="80" t="s">
        <v>217</v>
      </c>
      <c r="G73" s="67" t="s">
        <v>218</v>
      </c>
      <c r="H73" s="69" t="s">
        <v>219</v>
      </c>
      <c r="I73" s="69" t="s">
        <v>327</v>
      </c>
      <c r="J73" s="69" t="s">
        <v>328</v>
      </c>
      <c r="K73" s="69" t="s">
        <v>153</v>
      </c>
      <c r="L73" s="69" t="s">
        <v>48</v>
      </c>
      <c r="M73" s="255">
        <v>6604721</v>
      </c>
      <c r="N73" s="70" t="s">
        <v>329</v>
      </c>
      <c r="O73" s="70" t="s">
        <v>241</v>
      </c>
      <c r="P73" s="69" t="s">
        <v>87</v>
      </c>
      <c r="Q73" s="72">
        <v>44519</v>
      </c>
      <c r="R73" s="70" t="s">
        <v>298</v>
      </c>
      <c r="S73" s="72">
        <v>45999</v>
      </c>
      <c r="T73" s="71" t="s">
        <v>50</v>
      </c>
      <c r="U73" s="30">
        <v>44536</v>
      </c>
      <c r="V73" s="103"/>
      <c r="W73" s="32">
        <f t="shared" si="7"/>
        <v>14</v>
      </c>
      <c r="X73" s="33"/>
      <c r="Y73" s="34" t="str">
        <f t="shared" si="6"/>
        <v>Finalised</v>
      </c>
      <c r="Z73" s="37"/>
      <c r="AA73" s="36">
        <f t="shared" ref="AA73:AA78" si="9">Z73-E73</f>
        <v>-44522</v>
      </c>
      <c r="AB73" s="37"/>
      <c r="AC73" s="36"/>
      <c r="AD73" s="38"/>
      <c r="AE73" s="37"/>
      <c r="AF73" s="36"/>
      <c r="AG73" s="37"/>
      <c r="AH73" s="39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19"/>
      <c r="AT73" s="19"/>
      <c r="AU73" s="19"/>
      <c r="AV73" s="19"/>
      <c r="AW73" s="19"/>
      <c r="AX73" s="19"/>
      <c r="AY73" s="18"/>
      <c r="AZ73" s="18"/>
      <c r="BA73" s="18"/>
      <c r="BB73" s="18"/>
      <c r="BC73" s="18"/>
      <c r="BD73" s="18"/>
      <c r="BE73" s="58"/>
      <c r="BF73" s="58"/>
      <c r="BG73" s="58"/>
      <c r="BH73" s="58"/>
      <c r="BI73" s="58"/>
      <c r="BJ73" s="58"/>
      <c r="BK73" s="59"/>
      <c r="BL73" s="59"/>
      <c r="BM73" s="58"/>
      <c r="BN73" s="58"/>
      <c r="BO73" s="58"/>
      <c r="BP73" s="58"/>
      <c r="BQ73" s="58"/>
      <c r="BR73" s="5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</row>
    <row r="74" spans="1:90" ht="55.5" customHeight="1" x14ac:dyDescent="0.35">
      <c r="A74" s="21">
        <f t="shared" si="8"/>
        <v>72</v>
      </c>
      <c r="B74" s="67" t="s">
        <v>216</v>
      </c>
      <c r="C74" s="67" t="s">
        <v>41</v>
      </c>
      <c r="D74" s="24">
        <v>44524</v>
      </c>
      <c r="E74" s="104">
        <v>44524</v>
      </c>
      <c r="F74" s="105" t="s">
        <v>217</v>
      </c>
      <c r="G74" s="106" t="s">
        <v>250</v>
      </c>
      <c r="H74" s="106" t="s">
        <v>263</v>
      </c>
      <c r="I74" s="69" t="s">
        <v>330</v>
      </c>
      <c r="J74" s="69" t="s">
        <v>331</v>
      </c>
      <c r="K74" s="106" t="s">
        <v>153</v>
      </c>
      <c r="L74" s="106" t="s">
        <v>239</v>
      </c>
      <c r="M74" s="255">
        <v>371744.4</v>
      </c>
      <c r="N74" s="70" t="s">
        <v>332</v>
      </c>
      <c r="O74" s="70" t="s">
        <v>241</v>
      </c>
      <c r="P74" s="69" t="s">
        <v>87</v>
      </c>
      <c r="Q74" s="107">
        <v>44523</v>
      </c>
      <c r="R74" s="108">
        <v>44531</v>
      </c>
      <c r="S74" s="109">
        <v>44895</v>
      </c>
      <c r="T74" s="106" t="s">
        <v>50</v>
      </c>
      <c r="U74" s="30">
        <v>44531</v>
      </c>
      <c r="V74" s="103"/>
      <c r="W74" s="32" t="str">
        <f t="shared" ref="W74:W127" si="10">CONCATENATE(IF(T74="Finalised",SUM(U74-D74),""),IF(T74="Not Finalised",SUM(U74-D74),""), IF(T74="Closed",SUM(U74-D74),""),IF(T74="Withdrawn",SUM(U74-D74),""))</f>
        <v>7</v>
      </c>
      <c r="X74" s="33"/>
      <c r="Y74" s="34" t="str">
        <f t="shared" si="6"/>
        <v>Finalised</v>
      </c>
      <c r="Z74" s="37"/>
      <c r="AA74" s="36">
        <f t="shared" si="9"/>
        <v>-44524</v>
      </c>
      <c r="AB74" s="37"/>
      <c r="AC74" s="36"/>
      <c r="AD74" s="38"/>
      <c r="AE74" s="37"/>
      <c r="AF74" s="36"/>
      <c r="AG74" s="37"/>
      <c r="AH74" s="39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19"/>
      <c r="AT74" s="19"/>
      <c r="AU74" s="19"/>
      <c r="AV74" s="19"/>
      <c r="AW74" s="19"/>
      <c r="AX74" s="19"/>
      <c r="AY74" s="18"/>
      <c r="AZ74" s="18"/>
      <c r="BA74" s="18"/>
      <c r="BB74" s="18"/>
      <c r="BC74" s="18"/>
      <c r="BD74" s="18"/>
      <c r="BE74" s="58"/>
      <c r="BF74" s="58"/>
      <c r="BG74" s="58"/>
      <c r="BH74" s="58"/>
      <c r="BI74" s="58"/>
      <c r="BJ74" s="58"/>
      <c r="BK74" s="59"/>
      <c r="BL74" s="59"/>
      <c r="BM74" s="58"/>
      <c r="BN74" s="58"/>
      <c r="BO74" s="58"/>
      <c r="BP74" s="58"/>
      <c r="BQ74" s="58"/>
      <c r="BR74" s="5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</row>
    <row r="75" spans="1:90" ht="55.5" customHeight="1" x14ac:dyDescent="0.35">
      <c r="A75" s="21">
        <f t="shared" si="8"/>
        <v>73</v>
      </c>
      <c r="B75" s="66" t="s">
        <v>216</v>
      </c>
      <c r="C75" s="67" t="s">
        <v>41</v>
      </c>
      <c r="D75" s="24">
        <v>44524</v>
      </c>
      <c r="E75" s="104">
        <v>44526</v>
      </c>
      <c r="F75" s="80" t="s">
        <v>217</v>
      </c>
      <c r="G75" s="67" t="s">
        <v>218</v>
      </c>
      <c r="H75" s="67" t="s">
        <v>333</v>
      </c>
      <c r="I75" s="69" t="s">
        <v>334</v>
      </c>
      <c r="J75" s="69" t="s">
        <v>335</v>
      </c>
      <c r="K75" s="69" t="s">
        <v>336</v>
      </c>
      <c r="L75" s="69" t="s">
        <v>153</v>
      </c>
      <c r="M75" s="255">
        <v>2008207.5</v>
      </c>
      <c r="N75" s="70" t="s">
        <v>337</v>
      </c>
      <c r="O75" s="70" t="s">
        <v>338</v>
      </c>
      <c r="P75" s="69" t="s">
        <v>87</v>
      </c>
      <c r="Q75" s="72">
        <v>44523</v>
      </c>
      <c r="R75" s="72">
        <v>44531</v>
      </c>
      <c r="S75" s="72">
        <v>44620</v>
      </c>
      <c r="T75" s="71" t="s">
        <v>50</v>
      </c>
      <c r="U75" s="30">
        <v>44531</v>
      </c>
      <c r="V75" s="103"/>
      <c r="W75" s="32" t="str">
        <f t="shared" si="10"/>
        <v>7</v>
      </c>
      <c r="X75" s="33"/>
      <c r="Y75" s="34" t="str">
        <f t="shared" si="6"/>
        <v>Finalised</v>
      </c>
      <c r="Z75" s="37"/>
      <c r="AA75" s="36">
        <f t="shared" si="9"/>
        <v>-44526</v>
      </c>
      <c r="AB75" s="37"/>
      <c r="AC75" s="36"/>
      <c r="AD75" s="38"/>
      <c r="AE75" s="37"/>
      <c r="AF75" s="36"/>
      <c r="AG75" s="37"/>
      <c r="AH75" s="39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19"/>
      <c r="AT75" s="19"/>
      <c r="AU75" s="19"/>
      <c r="AV75" s="19"/>
      <c r="AW75" s="19"/>
      <c r="AX75" s="19"/>
      <c r="AY75" s="18"/>
      <c r="AZ75" s="18"/>
      <c r="BA75" s="18"/>
      <c r="BB75" s="18"/>
      <c r="BC75" s="18"/>
      <c r="BD75" s="18"/>
      <c r="BE75" s="58"/>
      <c r="BF75" s="58"/>
      <c r="BG75" s="58"/>
      <c r="BH75" s="58"/>
      <c r="BI75" s="58"/>
      <c r="BJ75" s="58"/>
      <c r="BK75" s="59"/>
      <c r="BL75" s="59"/>
      <c r="BM75" s="58"/>
      <c r="BN75" s="58"/>
      <c r="BO75" s="58"/>
      <c r="BP75" s="58"/>
      <c r="BQ75" s="58"/>
      <c r="BR75" s="5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</row>
    <row r="76" spans="1:90" ht="55.5" customHeight="1" x14ac:dyDescent="0.35">
      <c r="A76" s="21">
        <f t="shared" si="8"/>
        <v>74</v>
      </c>
      <c r="B76" s="66" t="s">
        <v>216</v>
      </c>
      <c r="C76" s="67" t="s">
        <v>41</v>
      </c>
      <c r="D76" s="24">
        <v>44533</v>
      </c>
      <c r="E76" s="81">
        <v>44533</v>
      </c>
      <c r="F76" s="80" t="s">
        <v>217</v>
      </c>
      <c r="G76" s="67" t="s">
        <v>218</v>
      </c>
      <c r="H76" s="67" t="s">
        <v>244</v>
      </c>
      <c r="I76" s="69" t="s">
        <v>339</v>
      </c>
      <c r="J76" s="69" t="s">
        <v>340</v>
      </c>
      <c r="K76" s="69" t="s">
        <v>153</v>
      </c>
      <c r="L76" s="69" t="s">
        <v>48</v>
      </c>
      <c r="M76" s="255">
        <v>8980036.5099999998</v>
      </c>
      <c r="N76" s="70" t="s">
        <v>341</v>
      </c>
      <c r="O76" s="70" t="s">
        <v>342</v>
      </c>
      <c r="P76" s="106" t="s">
        <v>63</v>
      </c>
      <c r="Q76" s="72">
        <v>44533</v>
      </c>
      <c r="R76" s="72">
        <v>44562</v>
      </c>
      <c r="S76" s="72">
        <v>44926</v>
      </c>
      <c r="T76" s="71" t="s">
        <v>50</v>
      </c>
      <c r="U76" s="30">
        <v>44551</v>
      </c>
      <c r="V76" s="69"/>
      <c r="W76" s="32" t="str">
        <f t="shared" si="10"/>
        <v>18</v>
      </c>
      <c r="X76" s="33"/>
      <c r="Y76" s="34" t="str">
        <f t="shared" si="6"/>
        <v>Finalised</v>
      </c>
      <c r="Z76" s="37"/>
      <c r="AA76" s="36">
        <f t="shared" si="9"/>
        <v>-44533</v>
      </c>
      <c r="AB76" s="37"/>
      <c r="AC76" s="36"/>
      <c r="AD76" s="38"/>
      <c r="AE76" s="37"/>
      <c r="AF76" s="36"/>
      <c r="AG76" s="37"/>
      <c r="AH76" s="39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19"/>
      <c r="AT76" s="19"/>
      <c r="AU76" s="19"/>
      <c r="AV76" s="19"/>
      <c r="AW76" s="19"/>
      <c r="AX76" s="19"/>
      <c r="AY76" s="18"/>
      <c r="AZ76" s="18"/>
      <c r="BA76" s="18"/>
      <c r="BB76" s="18"/>
      <c r="BC76" s="18"/>
      <c r="BD76" s="18"/>
      <c r="BE76" s="58"/>
      <c r="BF76" s="58"/>
      <c r="BG76" s="58"/>
      <c r="BH76" s="58"/>
      <c r="BI76" s="58"/>
      <c r="BJ76" s="58"/>
      <c r="BK76" s="59"/>
      <c r="BL76" s="59"/>
      <c r="BM76" s="58"/>
      <c r="BN76" s="58"/>
      <c r="BO76" s="58"/>
      <c r="BP76" s="58"/>
      <c r="BQ76" s="58"/>
      <c r="BR76" s="5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</row>
    <row r="77" spans="1:90" ht="55.5" customHeight="1" x14ac:dyDescent="0.35">
      <c r="A77" s="21">
        <f t="shared" si="8"/>
        <v>75</v>
      </c>
      <c r="B77" s="66" t="s">
        <v>216</v>
      </c>
      <c r="C77" s="67" t="s">
        <v>41</v>
      </c>
      <c r="D77" s="24">
        <v>44533</v>
      </c>
      <c r="E77" s="81">
        <v>44533</v>
      </c>
      <c r="F77" s="80" t="s">
        <v>217</v>
      </c>
      <c r="G77" s="67" t="s">
        <v>218</v>
      </c>
      <c r="H77" s="69" t="s">
        <v>343</v>
      </c>
      <c r="I77" s="69" t="s">
        <v>344</v>
      </c>
      <c r="J77" s="69" t="s">
        <v>298</v>
      </c>
      <c r="K77" s="69" t="s">
        <v>232</v>
      </c>
      <c r="L77" s="69" t="s">
        <v>91</v>
      </c>
      <c r="M77" s="255">
        <v>1000000</v>
      </c>
      <c r="N77" s="70" t="s">
        <v>345</v>
      </c>
      <c r="O77" s="70" t="s">
        <v>346</v>
      </c>
      <c r="P77" s="106" t="s">
        <v>49</v>
      </c>
      <c r="Q77" s="72">
        <v>44532</v>
      </c>
      <c r="R77" s="72">
        <v>44593</v>
      </c>
      <c r="S77" s="72">
        <v>44651</v>
      </c>
      <c r="T77" s="71" t="s">
        <v>50</v>
      </c>
      <c r="U77" s="30">
        <v>44544</v>
      </c>
      <c r="V77" s="71"/>
      <c r="W77" s="32" t="str">
        <f t="shared" si="10"/>
        <v>11</v>
      </c>
      <c r="X77" s="33"/>
      <c r="Y77" s="34" t="str">
        <f t="shared" si="6"/>
        <v>Finalised</v>
      </c>
      <c r="Z77" s="37"/>
      <c r="AA77" s="36">
        <f t="shared" si="9"/>
        <v>-44533</v>
      </c>
      <c r="AB77" s="37"/>
      <c r="AC77" s="36"/>
      <c r="AD77" s="38"/>
      <c r="AE77" s="37"/>
      <c r="AF77" s="36"/>
      <c r="AG77" s="37"/>
      <c r="AH77" s="39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19"/>
      <c r="AT77" s="19"/>
      <c r="AU77" s="19"/>
      <c r="AV77" s="19"/>
      <c r="AW77" s="19"/>
      <c r="AX77" s="19"/>
      <c r="AY77" s="18"/>
      <c r="AZ77" s="18"/>
      <c r="BA77" s="18"/>
      <c r="BB77" s="18"/>
      <c r="BC77" s="18"/>
      <c r="BD77" s="18"/>
      <c r="BE77" s="58"/>
      <c r="BF77" s="58"/>
      <c r="BG77" s="58"/>
      <c r="BH77" s="58"/>
      <c r="BI77" s="58"/>
      <c r="BJ77" s="58"/>
      <c r="BK77" s="59"/>
      <c r="BL77" s="59"/>
      <c r="BM77" s="58"/>
      <c r="BN77" s="58"/>
      <c r="BO77" s="58"/>
      <c r="BP77" s="58"/>
      <c r="BQ77" s="58"/>
      <c r="BR77" s="5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</row>
    <row r="78" spans="1:90" ht="55.5" customHeight="1" x14ac:dyDescent="0.35">
      <c r="A78" s="21">
        <f t="shared" si="8"/>
        <v>76</v>
      </c>
      <c r="B78" s="110" t="s">
        <v>216</v>
      </c>
      <c r="C78" s="80" t="s">
        <v>41</v>
      </c>
      <c r="D78" s="24">
        <v>44537</v>
      </c>
      <c r="E78" s="81">
        <v>44538</v>
      </c>
      <c r="F78" s="80" t="s">
        <v>217</v>
      </c>
      <c r="G78" s="80" t="s">
        <v>316</v>
      </c>
      <c r="H78" s="69" t="s">
        <v>219</v>
      </c>
      <c r="I78" s="69" t="s">
        <v>347</v>
      </c>
      <c r="J78" s="69" t="s">
        <v>348</v>
      </c>
      <c r="K78" s="69" t="s">
        <v>322</v>
      </c>
      <c r="L78" s="69" t="s">
        <v>75</v>
      </c>
      <c r="M78" s="255">
        <v>991760</v>
      </c>
      <c r="N78" s="70" t="s">
        <v>349</v>
      </c>
      <c r="O78" s="70" t="s">
        <v>241</v>
      </c>
      <c r="P78" s="71" t="s">
        <v>87</v>
      </c>
      <c r="Q78" s="72">
        <v>44537</v>
      </c>
      <c r="R78" s="70" t="s">
        <v>298</v>
      </c>
      <c r="S78" s="70" t="s">
        <v>298</v>
      </c>
      <c r="T78" s="71" t="s">
        <v>50</v>
      </c>
      <c r="U78" s="30">
        <v>44551</v>
      </c>
      <c r="V78" s="69"/>
      <c r="W78" s="32" t="str">
        <f t="shared" si="10"/>
        <v>14</v>
      </c>
      <c r="X78" s="33"/>
      <c r="Y78" s="34" t="str">
        <f t="shared" si="6"/>
        <v>Finalised</v>
      </c>
      <c r="Z78" s="37"/>
      <c r="AA78" s="36">
        <f t="shared" si="9"/>
        <v>-44538</v>
      </c>
      <c r="AB78" s="37"/>
      <c r="AC78" s="36"/>
      <c r="AD78" s="38"/>
      <c r="AE78" s="37"/>
      <c r="AF78" s="36"/>
      <c r="AG78" s="37"/>
      <c r="AH78" s="39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19"/>
      <c r="AT78" s="19"/>
      <c r="AU78" s="19"/>
      <c r="AV78" s="19"/>
      <c r="AW78" s="19"/>
      <c r="AX78" s="19"/>
      <c r="AY78" s="18"/>
      <c r="AZ78" s="18"/>
      <c r="BA78" s="18"/>
      <c r="BB78" s="18"/>
      <c r="BC78" s="18"/>
      <c r="BD78" s="18"/>
      <c r="BE78" s="58"/>
      <c r="BF78" s="58"/>
      <c r="BG78" s="58"/>
      <c r="BH78" s="58"/>
      <c r="BI78" s="58"/>
      <c r="BJ78" s="58"/>
      <c r="BK78" s="59"/>
      <c r="BL78" s="59"/>
      <c r="BM78" s="58"/>
      <c r="BN78" s="58"/>
      <c r="BO78" s="58"/>
      <c r="BP78" s="58"/>
      <c r="BQ78" s="58"/>
      <c r="BR78" s="5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</row>
    <row r="79" spans="1:90" ht="55.5" customHeight="1" x14ac:dyDescent="0.35">
      <c r="A79" s="21">
        <f t="shared" si="8"/>
        <v>77</v>
      </c>
      <c r="B79" s="67" t="s">
        <v>216</v>
      </c>
      <c r="C79" s="67" t="s">
        <v>41</v>
      </c>
      <c r="D79" s="24">
        <v>44498</v>
      </c>
      <c r="E79" s="81">
        <v>44538</v>
      </c>
      <c r="F79" s="80" t="s">
        <v>217</v>
      </c>
      <c r="G79" s="106" t="s">
        <v>250</v>
      </c>
      <c r="H79" s="69" t="s">
        <v>350</v>
      </c>
      <c r="I79" s="69" t="s">
        <v>351</v>
      </c>
      <c r="J79" s="106" t="s">
        <v>352</v>
      </c>
      <c r="K79" s="106" t="s">
        <v>153</v>
      </c>
      <c r="L79" s="106" t="s">
        <v>153</v>
      </c>
      <c r="M79" s="255">
        <v>2511600</v>
      </c>
      <c r="N79" s="70" t="s">
        <v>353</v>
      </c>
      <c r="O79" s="70" t="s">
        <v>241</v>
      </c>
      <c r="P79" s="71" t="s">
        <v>49</v>
      </c>
      <c r="Q79" s="72">
        <v>44495</v>
      </c>
      <c r="R79" s="72">
        <v>44562</v>
      </c>
      <c r="S79" s="72">
        <v>45291</v>
      </c>
      <c r="T79" s="69" t="s">
        <v>50</v>
      </c>
      <c r="U79" s="30">
        <v>44551</v>
      </c>
      <c r="V79" s="69"/>
      <c r="W79" s="32" t="str">
        <f t="shared" si="10"/>
        <v>53</v>
      </c>
      <c r="X79" s="33"/>
      <c r="Y79" s="34" t="str">
        <f t="shared" si="6"/>
        <v>Finalised</v>
      </c>
      <c r="Z79" s="37"/>
      <c r="AA79" s="36"/>
      <c r="AB79" s="37"/>
      <c r="AC79" s="36"/>
      <c r="AD79" s="38"/>
      <c r="AE79" s="37"/>
      <c r="AF79" s="36"/>
      <c r="AG79" s="37"/>
      <c r="AH79" s="39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19"/>
      <c r="AT79" s="19"/>
      <c r="AU79" s="19"/>
      <c r="AV79" s="19"/>
      <c r="AW79" s="19"/>
      <c r="AX79" s="19"/>
      <c r="AY79" s="18"/>
      <c r="AZ79" s="18"/>
      <c r="BA79" s="18"/>
      <c r="BB79" s="18"/>
      <c r="BC79" s="18"/>
      <c r="BD79" s="18"/>
      <c r="BE79" s="58"/>
      <c r="BF79" s="58"/>
      <c r="BG79" s="58"/>
      <c r="BH79" s="58"/>
      <c r="BI79" s="58"/>
      <c r="BJ79" s="58"/>
      <c r="BK79" s="59"/>
      <c r="BL79" s="59"/>
      <c r="BM79" s="58"/>
      <c r="BN79" s="58"/>
      <c r="BO79" s="58"/>
      <c r="BP79" s="58"/>
      <c r="BQ79" s="58"/>
      <c r="BR79" s="5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</row>
    <row r="80" spans="1:90" ht="55.5" customHeight="1" x14ac:dyDescent="0.35">
      <c r="A80" s="21">
        <f t="shared" si="8"/>
        <v>78</v>
      </c>
      <c r="B80" s="66" t="s">
        <v>216</v>
      </c>
      <c r="C80" s="67" t="s">
        <v>41</v>
      </c>
      <c r="D80" s="24">
        <v>44539</v>
      </c>
      <c r="E80" s="81">
        <v>44540</v>
      </c>
      <c r="F80" s="80" t="s">
        <v>217</v>
      </c>
      <c r="G80" s="80" t="s">
        <v>316</v>
      </c>
      <c r="H80" s="67" t="s">
        <v>219</v>
      </c>
      <c r="I80" s="90" t="s">
        <v>354</v>
      </c>
      <c r="J80" s="69" t="s">
        <v>355</v>
      </c>
      <c r="K80" s="106" t="s">
        <v>153</v>
      </c>
      <c r="L80" s="106" t="s">
        <v>356</v>
      </c>
      <c r="M80" s="255">
        <v>1121190.2</v>
      </c>
      <c r="N80" s="70" t="s">
        <v>357</v>
      </c>
      <c r="O80" s="70" t="s">
        <v>241</v>
      </c>
      <c r="P80" s="71" t="s">
        <v>63</v>
      </c>
      <c r="Q80" s="72">
        <v>44538</v>
      </c>
      <c r="R80" s="70" t="s">
        <v>298</v>
      </c>
      <c r="S80" s="70" t="s">
        <v>298</v>
      </c>
      <c r="T80" s="69" t="s">
        <v>215</v>
      </c>
      <c r="U80" s="30"/>
      <c r="V80" s="71"/>
      <c r="W80" s="32" t="str">
        <f t="shared" si="10"/>
        <v>-44539</v>
      </c>
      <c r="X80" s="33"/>
      <c r="Y80" s="34" t="str">
        <f t="shared" si="6"/>
        <v>-44539</v>
      </c>
      <c r="Z80" s="37"/>
      <c r="AA80" s="36"/>
      <c r="AB80" s="37"/>
      <c r="AC80" s="36"/>
      <c r="AD80" s="38"/>
      <c r="AE80" s="37"/>
      <c r="AF80" s="36"/>
      <c r="AG80" s="37"/>
      <c r="AH80" s="39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19"/>
      <c r="AT80" s="19"/>
      <c r="AU80" s="19"/>
      <c r="AV80" s="19"/>
      <c r="AW80" s="19"/>
      <c r="AX80" s="19"/>
      <c r="AY80" s="18"/>
      <c r="AZ80" s="18"/>
      <c r="BA80" s="18"/>
      <c r="BB80" s="18"/>
      <c r="BC80" s="18"/>
      <c r="BD80" s="18"/>
      <c r="BE80" s="58"/>
      <c r="BF80" s="58"/>
      <c r="BG80" s="58"/>
      <c r="BH80" s="58"/>
      <c r="BI80" s="58"/>
      <c r="BJ80" s="58"/>
      <c r="BK80" s="59"/>
      <c r="BL80" s="59"/>
      <c r="BM80" s="58"/>
      <c r="BN80" s="58"/>
      <c r="BO80" s="58"/>
      <c r="BP80" s="58"/>
      <c r="BQ80" s="58"/>
      <c r="BR80" s="5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</row>
    <row r="81" spans="1:90" ht="55.5" customHeight="1" x14ac:dyDescent="0.35">
      <c r="A81" s="21">
        <f t="shared" si="8"/>
        <v>79</v>
      </c>
      <c r="B81" s="66" t="s">
        <v>216</v>
      </c>
      <c r="C81" s="67" t="s">
        <v>41</v>
      </c>
      <c r="D81" s="24">
        <v>44543</v>
      </c>
      <c r="E81" s="88">
        <v>44543</v>
      </c>
      <c r="F81" s="80" t="s">
        <v>217</v>
      </c>
      <c r="G81" s="67" t="s">
        <v>218</v>
      </c>
      <c r="H81" s="69" t="s">
        <v>358</v>
      </c>
      <c r="I81" s="69" t="s">
        <v>359</v>
      </c>
      <c r="J81" s="69" t="s">
        <v>335</v>
      </c>
      <c r="K81" s="69" t="s">
        <v>336</v>
      </c>
      <c r="L81" s="69" t="s">
        <v>153</v>
      </c>
      <c r="M81" s="255">
        <v>158777.94</v>
      </c>
      <c r="N81" s="69" t="s">
        <v>360</v>
      </c>
      <c r="O81" s="69" t="s">
        <v>241</v>
      </c>
      <c r="P81" s="71" t="s">
        <v>63</v>
      </c>
      <c r="Q81" s="88">
        <v>44538</v>
      </c>
      <c r="R81" s="88">
        <v>44562</v>
      </c>
      <c r="S81" s="88">
        <v>44620</v>
      </c>
      <c r="T81" s="69" t="s">
        <v>50</v>
      </c>
      <c r="U81" s="30">
        <v>44551</v>
      </c>
      <c r="V81" s="72"/>
      <c r="W81" s="32" t="str">
        <f t="shared" si="10"/>
        <v>8</v>
      </c>
      <c r="X81" s="33"/>
      <c r="Y81" s="34" t="str">
        <f t="shared" si="6"/>
        <v>Finalised</v>
      </c>
      <c r="Z81" s="37"/>
      <c r="AA81" s="36"/>
      <c r="AB81" s="37"/>
      <c r="AC81" s="36"/>
      <c r="AD81" s="38"/>
      <c r="AE81" s="37"/>
      <c r="AF81" s="36"/>
      <c r="AG81" s="37"/>
      <c r="AH81" s="39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19"/>
      <c r="AT81" s="19"/>
      <c r="AU81" s="19"/>
      <c r="AV81" s="19"/>
      <c r="AW81" s="19"/>
      <c r="AX81" s="19"/>
      <c r="AY81" s="18"/>
      <c r="AZ81" s="18"/>
      <c r="BA81" s="18"/>
      <c r="BB81" s="18"/>
      <c r="BC81" s="18"/>
      <c r="BD81" s="18"/>
      <c r="BE81" s="58"/>
      <c r="BF81" s="58"/>
      <c r="BG81" s="58"/>
      <c r="BH81" s="58"/>
      <c r="BI81" s="58"/>
      <c r="BJ81" s="58"/>
      <c r="BK81" s="59"/>
      <c r="BL81" s="59"/>
      <c r="BM81" s="58"/>
      <c r="BN81" s="58"/>
      <c r="BO81" s="58"/>
      <c r="BP81" s="58"/>
      <c r="BQ81" s="58"/>
      <c r="BR81" s="5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</row>
    <row r="82" spans="1:90" ht="55.5" customHeight="1" x14ac:dyDescent="0.35">
      <c r="A82" s="21">
        <f t="shared" si="8"/>
        <v>80</v>
      </c>
      <c r="B82" s="66" t="s">
        <v>216</v>
      </c>
      <c r="C82" s="67" t="s">
        <v>41</v>
      </c>
      <c r="D82" s="24">
        <v>44537</v>
      </c>
      <c r="E82" s="81">
        <v>44551</v>
      </c>
      <c r="F82" s="80" t="s">
        <v>217</v>
      </c>
      <c r="G82" s="80" t="s">
        <v>316</v>
      </c>
      <c r="H82" s="69" t="s">
        <v>361</v>
      </c>
      <c r="I82" s="90" t="s">
        <v>362</v>
      </c>
      <c r="J82" s="67" t="s">
        <v>363</v>
      </c>
      <c r="K82" s="69" t="s">
        <v>364</v>
      </c>
      <c r="L82" s="69" t="s">
        <v>118</v>
      </c>
      <c r="M82" s="255">
        <v>1687500</v>
      </c>
      <c r="N82" s="69" t="s">
        <v>365</v>
      </c>
      <c r="O82" s="69" t="s">
        <v>241</v>
      </c>
      <c r="P82" s="71" t="s">
        <v>87</v>
      </c>
      <c r="Q82" s="88">
        <v>44537</v>
      </c>
      <c r="R82" s="70" t="s">
        <v>298</v>
      </c>
      <c r="S82" s="70" t="s">
        <v>298</v>
      </c>
      <c r="T82" s="69" t="s">
        <v>50</v>
      </c>
      <c r="U82" s="30">
        <v>44553</v>
      </c>
      <c r="V82" s="69"/>
      <c r="W82" s="32" t="str">
        <f t="shared" si="10"/>
        <v>16</v>
      </c>
      <c r="X82" s="33"/>
      <c r="Y82" s="34" t="str">
        <f t="shared" si="6"/>
        <v>Finalised</v>
      </c>
      <c r="Z82" s="37"/>
      <c r="AA82" s="36"/>
      <c r="AB82" s="37"/>
      <c r="AC82" s="36"/>
      <c r="AD82" s="38"/>
      <c r="AE82" s="37"/>
      <c r="AF82" s="36"/>
      <c r="AG82" s="37"/>
      <c r="AH82" s="39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19"/>
      <c r="AT82" s="19"/>
      <c r="AU82" s="19"/>
      <c r="AV82" s="19"/>
      <c r="AW82" s="19"/>
      <c r="AX82" s="19"/>
      <c r="AY82" s="18"/>
      <c r="AZ82" s="18"/>
      <c r="BA82" s="18"/>
      <c r="BB82" s="18"/>
      <c r="BC82" s="18"/>
      <c r="BD82" s="18"/>
      <c r="BE82" s="58"/>
      <c r="BF82" s="58"/>
      <c r="BG82" s="58"/>
      <c r="BH82" s="58"/>
      <c r="BI82" s="58"/>
      <c r="BJ82" s="58"/>
      <c r="BK82" s="59"/>
      <c r="BL82" s="59"/>
      <c r="BM82" s="58"/>
      <c r="BN82" s="58"/>
      <c r="BO82" s="58"/>
      <c r="BP82" s="58"/>
      <c r="BQ82" s="58"/>
      <c r="BR82" s="5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</row>
    <row r="83" spans="1:90" ht="55.5" customHeight="1" x14ac:dyDescent="0.35">
      <c r="A83" s="21">
        <f t="shared" si="8"/>
        <v>81</v>
      </c>
      <c r="B83" s="66" t="s">
        <v>216</v>
      </c>
      <c r="C83" s="67" t="s">
        <v>41</v>
      </c>
      <c r="D83" s="24">
        <v>44543</v>
      </c>
      <c r="E83" s="85">
        <v>44543</v>
      </c>
      <c r="F83" s="67" t="s">
        <v>217</v>
      </c>
      <c r="G83" s="69"/>
      <c r="H83" s="69" t="s">
        <v>350</v>
      </c>
      <c r="I83" s="69" t="s">
        <v>366</v>
      </c>
      <c r="J83" s="67" t="s">
        <v>367</v>
      </c>
      <c r="K83" s="69" t="s">
        <v>238</v>
      </c>
      <c r="L83" s="69" t="s">
        <v>239</v>
      </c>
      <c r="M83" s="255">
        <v>3700622.46</v>
      </c>
      <c r="N83" s="69" t="s">
        <v>368</v>
      </c>
      <c r="O83" s="70" t="s">
        <v>241</v>
      </c>
      <c r="P83" s="71"/>
      <c r="Q83" s="88">
        <v>44543</v>
      </c>
      <c r="R83" s="72">
        <v>44743</v>
      </c>
      <c r="S83" s="72">
        <v>45230</v>
      </c>
      <c r="T83" s="69" t="s">
        <v>215</v>
      </c>
      <c r="U83" s="30"/>
      <c r="V83" s="69" t="s">
        <v>369</v>
      </c>
      <c r="W83" s="32" t="str">
        <f t="shared" si="10"/>
        <v>-44543</v>
      </c>
      <c r="X83" s="33"/>
      <c r="Y83" s="34" t="str">
        <f t="shared" si="6"/>
        <v>-44543</v>
      </c>
      <c r="Z83" s="37"/>
      <c r="AA83" s="36"/>
      <c r="AB83" s="37"/>
      <c r="AC83" s="36"/>
      <c r="AD83" s="38"/>
      <c r="AE83" s="37"/>
      <c r="AF83" s="36"/>
      <c r="AG83" s="37"/>
      <c r="AH83" s="39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19"/>
      <c r="AT83" s="19"/>
      <c r="AU83" s="19"/>
      <c r="AV83" s="19"/>
      <c r="AW83" s="19"/>
      <c r="AX83" s="19"/>
      <c r="AY83" s="18"/>
      <c r="AZ83" s="18"/>
      <c r="BA83" s="18"/>
      <c r="BB83" s="18"/>
      <c r="BC83" s="18"/>
      <c r="BD83" s="18"/>
      <c r="BE83" s="58"/>
      <c r="BF83" s="58"/>
      <c r="BG83" s="58"/>
      <c r="BH83" s="58"/>
      <c r="BI83" s="58"/>
      <c r="BJ83" s="58"/>
      <c r="BK83" s="59"/>
      <c r="BL83" s="59"/>
      <c r="BM83" s="58"/>
      <c r="BN83" s="58"/>
      <c r="BO83" s="58"/>
      <c r="BP83" s="58"/>
      <c r="BQ83" s="58"/>
      <c r="BR83" s="5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</row>
    <row r="84" spans="1:90" ht="55.5" customHeight="1" x14ac:dyDescent="0.35">
      <c r="A84" s="21">
        <f t="shared" si="8"/>
        <v>82</v>
      </c>
      <c r="B84" s="66" t="s">
        <v>216</v>
      </c>
      <c r="C84" s="67" t="s">
        <v>41</v>
      </c>
      <c r="D84" s="24">
        <v>44543</v>
      </c>
      <c r="E84" s="85">
        <v>44543</v>
      </c>
      <c r="F84" s="67" t="s">
        <v>217</v>
      </c>
      <c r="G84" s="69"/>
      <c r="H84" s="69" t="s">
        <v>350</v>
      </c>
      <c r="I84" s="69" t="s">
        <v>370</v>
      </c>
      <c r="J84" s="69" t="s">
        <v>371</v>
      </c>
      <c r="K84" s="69" t="s">
        <v>238</v>
      </c>
      <c r="L84" s="69" t="s">
        <v>239</v>
      </c>
      <c r="M84" s="255">
        <v>9564255.5999999996</v>
      </c>
      <c r="N84" s="70" t="s">
        <v>372</v>
      </c>
      <c r="O84" s="70" t="s">
        <v>241</v>
      </c>
      <c r="P84" s="71"/>
      <c r="Q84" s="88">
        <v>44543</v>
      </c>
      <c r="R84" s="72">
        <v>44866</v>
      </c>
      <c r="S84" s="72">
        <v>45291</v>
      </c>
      <c r="T84" s="71" t="s">
        <v>215</v>
      </c>
      <c r="U84" s="30"/>
      <c r="V84" s="69" t="s">
        <v>369</v>
      </c>
      <c r="W84" s="32" t="str">
        <f t="shared" si="10"/>
        <v>-44543</v>
      </c>
      <c r="X84" s="33"/>
      <c r="Y84" s="34" t="str">
        <f t="shared" si="6"/>
        <v>-44543</v>
      </c>
      <c r="Z84" s="37"/>
      <c r="AA84" s="36"/>
      <c r="AB84" s="37"/>
      <c r="AC84" s="36"/>
      <c r="AD84" s="38"/>
      <c r="AE84" s="37"/>
      <c r="AF84" s="36"/>
      <c r="AG84" s="37"/>
      <c r="AH84" s="39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19"/>
      <c r="AT84" s="19"/>
      <c r="AU84" s="19"/>
      <c r="AV84" s="19"/>
      <c r="AW84" s="19"/>
      <c r="AX84" s="19"/>
      <c r="AY84" s="18"/>
      <c r="AZ84" s="18"/>
      <c r="BA84" s="18"/>
      <c r="BB84" s="18"/>
      <c r="BC84" s="18"/>
      <c r="BD84" s="18"/>
      <c r="BE84" s="58"/>
      <c r="BF84" s="58"/>
      <c r="BG84" s="58"/>
      <c r="BH84" s="58"/>
      <c r="BI84" s="58"/>
      <c r="BJ84" s="58"/>
      <c r="BK84" s="59"/>
      <c r="BL84" s="59"/>
      <c r="BM84" s="58"/>
      <c r="BN84" s="58"/>
      <c r="BO84" s="58"/>
      <c r="BP84" s="58"/>
      <c r="BQ84" s="58"/>
      <c r="BR84" s="5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</row>
    <row r="85" spans="1:90" ht="55.5" customHeight="1" x14ac:dyDescent="0.35">
      <c r="A85" s="21">
        <f t="shared" si="8"/>
        <v>83</v>
      </c>
      <c r="B85" s="66" t="s">
        <v>216</v>
      </c>
      <c r="C85" s="67" t="s">
        <v>41</v>
      </c>
      <c r="D85" s="24">
        <v>44543</v>
      </c>
      <c r="E85" s="85">
        <v>44543</v>
      </c>
      <c r="F85" s="67" t="s">
        <v>217</v>
      </c>
      <c r="G85" s="69"/>
      <c r="H85" s="69" t="s">
        <v>350</v>
      </c>
      <c r="I85" s="69" t="s">
        <v>373</v>
      </c>
      <c r="J85" s="67" t="s">
        <v>374</v>
      </c>
      <c r="K85" s="69" t="s">
        <v>238</v>
      </c>
      <c r="L85" s="69" t="s">
        <v>239</v>
      </c>
      <c r="M85" s="256">
        <v>11457116</v>
      </c>
      <c r="N85" s="70" t="s">
        <v>375</v>
      </c>
      <c r="O85" s="70" t="s">
        <v>241</v>
      </c>
      <c r="P85" s="71"/>
      <c r="Q85" s="88">
        <v>44543</v>
      </c>
      <c r="R85" s="88">
        <v>44652</v>
      </c>
      <c r="S85" s="88">
        <v>45138</v>
      </c>
      <c r="T85" s="71" t="s">
        <v>215</v>
      </c>
      <c r="U85" s="30"/>
      <c r="V85" s="69" t="s">
        <v>369</v>
      </c>
      <c r="W85" s="32" t="str">
        <f t="shared" si="10"/>
        <v>-44543</v>
      </c>
      <c r="X85" s="33"/>
      <c r="Y85" s="34" t="str">
        <f t="shared" si="6"/>
        <v>-44543</v>
      </c>
      <c r="Z85" s="37"/>
      <c r="AA85" s="36"/>
      <c r="AB85" s="37"/>
      <c r="AC85" s="36"/>
      <c r="AD85" s="38"/>
      <c r="AE85" s="37"/>
      <c r="AF85" s="36"/>
      <c r="AG85" s="37"/>
      <c r="AH85" s="39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19"/>
      <c r="AT85" s="19"/>
      <c r="AU85" s="19"/>
      <c r="AV85" s="19"/>
      <c r="AW85" s="19"/>
      <c r="AX85" s="19"/>
      <c r="AY85" s="18"/>
      <c r="AZ85" s="18"/>
      <c r="BA85" s="18"/>
      <c r="BB85" s="18"/>
      <c r="BC85" s="18"/>
      <c r="BD85" s="18"/>
      <c r="BE85" s="58"/>
      <c r="BF85" s="58"/>
      <c r="BG85" s="58"/>
      <c r="BH85" s="58"/>
      <c r="BI85" s="58"/>
      <c r="BJ85" s="58"/>
      <c r="BK85" s="59"/>
      <c r="BL85" s="59"/>
      <c r="BM85" s="58"/>
      <c r="BN85" s="58"/>
      <c r="BO85" s="58"/>
      <c r="BP85" s="58"/>
      <c r="BQ85" s="58"/>
      <c r="BR85" s="5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</row>
    <row r="86" spans="1:90" ht="55.5" customHeight="1" x14ac:dyDescent="0.35">
      <c r="A86" s="21">
        <f t="shared" si="8"/>
        <v>84</v>
      </c>
      <c r="B86" s="66" t="s">
        <v>216</v>
      </c>
      <c r="C86" s="67" t="s">
        <v>41</v>
      </c>
      <c r="D86" s="24">
        <v>44543</v>
      </c>
      <c r="E86" s="85">
        <v>44543</v>
      </c>
      <c r="F86" s="67" t="s">
        <v>217</v>
      </c>
      <c r="G86" s="69"/>
      <c r="H86" s="69" t="s">
        <v>350</v>
      </c>
      <c r="I86" s="69" t="s">
        <v>376</v>
      </c>
      <c r="J86" s="69" t="s">
        <v>377</v>
      </c>
      <c r="K86" s="69" t="s">
        <v>238</v>
      </c>
      <c r="L86" s="69" t="s">
        <v>239</v>
      </c>
      <c r="M86" s="256">
        <v>869612.32</v>
      </c>
      <c r="N86" s="91" t="s">
        <v>378</v>
      </c>
      <c r="O86" s="70">
        <f>296183.52+698328.86+691712.28+694711.18</f>
        <v>2380935.8400000003</v>
      </c>
      <c r="P86" s="71"/>
      <c r="Q86" s="88">
        <v>44543</v>
      </c>
      <c r="R86" s="88">
        <v>44682</v>
      </c>
      <c r="S86" s="88">
        <v>45169</v>
      </c>
      <c r="T86" s="71" t="s">
        <v>215</v>
      </c>
      <c r="U86" s="30"/>
      <c r="V86" s="69" t="s">
        <v>369</v>
      </c>
      <c r="W86" s="32" t="str">
        <f t="shared" si="10"/>
        <v>-44543</v>
      </c>
      <c r="X86" s="33"/>
      <c r="Y86" s="34" t="str">
        <f t="shared" si="6"/>
        <v>-44543</v>
      </c>
      <c r="Z86" s="37"/>
      <c r="AA86" s="36"/>
      <c r="AB86" s="37"/>
      <c r="AC86" s="36"/>
      <c r="AD86" s="38"/>
      <c r="AE86" s="37"/>
      <c r="AF86" s="36"/>
      <c r="AG86" s="37"/>
      <c r="AH86" s="39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19"/>
      <c r="AT86" s="19"/>
      <c r="AU86" s="19"/>
      <c r="AV86" s="19"/>
      <c r="AW86" s="19"/>
      <c r="AX86" s="19"/>
      <c r="AY86" s="18"/>
      <c r="AZ86" s="18"/>
      <c r="BA86" s="18"/>
      <c r="BB86" s="18"/>
      <c r="BC86" s="18"/>
      <c r="BD86" s="18"/>
      <c r="BE86" s="58"/>
      <c r="BF86" s="58"/>
      <c r="BG86" s="58"/>
      <c r="BH86" s="58"/>
      <c r="BI86" s="58"/>
      <c r="BJ86" s="58"/>
      <c r="BK86" s="59"/>
      <c r="BL86" s="59"/>
      <c r="BM86" s="58"/>
      <c r="BN86" s="58"/>
      <c r="BO86" s="58"/>
      <c r="BP86" s="58"/>
      <c r="BQ86" s="58"/>
      <c r="BR86" s="5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</row>
    <row r="87" spans="1:90" ht="55.5" customHeight="1" x14ac:dyDescent="0.35">
      <c r="A87" s="21">
        <f t="shared" si="8"/>
        <v>85</v>
      </c>
      <c r="B87" s="66" t="s">
        <v>216</v>
      </c>
      <c r="C87" s="67" t="s">
        <v>41</v>
      </c>
      <c r="D87" s="24">
        <v>44543</v>
      </c>
      <c r="E87" s="85">
        <v>44543</v>
      </c>
      <c r="F87" s="67" t="s">
        <v>217</v>
      </c>
      <c r="G87" s="69"/>
      <c r="H87" s="69" t="s">
        <v>350</v>
      </c>
      <c r="I87" s="111" t="s">
        <v>379</v>
      </c>
      <c r="J87" s="69" t="s">
        <v>380</v>
      </c>
      <c r="K87" s="69" t="s">
        <v>238</v>
      </c>
      <c r="L87" s="69" t="s">
        <v>239</v>
      </c>
      <c r="M87" s="256">
        <v>226278.26</v>
      </c>
      <c r="N87" s="69" t="s">
        <v>381</v>
      </c>
      <c r="O87" s="70" t="s">
        <v>382</v>
      </c>
      <c r="P87" s="71"/>
      <c r="Q87" s="88">
        <v>44543</v>
      </c>
      <c r="R87" s="88">
        <v>44896</v>
      </c>
      <c r="S87" s="82">
        <v>45260</v>
      </c>
      <c r="T87" s="71" t="s">
        <v>215</v>
      </c>
      <c r="U87" s="30"/>
      <c r="V87" s="69" t="s">
        <v>369</v>
      </c>
      <c r="W87" s="32" t="str">
        <f t="shared" si="10"/>
        <v>-44543</v>
      </c>
      <c r="X87" s="33"/>
      <c r="Y87" s="34" t="str">
        <f t="shared" si="6"/>
        <v>-44543</v>
      </c>
      <c r="Z87" s="37"/>
      <c r="AA87" s="36"/>
      <c r="AB87" s="37"/>
      <c r="AC87" s="36"/>
      <c r="AD87" s="38"/>
      <c r="AE87" s="37"/>
      <c r="AF87" s="36"/>
      <c r="AG87" s="37"/>
      <c r="AH87" s="39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19"/>
      <c r="AT87" s="19"/>
      <c r="AU87" s="19"/>
      <c r="AV87" s="19"/>
      <c r="AW87" s="19"/>
      <c r="AX87" s="19"/>
      <c r="AY87" s="18"/>
      <c r="AZ87" s="18"/>
      <c r="BA87" s="18"/>
      <c r="BB87" s="18"/>
      <c r="BC87" s="18"/>
      <c r="BD87" s="18"/>
      <c r="BE87" s="58"/>
      <c r="BF87" s="58"/>
      <c r="BG87" s="58"/>
      <c r="BH87" s="58"/>
      <c r="BI87" s="58"/>
      <c r="BJ87" s="58"/>
      <c r="BK87" s="59"/>
      <c r="BL87" s="59"/>
      <c r="BM87" s="58"/>
      <c r="BN87" s="58"/>
      <c r="BO87" s="58"/>
      <c r="BP87" s="58"/>
      <c r="BQ87" s="58"/>
      <c r="BR87" s="5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</row>
    <row r="88" spans="1:90" ht="55.5" customHeight="1" x14ac:dyDescent="0.35">
      <c r="A88" s="21">
        <f t="shared" si="8"/>
        <v>86</v>
      </c>
      <c r="B88" s="66" t="s">
        <v>216</v>
      </c>
      <c r="C88" s="67" t="s">
        <v>41</v>
      </c>
      <c r="D88" s="24">
        <v>44543</v>
      </c>
      <c r="E88" s="85">
        <v>44543</v>
      </c>
      <c r="F88" s="67" t="s">
        <v>217</v>
      </c>
      <c r="G88" s="69"/>
      <c r="H88" s="69" t="s">
        <v>350</v>
      </c>
      <c r="I88" s="111" t="s">
        <v>383</v>
      </c>
      <c r="J88" s="69" t="s">
        <v>384</v>
      </c>
      <c r="K88" s="69" t="s">
        <v>238</v>
      </c>
      <c r="L88" s="69" t="s">
        <v>239</v>
      </c>
      <c r="M88" s="256">
        <v>4496387.5199999996</v>
      </c>
      <c r="N88" s="91" t="s">
        <v>385</v>
      </c>
      <c r="O88" s="91"/>
      <c r="P88" s="71"/>
      <c r="Q88" s="88">
        <v>44543</v>
      </c>
      <c r="R88" s="88">
        <v>44713</v>
      </c>
      <c r="S88" s="88">
        <v>45199</v>
      </c>
      <c r="T88" s="71" t="s">
        <v>215</v>
      </c>
      <c r="U88" s="30"/>
      <c r="V88" s="69" t="s">
        <v>369</v>
      </c>
      <c r="W88" s="32" t="str">
        <f t="shared" si="10"/>
        <v>-44543</v>
      </c>
      <c r="X88" s="33"/>
      <c r="Y88" s="34" t="str">
        <f t="shared" si="6"/>
        <v>-44543</v>
      </c>
      <c r="Z88" s="37"/>
      <c r="AA88" s="36"/>
      <c r="AB88" s="37"/>
      <c r="AC88" s="36"/>
      <c r="AD88" s="38"/>
      <c r="AE88" s="37"/>
      <c r="AF88" s="36"/>
      <c r="AG88" s="37"/>
      <c r="AH88" s="39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19"/>
      <c r="AT88" s="19"/>
      <c r="AU88" s="19"/>
      <c r="AV88" s="19"/>
      <c r="AW88" s="19"/>
      <c r="AX88" s="19"/>
      <c r="AY88" s="18"/>
      <c r="AZ88" s="18"/>
      <c r="BA88" s="18"/>
      <c r="BB88" s="18"/>
      <c r="BC88" s="18"/>
      <c r="BD88" s="18"/>
      <c r="BE88" s="58"/>
      <c r="BF88" s="58"/>
      <c r="BG88" s="58"/>
      <c r="BH88" s="58"/>
      <c r="BI88" s="58"/>
      <c r="BJ88" s="58"/>
      <c r="BK88" s="59"/>
      <c r="BL88" s="59"/>
      <c r="BM88" s="58"/>
      <c r="BN88" s="58"/>
      <c r="BO88" s="58"/>
      <c r="BP88" s="58"/>
      <c r="BQ88" s="58"/>
      <c r="BR88" s="5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</row>
    <row r="89" spans="1:90" ht="55.5" customHeight="1" x14ac:dyDescent="0.35">
      <c r="A89" s="21">
        <f t="shared" si="8"/>
        <v>87</v>
      </c>
      <c r="B89" s="66" t="s">
        <v>216</v>
      </c>
      <c r="C89" s="67" t="s">
        <v>41</v>
      </c>
      <c r="D89" s="24">
        <v>44543</v>
      </c>
      <c r="E89" s="85">
        <v>44543</v>
      </c>
      <c r="F89" s="67" t="s">
        <v>217</v>
      </c>
      <c r="G89" s="69"/>
      <c r="H89" s="69" t="s">
        <v>350</v>
      </c>
      <c r="I89" s="69" t="s">
        <v>386</v>
      </c>
      <c r="J89" s="69" t="s">
        <v>387</v>
      </c>
      <c r="K89" s="69" t="s">
        <v>238</v>
      </c>
      <c r="L89" s="69" t="s">
        <v>239</v>
      </c>
      <c r="M89" s="255">
        <v>180004.44</v>
      </c>
      <c r="N89" s="70" t="s">
        <v>388</v>
      </c>
      <c r="O89" s="70" t="s">
        <v>389</v>
      </c>
      <c r="P89" s="71"/>
      <c r="Q89" s="88">
        <v>44543</v>
      </c>
      <c r="R89" s="88">
        <v>44805</v>
      </c>
      <c r="S89" s="88">
        <v>45169</v>
      </c>
      <c r="T89" s="71" t="s">
        <v>215</v>
      </c>
      <c r="U89" s="30"/>
      <c r="V89" s="69" t="s">
        <v>369</v>
      </c>
      <c r="W89" s="32" t="str">
        <f t="shared" si="10"/>
        <v>-44543</v>
      </c>
      <c r="X89" s="33"/>
      <c r="Y89" s="34" t="str">
        <f t="shared" si="6"/>
        <v>-44543</v>
      </c>
      <c r="Z89" s="37"/>
      <c r="AA89" s="36"/>
      <c r="AB89" s="37"/>
      <c r="AC89" s="36"/>
      <c r="AD89" s="38"/>
      <c r="AE89" s="37"/>
      <c r="AF89" s="36"/>
      <c r="AG89" s="37"/>
      <c r="AH89" s="39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19"/>
      <c r="AT89" s="19"/>
      <c r="AU89" s="19"/>
      <c r="AV89" s="19"/>
      <c r="AW89" s="19"/>
      <c r="AX89" s="19"/>
      <c r="AY89" s="18"/>
      <c r="AZ89" s="18"/>
      <c r="BA89" s="18"/>
      <c r="BB89" s="18"/>
      <c r="BC89" s="18"/>
      <c r="BD89" s="18"/>
      <c r="BE89" s="58"/>
      <c r="BF89" s="58"/>
      <c r="BG89" s="58"/>
      <c r="BH89" s="58"/>
      <c r="BI89" s="58"/>
      <c r="BJ89" s="58"/>
      <c r="BK89" s="59"/>
      <c r="BL89" s="59"/>
      <c r="BM89" s="58"/>
      <c r="BN89" s="58"/>
      <c r="BO89" s="58"/>
      <c r="BP89" s="58"/>
      <c r="BQ89" s="58"/>
      <c r="BR89" s="5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</row>
    <row r="90" spans="1:90" ht="55.5" customHeight="1" x14ac:dyDescent="0.35">
      <c r="A90" s="21">
        <f t="shared" si="8"/>
        <v>88</v>
      </c>
      <c r="B90" s="66" t="s">
        <v>216</v>
      </c>
      <c r="C90" s="67" t="s">
        <v>41</v>
      </c>
      <c r="D90" s="24">
        <v>44543</v>
      </c>
      <c r="E90" s="85">
        <v>44543</v>
      </c>
      <c r="F90" s="67" t="s">
        <v>217</v>
      </c>
      <c r="G90" s="69"/>
      <c r="H90" s="69" t="s">
        <v>350</v>
      </c>
      <c r="I90" s="69" t="s">
        <v>390</v>
      </c>
      <c r="J90" s="69" t="s">
        <v>391</v>
      </c>
      <c r="K90" s="69" t="s">
        <v>238</v>
      </c>
      <c r="L90" s="69" t="s">
        <v>239</v>
      </c>
      <c r="M90" s="255">
        <v>1920000</v>
      </c>
      <c r="N90" s="70" t="s">
        <v>392</v>
      </c>
      <c r="O90" s="70" t="s">
        <v>393</v>
      </c>
      <c r="P90" s="71"/>
      <c r="Q90" s="88">
        <v>44543</v>
      </c>
      <c r="R90" s="88">
        <v>44652</v>
      </c>
      <c r="S90" s="88">
        <v>45138</v>
      </c>
      <c r="T90" s="71" t="s">
        <v>215</v>
      </c>
      <c r="U90" s="30"/>
      <c r="V90" s="69" t="s">
        <v>369</v>
      </c>
      <c r="W90" s="32" t="str">
        <f t="shared" si="10"/>
        <v>-44543</v>
      </c>
      <c r="X90" s="33"/>
      <c r="Y90" s="34" t="str">
        <f t="shared" si="6"/>
        <v>-44543</v>
      </c>
      <c r="Z90" s="37"/>
      <c r="AA90" s="36"/>
      <c r="AB90" s="37"/>
      <c r="AC90" s="36"/>
      <c r="AD90" s="38"/>
      <c r="AE90" s="37"/>
      <c r="AF90" s="36"/>
      <c r="AG90" s="37"/>
      <c r="AH90" s="39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19"/>
      <c r="AT90" s="19"/>
      <c r="AU90" s="19"/>
      <c r="AV90" s="19"/>
      <c r="AW90" s="19"/>
      <c r="AX90" s="19"/>
      <c r="AY90" s="18"/>
      <c r="AZ90" s="18"/>
      <c r="BA90" s="18"/>
      <c r="BB90" s="18"/>
      <c r="BC90" s="18"/>
      <c r="BD90" s="18"/>
      <c r="BE90" s="58"/>
      <c r="BF90" s="58"/>
      <c r="BG90" s="58"/>
      <c r="BH90" s="58"/>
      <c r="BI90" s="58"/>
      <c r="BJ90" s="58"/>
      <c r="BK90" s="59"/>
      <c r="BL90" s="59"/>
      <c r="BM90" s="58"/>
      <c r="BN90" s="58"/>
      <c r="BO90" s="58"/>
      <c r="BP90" s="58"/>
      <c r="BQ90" s="58"/>
      <c r="BR90" s="5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</row>
    <row r="91" spans="1:90" ht="55.5" customHeight="1" x14ac:dyDescent="0.35">
      <c r="A91" s="21">
        <f t="shared" si="8"/>
        <v>89</v>
      </c>
      <c r="B91" s="66" t="s">
        <v>216</v>
      </c>
      <c r="C91" s="67" t="s">
        <v>41</v>
      </c>
      <c r="D91" s="24">
        <v>44543</v>
      </c>
      <c r="E91" s="85">
        <v>44543</v>
      </c>
      <c r="F91" s="67" t="s">
        <v>217</v>
      </c>
      <c r="G91" s="69"/>
      <c r="H91" s="69" t="s">
        <v>350</v>
      </c>
      <c r="I91" s="90" t="s">
        <v>394</v>
      </c>
      <c r="J91" s="69" t="s">
        <v>395</v>
      </c>
      <c r="K91" s="69" t="s">
        <v>238</v>
      </c>
      <c r="L91" s="69" t="s">
        <v>239</v>
      </c>
      <c r="M91" s="255">
        <v>2438905.42</v>
      </c>
      <c r="N91" s="70" t="s">
        <v>396</v>
      </c>
      <c r="O91" s="70" t="s">
        <v>397</v>
      </c>
      <c r="P91" s="71"/>
      <c r="Q91" s="88">
        <v>44543</v>
      </c>
      <c r="R91" s="88">
        <v>44866</v>
      </c>
      <c r="S91" s="82">
        <v>45230</v>
      </c>
      <c r="T91" s="71" t="s">
        <v>215</v>
      </c>
      <c r="U91" s="30"/>
      <c r="V91" s="69" t="s">
        <v>369</v>
      </c>
      <c r="W91" s="32" t="str">
        <f t="shared" si="10"/>
        <v>-44543</v>
      </c>
      <c r="X91" s="33"/>
      <c r="Y91" s="34" t="str">
        <f t="shared" si="6"/>
        <v>-44543</v>
      </c>
      <c r="Z91" s="37"/>
      <c r="AA91" s="36"/>
      <c r="AB91" s="37"/>
      <c r="AC91" s="36"/>
      <c r="AD91" s="38"/>
      <c r="AE91" s="37"/>
      <c r="AF91" s="36"/>
      <c r="AG91" s="37"/>
      <c r="AH91" s="39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19"/>
      <c r="AT91" s="19"/>
      <c r="AU91" s="19"/>
      <c r="AV91" s="19"/>
      <c r="AW91" s="19"/>
      <c r="AX91" s="19"/>
      <c r="AY91" s="18"/>
      <c r="AZ91" s="18"/>
      <c r="BA91" s="18"/>
      <c r="BB91" s="18"/>
      <c r="BC91" s="18"/>
      <c r="BD91" s="18"/>
      <c r="BE91" s="58"/>
      <c r="BF91" s="58"/>
      <c r="BG91" s="58"/>
      <c r="BH91" s="58"/>
      <c r="BI91" s="58"/>
      <c r="BJ91" s="58"/>
      <c r="BK91" s="59"/>
      <c r="BL91" s="59"/>
      <c r="BM91" s="58"/>
      <c r="BN91" s="58"/>
      <c r="BO91" s="58"/>
      <c r="BP91" s="58"/>
      <c r="BQ91" s="58"/>
      <c r="BR91" s="5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</row>
    <row r="92" spans="1:90" ht="55.5" customHeight="1" x14ac:dyDescent="0.35">
      <c r="A92" s="21">
        <f t="shared" si="8"/>
        <v>90</v>
      </c>
      <c r="B92" s="66" t="s">
        <v>216</v>
      </c>
      <c r="C92" s="67" t="s">
        <v>41</v>
      </c>
      <c r="D92" s="24">
        <v>44543</v>
      </c>
      <c r="E92" s="85">
        <v>44543</v>
      </c>
      <c r="F92" s="67" t="s">
        <v>217</v>
      </c>
      <c r="G92" s="69"/>
      <c r="H92" s="69" t="s">
        <v>350</v>
      </c>
      <c r="I92" s="70" t="s">
        <v>398</v>
      </c>
      <c r="J92" s="69" t="s">
        <v>399</v>
      </c>
      <c r="K92" s="69" t="s">
        <v>238</v>
      </c>
      <c r="L92" s="69" t="s">
        <v>239</v>
      </c>
      <c r="M92" s="255">
        <v>6250077.5999999996</v>
      </c>
      <c r="N92" s="70" t="s">
        <v>400</v>
      </c>
      <c r="O92" s="70" t="s">
        <v>401</v>
      </c>
      <c r="P92" s="71"/>
      <c r="Q92" s="88">
        <v>44543</v>
      </c>
      <c r="R92" s="72">
        <v>44713</v>
      </c>
      <c r="S92" s="72">
        <v>45199</v>
      </c>
      <c r="T92" s="71" t="s">
        <v>215</v>
      </c>
      <c r="U92" s="30"/>
      <c r="V92" s="69" t="s">
        <v>369</v>
      </c>
      <c r="W92" s="32" t="str">
        <f t="shared" si="10"/>
        <v>-44543</v>
      </c>
      <c r="X92" s="33"/>
      <c r="Y92" s="34" t="str">
        <f t="shared" si="6"/>
        <v>-44543</v>
      </c>
      <c r="Z92" s="37"/>
      <c r="AA92" s="36"/>
      <c r="AB92" s="37"/>
      <c r="AC92" s="36"/>
      <c r="AD92" s="38"/>
      <c r="AE92" s="37"/>
      <c r="AF92" s="36"/>
      <c r="AG92" s="37"/>
      <c r="AH92" s="39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19"/>
      <c r="AT92" s="19"/>
      <c r="AU92" s="19"/>
      <c r="AV92" s="19"/>
      <c r="AW92" s="19"/>
      <c r="AX92" s="19"/>
      <c r="AY92" s="18"/>
      <c r="AZ92" s="18"/>
      <c r="BA92" s="18"/>
      <c r="BB92" s="18"/>
      <c r="BC92" s="18"/>
      <c r="BD92" s="18"/>
      <c r="BE92" s="58"/>
      <c r="BF92" s="58"/>
      <c r="BG92" s="58"/>
      <c r="BH92" s="58"/>
      <c r="BI92" s="58"/>
      <c r="BJ92" s="58"/>
      <c r="BK92" s="59"/>
      <c r="BL92" s="59"/>
      <c r="BM92" s="58"/>
      <c r="BN92" s="58"/>
      <c r="BO92" s="58"/>
      <c r="BP92" s="58"/>
      <c r="BQ92" s="58"/>
      <c r="BR92" s="5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</row>
    <row r="93" spans="1:90" ht="55.5" customHeight="1" x14ac:dyDescent="0.35">
      <c r="A93" s="21">
        <f t="shared" si="8"/>
        <v>91</v>
      </c>
      <c r="B93" s="66" t="s">
        <v>216</v>
      </c>
      <c r="C93" s="67" t="s">
        <v>41</v>
      </c>
      <c r="D93" s="24">
        <v>44543</v>
      </c>
      <c r="E93" s="85">
        <v>44543</v>
      </c>
      <c r="F93" s="67" t="s">
        <v>217</v>
      </c>
      <c r="G93" s="69"/>
      <c r="H93" s="69" t="s">
        <v>350</v>
      </c>
      <c r="I93" s="69" t="s">
        <v>402</v>
      </c>
      <c r="J93" s="69" t="s">
        <v>403</v>
      </c>
      <c r="K93" s="69" t="s">
        <v>238</v>
      </c>
      <c r="L93" s="69" t="s">
        <v>239</v>
      </c>
      <c r="M93" s="255">
        <v>4570836</v>
      </c>
      <c r="N93" s="70" t="s">
        <v>404</v>
      </c>
      <c r="O93" s="70" t="s">
        <v>241</v>
      </c>
      <c r="P93" s="71"/>
      <c r="Q93" s="88">
        <v>44543</v>
      </c>
      <c r="R93" s="72">
        <v>44743</v>
      </c>
      <c r="S93" s="72">
        <v>45230</v>
      </c>
      <c r="T93" s="71" t="s">
        <v>215</v>
      </c>
      <c r="U93" s="30"/>
      <c r="V93" s="69" t="s">
        <v>369</v>
      </c>
      <c r="W93" s="32" t="str">
        <f t="shared" si="10"/>
        <v>-44543</v>
      </c>
      <c r="X93" s="33"/>
      <c r="Y93" s="34" t="str">
        <f t="shared" si="6"/>
        <v>-44543</v>
      </c>
      <c r="Z93" s="37"/>
      <c r="AA93" s="36"/>
      <c r="AB93" s="37"/>
      <c r="AC93" s="36"/>
      <c r="AD93" s="38"/>
      <c r="AE93" s="37"/>
      <c r="AF93" s="36"/>
      <c r="AG93" s="37"/>
      <c r="AH93" s="39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19"/>
      <c r="AT93" s="19"/>
      <c r="AU93" s="19"/>
      <c r="AV93" s="19"/>
      <c r="AW93" s="19"/>
      <c r="AX93" s="19"/>
      <c r="AY93" s="18"/>
      <c r="AZ93" s="18"/>
      <c r="BA93" s="18"/>
      <c r="BB93" s="18"/>
      <c r="BC93" s="18"/>
      <c r="BD93" s="18"/>
      <c r="BE93" s="58"/>
      <c r="BF93" s="58"/>
      <c r="BG93" s="58"/>
      <c r="BH93" s="58"/>
      <c r="BI93" s="58"/>
      <c r="BJ93" s="58"/>
      <c r="BK93" s="59"/>
      <c r="BL93" s="59"/>
      <c r="BM93" s="58"/>
      <c r="BN93" s="58"/>
      <c r="BO93" s="58"/>
      <c r="BP93" s="58"/>
      <c r="BQ93" s="58"/>
      <c r="BR93" s="5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</row>
    <row r="94" spans="1:90" ht="55.5" customHeight="1" x14ac:dyDescent="0.35">
      <c r="A94" s="21">
        <f t="shared" si="8"/>
        <v>92</v>
      </c>
      <c r="B94" s="66" t="s">
        <v>216</v>
      </c>
      <c r="C94" s="67" t="s">
        <v>41</v>
      </c>
      <c r="D94" s="24">
        <v>44543</v>
      </c>
      <c r="E94" s="85">
        <v>44543</v>
      </c>
      <c r="F94" s="67" t="s">
        <v>217</v>
      </c>
      <c r="G94" s="69"/>
      <c r="H94" s="69" t="s">
        <v>350</v>
      </c>
      <c r="I94" s="69" t="s">
        <v>405</v>
      </c>
      <c r="J94" s="69" t="s">
        <v>406</v>
      </c>
      <c r="K94" s="69" t="s">
        <v>238</v>
      </c>
      <c r="L94" s="69" t="s">
        <v>239</v>
      </c>
      <c r="M94" s="255">
        <v>3719037.07</v>
      </c>
      <c r="N94" s="70" t="s">
        <v>407</v>
      </c>
      <c r="O94" s="70" t="s">
        <v>408</v>
      </c>
      <c r="P94" s="71"/>
      <c r="Q94" s="88">
        <v>44543</v>
      </c>
      <c r="R94" s="72">
        <v>44652</v>
      </c>
      <c r="S94" s="72">
        <v>45138</v>
      </c>
      <c r="T94" s="71" t="s">
        <v>215</v>
      </c>
      <c r="U94" s="30"/>
      <c r="V94" s="69" t="s">
        <v>369</v>
      </c>
      <c r="W94" s="32" t="str">
        <f t="shared" si="10"/>
        <v>-44543</v>
      </c>
      <c r="X94" s="33"/>
      <c r="Y94" s="34" t="str">
        <f t="shared" si="6"/>
        <v>-44543</v>
      </c>
      <c r="Z94" s="37"/>
      <c r="AA94" s="36"/>
      <c r="AB94" s="37"/>
      <c r="AC94" s="36"/>
      <c r="AD94" s="38"/>
      <c r="AE94" s="37"/>
      <c r="AF94" s="36"/>
      <c r="AG94" s="37"/>
      <c r="AH94" s="39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19"/>
      <c r="AT94" s="19"/>
      <c r="AU94" s="19"/>
      <c r="AV94" s="19"/>
      <c r="AW94" s="19"/>
      <c r="AX94" s="19"/>
      <c r="AY94" s="18"/>
      <c r="AZ94" s="18"/>
      <c r="BA94" s="18"/>
      <c r="BB94" s="18"/>
      <c r="BC94" s="18"/>
      <c r="BD94" s="18"/>
      <c r="BE94" s="58"/>
      <c r="BF94" s="58"/>
      <c r="BG94" s="58"/>
      <c r="BH94" s="58"/>
      <c r="BI94" s="58"/>
      <c r="BJ94" s="58"/>
      <c r="BK94" s="59"/>
      <c r="BL94" s="59"/>
      <c r="BM94" s="58"/>
      <c r="BN94" s="58"/>
      <c r="BO94" s="58"/>
      <c r="BP94" s="58"/>
      <c r="BQ94" s="58"/>
      <c r="BR94" s="5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</row>
    <row r="95" spans="1:90" ht="55.5" customHeight="1" x14ac:dyDescent="0.35">
      <c r="A95" s="21">
        <f t="shared" si="8"/>
        <v>93</v>
      </c>
      <c r="B95" s="66" t="s">
        <v>216</v>
      </c>
      <c r="C95" s="67" t="s">
        <v>41</v>
      </c>
      <c r="D95" s="24">
        <v>44543</v>
      </c>
      <c r="E95" s="85">
        <v>44543</v>
      </c>
      <c r="F95" s="67" t="s">
        <v>217</v>
      </c>
      <c r="G95" s="69"/>
      <c r="H95" s="69" t="s">
        <v>350</v>
      </c>
      <c r="I95" s="69" t="s">
        <v>409</v>
      </c>
      <c r="J95" s="69" t="s">
        <v>410</v>
      </c>
      <c r="K95" s="69" t="s">
        <v>238</v>
      </c>
      <c r="L95" s="69" t="s">
        <v>239</v>
      </c>
      <c r="M95" s="255">
        <v>2347380</v>
      </c>
      <c r="N95" s="70" t="s">
        <v>411</v>
      </c>
      <c r="O95" s="70" t="s">
        <v>412</v>
      </c>
      <c r="P95" s="71"/>
      <c r="Q95" s="88">
        <v>44543</v>
      </c>
      <c r="R95" s="72">
        <v>44593</v>
      </c>
      <c r="S95" s="72">
        <v>44347</v>
      </c>
      <c r="T95" s="71" t="s">
        <v>215</v>
      </c>
      <c r="U95" s="30"/>
      <c r="V95" s="69" t="s">
        <v>369</v>
      </c>
      <c r="W95" s="32" t="str">
        <f t="shared" si="10"/>
        <v>-44543</v>
      </c>
      <c r="X95" s="33"/>
      <c r="Y95" s="34" t="str">
        <f t="shared" si="6"/>
        <v>-44543</v>
      </c>
      <c r="Z95" s="37"/>
      <c r="AA95" s="36"/>
      <c r="AB95" s="37"/>
      <c r="AC95" s="36"/>
      <c r="AD95" s="38"/>
      <c r="AE95" s="37"/>
      <c r="AF95" s="36"/>
      <c r="AG95" s="37"/>
      <c r="AH95" s="39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19"/>
      <c r="AT95" s="19"/>
      <c r="AU95" s="19"/>
      <c r="AV95" s="19"/>
      <c r="AW95" s="19"/>
      <c r="AX95" s="19"/>
      <c r="AY95" s="18"/>
      <c r="AZ95" s="18"/>
      <c r="BA95" s="18"/>
      <c r="BB95" s="18"/>
      <c r="BC95" s="18"/>
      <c r="BD95" s="18"/>
      <c r="BE95" s="58"/>
      <c r="BF95" s="58"/>
      <c r="BG95" s="58"/>
      <c r="BH95" s="58"/>
      <c r="BI95" s="58"/>
      <c r="BJ95" s="58"/>
      <c r="BK95" s="59"/>
      <c r="BL95" s="59"/>
      <c r="BM95" s="58"/>
      <c r="BN95" s="58"/>
      <c r="BO95" s="58"/>
      <c r="BP95" s="58"/>
      <c r="BQ95" s="58"/>
      <c r="BR95" s="5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</row>
    <row r="96" spans="1:90" ht="55.5" customHeight="1" x14ac:dyDescent="0.35">
      <c r="A96" s="21">
        <f t="shared" si="8"/>
        <v>94</v>
      </c>
      <c r="B96" s="66" t="s">
        <v>216</v>
      </c>
      <c r="C96" s="67" t="s">
        <v>41</v>
      </c>
      <c r="D96" s="24">
        <v>44543</v>
      </c>
      <c r="E96" s="85">
        <v>44543</v>
      </c>
      <c r="F96" s="67" t="s">
        <v>217</v>
      </c>
      <c r="G96" s="69"/>
      <c r="H96" s="69" t="s">
        <v>350</v>
      </c>
      <c r="I96" s="69" t="s">
        <v>413</v>
      </c>
      <c r="J96" s="69" t="s">
        <v>414</v>
      </c>
      <c r="K96" s="69" t="s">
        <v>238</v>
      </c>
      <c r="L96" s="69" t="s">
        <v>239</v>
      </c>
      <c r="M96" s="255">
        <v>16624923.68</v>
      </c>
      <c r="N96" s="70" t="s">
        <v>415</v>
      </c>
      <c r="O96" s="70" t="s">
        <v>241</v>
      </c>
      <c r="P96" s="71"/>
      <c r="Q96" s="88">
        <v>44543</v>
      </c>
      <c r="R96" s="72">
        <v>44774</v>
      </c>
      <c r="S96" s="72">
        <v>44530</v>
      </c>
      <c r="T96" s="71" t="s">
        <v>215</v>
      </c>
      <c r="U96" s="30"/>
      <c r="V96" s="69" t="s">
        <v>369</v>
      </c>
      <c r="W96" s="32" t="str">
        <f t="shared" si="10"/>
        <v>-44543</v>
      </c>
      <c r="X96" s="33"/>
      <c r="Y96" s="34" t="str">
        <f t="shared" si="6"/>
        <v>-44543</v>
      </c>
      <c r="Z96" s="37"/>
      <c r="AA96" s="36"/>
      <c r="AB96" s="37"/>
      <c r="AC96" s="36"/>
      <c r="AD96" s="38"/>
      <c r="AE96" s="37"/>
      <c r="AF96" s="36"/>
      <c r="AG96" s="37"/>
      <c r="AH96" s="39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19"/>
      <c r="AT96" s="19"/>
      <c r="AU96" s="19"/>
      <c r="AV96" s="19"/>
      <c r="AW96" s="19"/>
      <c r="AX96" s="19"/>
      <c r="AY96" s="18"/>
      <c r="AZ96" s="18"/>
      <c r="BA96" s="18"/>
      <c r="BB96" s="18"/>
      <c r="BC96" s="18"/>
      <c r="BD96" s="18"/>
      <c r="BE96" s="58"/>
      <c r="BF96" s="58"/>
      <c r="BG96" s="58"/>
      <c r="BH96" s="58"/>
      <c r="BI96" s="58"/>
      <c r="BJ96" s="58"/>
      <c r="BK96" s="59"/>
      <c r="BL96" s="59"/>
      <c r="BM96" s="58"/>
      <c r="BN96" s="58"/>
      <c r="BO96" s="58"/>
      <c r="BP96" s="58"/>
      <c r="BQ96" s="58"/>
      <c r="BR96" s="5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</row>
    <row r="97" spans="1:90" ht="55.5" customHeight="1" x14ac:dyDescent="0.35">
      <c r="A97" s="21">
        <f t="shared" si="8"/>
        <v>95</v>
      </c>
      <c r="B97" s="66" t="s">
        <v>216</v>
      </c>
      <c r="C97" s="67" t="s">
        <v>41</v>
      </c>
      <c r="D97" s="24">
        <v>44543</v>
      </c>
      <c r="E97" s="85">
        <v>44543</v>
      </c>
      <c r="F97" s="67" t="s">
        <v>217</v>
      </c>
      <c r="G97" s="69"/>
      <c r="H97" s="69" t="s">
        <v>350</v>
      </c>
      <c r="I97" s="69" t="s">
        <v>416</v>
      </c>
      <c r="J97" s="69" t="s">
        <v>417</v>
      </c>
      <c r="K97" s="69" t="s">
        <v>238</v>
      </c>
      <c r="L97" s="69" t="s">
        <v>239</v>
      </c>
      <c r="M97" s="255">
        <v>1670880</v>
      </c>
      <c r="N97" s="70" t="s">
        <v>418</v>
      </c>
      <c r="O97" s="70" t="s">
        <v>419</v>
      </c>
      <c r="P97" s="71"/>
      <c r="Q97" s="88">
        <v>44543</v>
      </c>
      <c r="R97" s="72">
        <v>44621</v>
      </c>
      <c r="S97" s="72">
        <v>44530</v>
      </c>
      <c r="T97" s="71" t="s">
        <v>215</v>
      </c>
      <c r="U97" s="30"/>
      <c r="V97" s="69" t="s">
        <v>369</v>
      </c>
      <c r="W97" s="32" t="str">
        <f t="shared" si="10"/>
        <v>-44543</v>
      </c>
      <c r="X97" s="33"/>
      <c r="Y97" s="34" t="str">
        <f t="shared" si="6"/>
        <v>-44543</v>
      </c>
      <c r="Z97" s="37"/>
      <c r="AA97" s="36"/>
      <c r="AB97" s="37"/>
      <c r="AC97" s="36"/>
      <c r="AD97" s="38"/>
      <c r="AE97" s="37"/>
      <c r="AF97" s="36"/>
      <c r="AG97" s="37"/>
      <c r="AH97" s="39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19"/>
      <c r="AT97" s="19"/>
      <c r="AU97" s="19"/>
      <c r="AV97" s="19"/>
      <c r="AW97" s="19"/>
      <c r="AX97" s="19"/>
      <c r="AY97" s="18"/>
      <c r="AZ97" s="18"/>
      <c r="BA97" s="18"/>
      <c r="BB97" s="18"/>
      <c r="BC97" s="18"/>
      <c r="BD97" s="18"/>
      <c r="BE97" s="58"/>
      <c r="BF97" s="58"/>
      <c r="BG97" s="58"/>
      <c r="BH97" s="58"/>
      <c r="BI97" s="58"/>
      <c r="BJ97" s="58"/>
      <c r="BK97" s="59"/>
      <c r="BL97" s="59"/>
      <c r="BM97" s="58"/>
      <c r="BN97" s="58"/>
      <c r="BO97" s="58"/>
      <c r="BP97" s="58"/>
      <c r="BQ97" s="58"/>
      <c r="BR97" s="5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</row>
    <row r="98" spans="1:90" ht="55.5" customHeight="1" x14ac:dyDescent="0.35">
      <c r="A98" s="21">
        <f t="shared" si="8"/>
        <v>96</v>
      </c>
      <c r="B98" s="112" t="s">
        <v>40</v>
      </c>
      <c r="C98" s="112" t="s">
        <v>41</v>
      </c>
      <c r="D98" s="24">
        <v>44460</v>
      </c>
      <c r="E98" s="113">
        <v>44460</v>
      </c>
      <c r="F98" s="114" t="s">
        <v>420</v>
      </c>
      <c r="G98" s="115" t="s">
        <v>421</v>
      </c>
      <c r="H98" s="116" t="s">
        <v>422</v>
      </c>
      <c r="I98" s="117" t="s">
        <v>423</v>
      </c>
      <c r="J98" s="117" t="s">
        <v>424</v>
      </c>
      <c r="K98" s="117" t="s">
        <v>425</v>
      </c>
      <c r="L98" s="117" t="s">
        <v>68</v>
      </c>
      <c r="M98" s="257">
        <v>41098125</v>
      </c>
      <c r="N98" s="118">
        <v>82196250</v>
      </c>
      <c r="O98" s="118" t="s">
        <v>426</v>
      </c>
      <c r="P98" s="119" t="s">
        <v>87</v>
      </c>
      <c r="Q98" s="30">
        <v>44459</v>
      </c>
      <c r="R98" s="30">
        <v>44461</v>
      </c>
      <c r="S98" s="30">
        <v>44552</v>
      </c>
      <c r="T98" s="119" t="s">
        <v>50</v>
      </c>
      <c r="U98" s="30">
        <v>44553</v>
      </c>
      <c r="V98" s="120"/>
      <c r="W98" s="32" t="str">
        <f t="shared" si="10"/>
        <v>93</v>
      </c>
      <c r="X98" s="121"/>
      <c r="Y98" s="32" t="str">
        <f t="shared" si="6"/>
        <v>Finalised</v>
      </c>
      <c r="Z98" s="62"/>
      <c r="AA98" s="36"/>
      <c r="AB98" s="62"/>
      <c r="AC98" s="36"/>
      <c r="AD98" s="73"/>
      <c r="AE98" s="62"/>
      <c r="AF98" s="36"/>
      <c r="AG98" s="62"/>
      <c r="AH98" s="74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6"/>
      <c r="AT98" s="76"/>
      <c r="AU98" s="76"/>
      <c r="AV98" s="76"/>
      <c r="AW98" s="76"/>
      <c r="AX98" s="76"/>
      <c r="AY98" s="77"/>
      <c r="AZ98" s="77"/>
      <c r="BA98" s="77"/>
      <c r="BB98" s="77"/>
      <c r="BC98" s="77"/>
      <c r="BD98" s="77"/>
      <c r="BE98" s="78"/>
      <c r="BF98" s="78"/>
      <c r="BG98" s="78"/>
      <c r="BH98" s="78"/>
      <c r="BI98" s="78"/>
      <c r="BJ98" s="78"/>
      <c r="BK98" s="79"/>
      <c r="BL98" s="79"/>
      <c r="BM98" s="78"/>
      <c r="BN98" s="78"/>
      <c r="BO98" s="78"/>
      <c r="BP98" s="78"/>
      <c r="BQ98" s="78"/>
      <c r="BR98" s="78"/>
      <c r="BS98" s="77"/>
      <c r="BT98" s="77"/>
      <c r="BU98" s="77"/>
      <c r="BV98" s="77"/>
      <c r="BW98" s="77"/>
      <c r="BX98" s="77"/>
      <c r="BY98" s="77"/>
      <c r="BZ98" s="77"/>
      <c r="CA98" s="77"/>
      <c r="CB98" s="77"/>
      <c r="CC98" s="77"/>
      <c r="CD98" s="77"/>
      <c r="CE98" s="77"/>
      <c r="CF98" s="77"/>
      <c r="CG98" s="77"/>
      <c r="CH98" s="77"/>
      <c r="CI98" s="77"/>
      <c r="CJ98" s="77"/>
      <c r="CK98" s="77"/>
      <c r="CL98" s="77"/>
    </row>
    <row r="99" spans="1:90" ht="55.5" customHeight="1" x14ac:dyDescent="0.35">
      <c r="A99" s="21">
        <f t="shared" si="8"/>
        <v>97</v>
      </c>
      <c r="B99" s="112" t="s">
        <v>40</v>
      </c>
      <c r="C99" s="112" t="s">
        <v>41</v>
      </c>
      <c r="D99" s="24">
        <v>44460</v>
      </c>
      <c r="E99" s="122">
        <v>44460</v>
      </c>
      <c r="F99" s="114" t="s">
        <v>420</v>
      </c>
      <c r="G99" s="115" t="s">
        <v>421</v>
      </c>
      <c r="H99" s="119" t="s">
        <v>427</v>
      </c>
      <c r="I99" s="117" t="s">
        <v>428</v>
      </c>
      <c r="J99" s="117" t="s">
        <v>429</v>
      </c>
      <c r="K99" s="117" t="s">
        <v>430</v>
      </c>
      <c r="L99" s="117" t="s">
        <v>62</v>
      </c>
      <c r="M99" s="257">
        <v>10444180</v>
      </c>
      <c r="N99" s="118" t="s">
        <v>431</v>
      </c>
      <c r="O99" s="118" t="s">
        <v>426</v>
      </c>
      <c r="P99" s="119" t="s">
        <v>63</v>
      </c>
      <c r="Q99" s="30">
        <v>44459</v>
      </c>
      <c r="R99" s="30">
        <v>44651</v>
      </c>
      <c r="S99" s="30">
        <v>44773</v>
      </c>
      <c r="T99" s="119" t="s">
        <v>50</v>
      </c>
      <c r="U99" s="30">
        <v>44482</v>
      </c>
      <c r="V99" s="120"/>
      <c r="W99" s="32" t="str">
        <f t="shared" si="10"/>
        <v>22</v>
      </c>
      <c r="X99" s="33"/>
      <c r="Y99" s="34" t="str">
        <f t="shared" si="6"/>
        <v>Finalised</v>
      </c>
      <c r="Z99" s="37"/>
      <c r="AA99" s="36"/>
      <c r="AB99" s="37"/>
      <c r="AC99" s="36"/>
      <c r="AD99" s="38"/>
      <c r="AE99" s="37"/>
      <c r="AF99" s="36"/>
      <c r="AG99" s="37"/>
      <c r="AH99" s="39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19"/>
      <c r="AT99" s="19"/>
      <c r="AU99" s="19"/>
      <c r="AV99" s="19"/>
      <c r="AW99" s="19"/>
      <c r="AX99" s="19"/>
      <c r="AY99" s="18"/>
      <c r="AZ99" s="18"/>
      <c r="BA99" s="18"/>
      <c r="BB99" s="18"/>
      <c r="BC99" s="18"/>
      <c r="BD99" s="18"/>
      <c r="BE99" s="58"/>
      <c r="BF99" s="58"/>
      <c r="BG99" s="58"/>
      <c r="BH99" s="58"/>
      <c r="BI99" s="58"/>
      <c r="BJ99" s="58"/>
      <c r="BK99" s="59"/>
      <c r="BL99" s="59"/>
      <c r="BM99" s="58"/>
      <c r="BN99" s="58"/>
      <c r="BO99" s="58"/>
      <c r="BP99" s="58"/>
      <c r="BQ99" s="58"/>
      <c r="BR99" s="5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</row>
    <row r="100" spans="1:90" ht="55.5" customHeight="1" x14ac:dyDescent="0.35">
      <c r="A100" s="21">
        <f t="shared" si="8"/>
        <v>98</v>
      </c>
      <c r="B100" s="112" t="s">
        <v>40</v>
      </c>
      <c r="C100" s="112" t="s">
        <v>41</v>
      </c>
      <c r="D100" s="24">
        <v>44467</v>
      </c>
      <c r="E100" s="122">
        <v>44467</v>
      </c>
      <c r="F100" s="123" t="s">
        <v>420</v>
      </c>
      <c r="G100" s="115" t="s">
        <v>421</v>
      </c>
      <c r="H100" s="119" t="s">
        <v>427</v>
      </c>
      <c r="I100" s="117" t="s">
        <v>432</v>
      </c>
      <c r="J100" s="117" t="s">
        <v>433</v>
      </c>
      <c r="K100" s="117" t="s">
        <v>434</v>
      </c>
      <c r="L100" s="117" t="s">
        <v>62</v>
      </c>
      <c r="M100" s="257">
        <v>229168461.06</v>
      </c>
      <c r="N100" s="118" t="s">
        <v>435</v>
      </c>
      <c r="O100" s="118" t="s">
        <v>436</v>
      </c>
      <c r="P100" s="119" t="s">
        <v>87</v>
      </c>
      <c r="Q100" s="30">
        <v>44467</v>
      </c>
      <c r="R100" s="30">
        <v>44501</v>
      </c>
      <c r="S100" s="30">
        <v>44561</v>
      </c>
      <c r="T100" s="119" t="s">
        <v>50</v>
      </c>
      <c r="U100" s="30">
        <v>44491</v>
      </c>
      <c r="V100" s="120"/>
      <c r="W100" s="32" t="str">
        <f t="shared" si="10"/>
        <v>24</v>
      </c>
      <c r="X100" s="33"/>
      <c r="Y100" s="34" t="str">
        <f t="shared" si="6"/>
        <v>Finalised</v>
      </c>
      <c r="Z100" s="37"/>
      <c r="AA100" s="36"/>
      <c r="AB100" s="37"/>
      <c r="AC100" s="36"/>
      <c r="AD100" s="38"/>
      <c r="AE100" s="37"/>
      <c r="AF100" s="36"/>
      <c r="AG100" s="37"/>
      <c r="AH100" s="39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19"/>
      <c r="AT100" s="19"/>
      <c r="AU100" s="19"/>
      <c r="AV100" s="19"/>
      <c r="AW100" s="19"/>
      <c r="AX100" s="19"/>
      <c r="AY100" s="18"/>
      <c r="AZ100" s="18"/>
      <c r="BA100" s="18"/>
      <c r="BB100" s="18"/>
      <c r="BC100" s="18"/>
      <c r="BD100" s="18"/>
      <c r="BE100" s="58"/>
      <c r="BF100" s="58"/>
      <c r="BG100" s="58"/>
      <c r="BH100" s="58"/>
      <c r="BI100" s="58"/>
      <c r="BJ100" s="58"/>
      <c r="BK100" s="59"/>
      <c r="BL100" s="59"/>
      <c r="BM100" s="58"/>
      <c r="BN100" s="58"/>
      <c r="BO100" s="58"/>
      <c r="BP100" s="58"/>
      <c r="BQ100" s="58"/>
      <c r="BR100" s="5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</row>
    <row r="101" spans="1:90" ht="55.5" customHeight="1" x14ac:dyDescent="0.35">
      <c r="A101" s="21">
        <f t="shared" si="8"/>
        <v>99</v>
      </c>
      <c r="B101" s="112" t="s">
        <v>40</v>
      </c>
      <c r="C101" s="112" t="s">
        <v>41</v>
      </c>
      <c r="D101" s="24">
        <v>44469</v>
      </c>
      <c r="E101" s="122">
        <v>44469</v>
      </c>
      <c r="F101" s="123" t="s">
        <v>420</v>
      </c>
      <c r="G101" s="115" t="s">
        <v>421</v>
      </c>
      <c r="H101" s="119" t="s">
        <v>427</v>
      </c>
      <c r="I101" s="117" t="s">
        <v>437</v>
      </c>
      <c r="J101" s="117" t="s">
        <v>438</v>
      </c>
      <c r="K101" s="117" t="s">
        <v>425</v>
      </c>
      <c r="L101" s="117" t="s">
        <v>48</v>
      </c>
      <c r="M101" s="257">
        <v>441278000</v>
      </c>
      <c r="N101" s="118" t="s">
        <v>436</v>
      </c>
      <c r="O101" s="118" t="s">
        <v>436</v>
      </c>
      <c r="P101" s="119" t="s">
        <v>63</v>
      </c>
      <c r="Q101" s="30">
        <v>44449</v>
      </c>
      <c r="R101" s="30">
        <v>44501</v>
      </c>
      <c r="S101" s="30">
        <v>44561</v>
      </c>
      <c r="T101" s="119" t="s">
        <v>50</v>
      </c>
      <c r="U101" s="30">
        <v>44491</v>
      </c>
      <c r="V101" s="120"/>
      <c r="W101" s="32" t="str">
        <f t="shared" si="10"/>
        <v>22</v>
      </c>
      <c r="X101" s="33"/>
      <c r="Y101" s="34" t="str">
        <f t="shared" si="6"/>
        <v>Finalised</v>
      </c>
      <c r="Z101" s="37"/>
      <c r="AA101" s="36"/>
      <c r="AB101" s="37"/>
      <c r="AC101" s="36"/>
      <c r="AD101" s="38"/>
      <c r="AE101" s="37"/>
      <c r="AF101" s="36"/>
      <c r="AG101" s="37"/>
      <c r="AH101" s="39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19"/>
      <c r="AT101" s="19"/>
      <c r="AU101" s="19"/>
      <c r="AV101" s="19"/>
      <c r="AW101" s="19"/>
      <c r="AX101" s="19"/>
      <c r="AY101" s="18"/>
      <c r="AZ101" s="18"/>
      <c r="BA101" s="18"/>
      <c r="BB101" s="18"/>
      <c r="BC101" s="18"/>
      <c r="BD101" s="18"/>
      <c r="BE101" s="58"/>
      <c r="BF101" s="58"/>
      <c r="BG101" s="58"/>
      <c r="BH101" s="58"/>
      <c r="BI101" s="58"/>
      <c r="BJ101" s="58"/>
      <c r="BK101" s="59"/>
      <c r="BL101" s="59"/>
      <c r="BM101" s="58"/>
      <c r="BN101" s="58"/>
      <c r="BO101" s="58"/>
      <c r="BP101" s="58"/>
      <c r="BQ101" s="58"/>
      <c r="BR101" s="5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</row>
    <row r="102" spans="1:90" ht="55.5" customHeight="1" x14ac:dyDescent="0.35">
      <c r="A102" s="21">
        <f t="shared" si="8"/>
        <v>100</v>
      </c>
      <c r="B102" s="112" t="s">
        <v>40</v>
      </c>
      <c r="C102" s="112" t="s">
        <v>41</v>
      </c>
      <c r="D102" s="24">
        <v>44476</v>
      </c>
      <c r="E102" s="113">
        <v>44476</v>
      </c>
      <c r="F102" s="124" t="s">
        <v>420</v>
      </c>
      <c r="G102" s="125" t="s">
        <v>439</v>
      </c>
      <c r="H102" s="119" t="s">
        <v>440</v>
      </c>
      <c r="I102" s="116" t="s">
        <v>441</v>
      </c>
      <c r="J102" s="117" t="s">
        <v>442</v>
      </c>
      <c r="K102" s="117" t="s">
        <v>425</v>
      </c>
      <c r="L102" s="117" t="s">
        <v>443</v>
      </c>
      <c r="M102" s="257">
        <v>390000</v>
      </c>
      <c r="N102" s="118" t="s">
        <v>444</v>
      </c>
      <c r="O102" s="118" t="s">
        <v>436</v>
      </c>
      <c r="P102" s="119" t="s">
        <v>49</v>
      </c>
      <c r="Q102" s="30">
        <v>44392</v>
      </c>
      <c r="R102" s="126" t="s">
        <v>436</v>
      </c>
      <c r="S102" s="126" t="s">
        <v>436</v>
      </c>
      <c r="T102" s="119" t="s">
        <v>50</v>
      </c>
      <c r="U102" s="30">
        <v>44491</v>
      </c>
      <c r="V102" s="120"/>
      <c r="W102" s="32" t="str">
        <f t="shared" si="10"/>
        <v>15</v>
      </c>
      <c r="X102" s="33"/>
      <c r="Y102" s="34" t="str">
        <f t="shared" si="6"/>
        <v>Finalised</v>
      </c>
      <c r="Z102" s="37"/>
      <c r="AA102" s="36"/>
      <c r="AB102" s="37"/>
      <c r="AC102" s="36"/>
      <c r="AD102" s="38"/>
      <c r="AE102" s="37"/>
      <c r="AF102" s="36"/>
      <c r="AG102" s="37"/>
      <c r="AH102" s="39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19"/>
      <c r="AT102" s="19"/>
      <c r="AU102" s="19"/>
      <c r="AV102" s="19"/>
      <c r="AW102" s="19"/>
      <c r="AX102" s="19"/>
      <c r="AY102" s="18"/>
      <c r="AZ102" s="18"/>
      <c r="BA102" s="18"/>
      <c r="BB102" s="18"/>
      <c r="BC102" s="18"/>
      <c r="BD102" s="18"/>
      <c r="BE102" s="58"/>
      <c r="BF102" s="58"/>
      <c r="BG102" s="58"/>
      <c r="BH102" s="58"/>
      <c r="BI102" s="58"/>
      <c r="BJ102" s="58"/>
      <c r="BK102" s="59"/>
      <c r="BL102" s="59"/>
      <c r="BM102" s="58"/>
      <c r="BN102" s="58"/>
      <c r="BO102" s="58"/>
      <c r="BP102" s="58"/>
      <c r="BQ102" s="58"/>
      <c r="BR102" s="5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</row>
    <row r="103" spans="1:90" ht="55.5" customHeight="1" x14ac:dyDescent="0.35">
      <c r="A103" s="21">
        <f t="shared" si="8"/>
        <v>101</v>
      </c>
      <c r="B103" s="112" t="s">
        <v>40</v>
      </c>
      <c r="C103" s="112" t="s">
        <v>41</v>
      </c>
      <c r="D103" s="24">
        <v>44459</v>
      </c>
      <c r="E103" s="113">
        <v>44461</v>
      </c>
      <c r="F103" s="124" t="s">
        <v>420</v>
      </c>
      <c r="G103" s="125" t="s">
        <v>445</v>
      </c>
      <c r="H103" s="119" t="s">
        <v>446</v>
      </c>
      <c r="I103" s="116" t="s">
        <v>447</v>
      </c>
      <c r="J103" s="117" t="s">
        <v>448</v>
      </c>
      <c r="K103" s="117" t="s">
        <v>425</v>
      </c>
      <c r="L103" s="117" t="s">
        <v>449</v>
      </c>
      <c r="M103" s="257">
        <v>1000000</v>
      </c>
      <c r="N103" s="118">
        <v>1000000</v>
      </c>
      <c r="O103" s="118">
        <v>150000</v>
      </c>
      <c r="P103" s="119" t="s">
        <v>87</v>
      </c>
      <c r="Q103" s="30">
        <v>44453</v>
      </c>
      <c r="R103" s="126" t="s">
        <v>436</v>
      </c>
      <c r="S103" s="126" t="s">
        <v>436</v>
      </c>
      <c r="T103" s="119" t="s">
        <v>50</v>
      </c>
      <c r="U103" s="30">
        <v>44504</v>
      </c>
      <c r="V103" s="120"/>
      <c r="W103" s="32" t="str">
        <f t="shared" si="10"/>
        <v>45</v>
      </c>
      <c r="X103" s="33"/>
      <c r="Y103" s="34" t="str">
        <f t="shared" si="6"/>
        <v>Finalised</v>
      </c>
      <c r="Z103" s="37"/>
      <c r="AA103" s="36"/>
      <c r="AB103" s="37"/>
      <c r="AC103" s="36"/>
      <c r="AD103" s="38"/>
      <c r="AE103" s="37"/>
      <c r="AF103" s="36"/>
      <c r="AG103" s="37"/>
      <c r="AH103" s="39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19"/>
      <c r="AT103" s="19"/>
      <c r="AU103" s="19"/>
      <c r="AV103" s="19"/>
      <c r="AW103" s="19"/>
      <c r="AX103" s="19"/>
      <c r="AY103" s="18"/>
      <c r="AZ103" s="18"/>
      <c r="BA103" s="18"/>
      <c r="BB103" s="18"/>
      <c r="BC103" s="18"/>
      <c r="BD103" s="18"/>
      <c r="BE103" s="58"/>
      <c r="BF103" s="58"/>
      <c r="BG103" s="58"/>
      <c r="BH103" s="58"/>
      <c r="BI103" s="58"/>
      <c r="BJ103" s="58"/>
      <c r="BK103" s="59"/>
      <c r="BL103" s="59"/>
      <c r="BM103" s="58"/>
      <c r="BN103" s="58"/>
      <c r="BO103" s="58"/>
      <c r="BP103" s="58"/>
      <c r="BQ103" s="58"/>
      <c r="BR103" s="5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</row>
    <row r="104" spans="1:90" ht="55.5" customHeight="1" x14ac:dyDescent="0.35">
      <c r="A104" s="21">
        <f t="shared" si="8"/>
        <v>102</v>
      </c>
      <c r="B104" s="127" t="s">
        <v>40</v>
      </c>
      <c r="C104" s="127" t="s">
        <v>41</v>
      </c>
      <c r="D104" s="24">
        <v>44459</v>
      </c>
      <c r="E104" s="128">
        <v>44461</v>
      </c>
      <c r="F104" s="129" t="s">
        <v>420</v>
      </c>
      <c r="G104" s="116" t="s">
        <v>445</v>
      </c>
      <c r="H104" s="116" t="s">
        <v>446</v>
      </c>
      <c r="I104" s="116" t="s">
        <v>447</v>
      </c>
      <c r="J104" s="117" t="s">
        <v>450</v>
      </c>
      <c r="K104" s="117" t="s">
        <v>425</v>
      </c>
      <c r="L104" s="117" t="s">
        <v>449</v>
      </c>
      <c r="M104" s="257">
        <v>300000</v>
      </c>
      <c r="N104" s="118">
        <v>490000</v>
      </c>
      <c r="O104" s="118" t="s">
        <v>436</v>
      </c>
      <c r="P104" s="119" t="s">
        <v>87</v>
      </c>
      <c r="Q104" s="30">
        <v>44454</v>
      </c>
      <c r="R104" s="126" t="s">
        <v>436</v>
      </c>
      <c r="S104" s="126" t="s">
        <v>436</v>
      </c>
      <c r="T104" s="119" t="s">
        <v>50</v>
      </c>
      <c r="U104" s="30">
        <v>44469</v>
      </c>
      <c r="V104" s="120"/>
      <c r="W104" s="32" t="str">
        <f t="shared" si="10"/>
        <v>10</v>
      </c>
      <c r="X104" s="33"/>
      <c r="Y104" s="34" t="str">
        <f t="shared" si="6"/>
        <v>Finalised</v>
      </c>
      <c r="Z104" s="37"/>
      <c r="AA104" s="36"/>
      <c r="AB104" s="37"/>
      <c r="AC104" s="36"/>
      <c r="AD104" s="38"/>
      <c r="AE104" s="37"/>
      <c r="AF104" s="36"/>
      <c r="AG104" s="37"/>
      <c r="AH104" s="39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19"/>
      <c r="AT104" s="19"/>
      <c r="AU104" s="19"/>
      <c r="AV104" s="19"/>
      <c r="AW104" s="19"/>
      <c r="AX104" s="19"/>
      <c r="AY104" s="18"/>
      <c r="AZ104" s="18"/>
      <c r="BA104" s="18"/>
      <c r="BB104" s="18"/>
      <c r="BC104" s="18"/>
      <c r="BD104" s="18"/>
      <c r="BE104" s="58"/>
      <c r="BF104" s="58"/>
      <c r="BG104" s="58"/>
      <c r="BH104" s="58"/>
      <c r="BI104" s="58"/>
      <c r="BJ104" s="58"/>
      <c r="BK104" s="59"/>
      <c r="BL104" s="59"/>
      <c r="BM104" s="58"/>
      <c r="BN104" s="58"/>
      <c r="BO104" s="58"/>
      <c r="BP104" s="58"/>
      <c r="BQ104" s="58"/>
      <c r="BR104" s="5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</row>
    <row r="105" spans="1:90" ht="55.5" customHeight="1" x14ac:dyDescent="0.35">
      <c r="A105" s="21">
        <f t="shared" si="8"/>
        <v>103</v>
      </c>
      <c r="B105" s="127" t="s">
        <v>40</v>
      </c>
      <c r="C105" s="127" t="s">
        <v>41</v>
      </c>
      <c r="D105" s="24">
        <v>44461</v>
      </c>
      <c r="E105" s="128">
        <v>44463</v>
      </c>
      <c r="F105" s="129" t="s">
        <v>420</v>
      </c>
      <c r="G105" s="116" t="s">
        <v>445</v>
      </c>
      <c r="H105" s="116" t="s">
        <v>451</v>
      </c>
      <c r="I105" s="116" t="s">
        <v>452</v>
      </c>
      <c r="J105" s="117" t="s">
        <v>453</v>
      </c>
      <c r="K105" s="117" t="s">
        <v>425</v>
      </c>
      <c r="L105" s="117" t="s">
        <v>118</v>
      </c>
      <c r="M105" s="257">
        <v>0</v>
      </c>
      <c r="N105" s="118">
        <v>59757857.850000001</v>
      </c>
      <c r="O105" s="118">
        <v>0</v>
      </c>
      <c r="P105" s="119" t="s">
        <v>87</v>
      </c>
      <c r="Q105" s="30">
        <v>44461</v>
      </c>
      <c r="R105" s="126" t="s">
        <v>436</v>
      </c>
      <c r="S105" s="126" t="s">
        <v>436</v>
      </c>
      <c r="T105" s="119" t="s">
        <v>50</v>
      </c>
      <c r="U105" s="30">
        <v>44469</v>
      </c>
      <c r="V105" s="120"/>
      <c r="W105" s="32" t="str">
        <f t="shared" si="10"/>
        <v>8</v>
      </c>
      <c r="X105" s="33"/>
      <c r="Y105" s="34" t="str">
        <f t="shared" si="6"/>
        <v>Finalised</v>
      </c>
      <c r="Z105" s="37"/>
      <c r="AA105" s="36"/>
      <c r="AB105" s="37"/>
      <c r="AC105" s="36"/>
      <c r="AD105" s="38"/>
      <c r="AE105" s="37"/>
      <c r="AF105" s="36"/>
      <c r="AG105" s="37"/>
      <c r="AH105" s="39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19"/>
      <c r="AT105" s="19"/>
      <c r="AU105" s="19"/>
      <c r="AV105" s="19"/>
      <c r="AW105" s="19"/>
      <c r="AX105" s="19"/>
      <c r="AY105" s="18"/>
      <c r="AZ105" s="18"/>
      <c r="BA105" s="18"/>
      <c r="BB105" s="18"/>
      <c r="BC105" s="18"/>
      <c r="BD105" s="18"/>
      <c r="BE105" s="58"/>
      <c r="BF105" s="58"/>
      <c r="BG105" s="58"/>
      <c r="BH105" s="58"/>
      <c r="BI105" s="58"/>
      <c r="BJ105" s="58"/>
      <c r="BK105" s="59"/>
      <c r="BL105" s="59"/>
      <c r="BM105" s="58"/>
      <c r="BN105" s="58"/>
      <c r="BO105" s="58"/>
      <c r="BP105" s="58"/>
      <c r="BQ105" s="58"/>
      <c r="BR105" s="5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</row>
    <row r="106" spans="1:90" ht="55.5" customHeight="1" x14ac:dyDescent="0.35">
      <c r="A106" s="21">
        <f t="shared" si="8"/>
        <v>104</v>
      </c>
      <c r="B106" s="130" t="s">
        <v>40</v>
      </c>
      <c r="C106" s="131" t="s">
        <v>41</v>
      </c>
      <c r="D106" s="24">
        <v>44467</v>
      </c>
      <c r="E106" s="120">
        <v>44469</v>
      </c>
      <c r="F106" s="132" t="s">
        <v>420</v>
      </c>
      <c r="G106" s="116" t="s">
        <v>445</v>
      </c>
      <c r="H106" s="116" t="s">
        <v>446</v>
      </c>
      <c r="I106" s="116" t="s">
        <v>447</v>
      </c>
      <c r="J106" s="117" t="s">
        <v>454</v>
      </c>
      <c r="K106" s="117" t="s">
        <v>425</v>
      </c>
      <c r="L106" s="117" t="s">
        <v>449</v>
      </c>
      <c r="M106" s="257">
        <v>300000</v>
      </c>
      <c r="N106" s="118">
        <v>470000</v>
      </c>
      <c r="O106" s="118">
        <v>70500</v>
      </c>
      <c r="P106" s="119" t="s">
        <v>87</v>
      </c>
      <c r="Q106" s="30">
        <v>44452</v>
      </c>
      <c r="R106" s="126" t="s">
        <v>436</v>
      </c>
      <c r="S106" s="126" t="s">
        <v>436</v>
      </c>
      <c r="T106" s="119" t="s">
        <v>50</v>
      </c>
      <c r="U106" s="30">
        <v>44515</v>
      </c>
      <c r="V106" s="120"/>
      <c r="W106" s="32" t="str">
        <f t="shared" si="10"/>
        <v>48</v>
      </c>
      <c r="X106" s="33"/>
      <c r="Y106" s="34" t="str">
        <f t="shared" si="6"/>
        <v>Finalised</v>
      </c>
      <c r="Z106" s="37"/>
      <c r="AA106" s="36"/>
      <c r="AB106" s="37"/>
      <c r="AC106" s="36"/>
      <c r="AD106" s="38"/>
      <c r="AE106" s="37"/>
      <c r="AF106" s="36"/>
      <c r="AG106" s="37"/>
      <c r="AH106" s="39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19"/>
      <c r="AT106" s="19"/>
      <c r="AU106" s="19"/>
      <c r="AV106" s="19"/>
      <c r="AW106" s="19"/>
      <c r="AX106" s="19"/>
      <c r="AY106" s="18"/>
      <c r="AZ106" s="18"/>
      <c r="BA106" s="18"/>
      <c r="BB106" s="18"/>
      <c r="BC106" s="18"/>
      <c r="BD106" s="18"/>
      <c r="BE106" s="58"/>
      <c r="BF106" s="58"/>
      <c r="BG106" s="58"/>
      <c r="BH106" s="58"/>
      <c r="BI106" s="58"/>
      <c r="BJ106" s="58"/>
      <c r="BK106" s="59"/>
      <c r="BL106" s="59"/>
      <c r="BM106" s="58"/>
      <c r="BN106" s="58"/>
      <c r="BO106" s="58"/>
      <c r="BP106" s="58"/>
      <c r="BQ106" s="58"/>
      <c r="BR106" s="5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</row>
    <row r="107" spans="1:90" ht="55.5" customHeight="1" x14ac:dyDescent="0.35">
      <c r="A107" s="21">
        <f t="shared" si="8"/>
        <v>105</v>
      </c>
      <c r="B107" s="133" t="s">
        <v>40</v>
      </c>
      <c r="C107" s="127" t="s">
        <v>41</v>
      </c>
      <c r="D107" s="24">
        <v>44468</v>
      </c>
      <c r="E107" s="120">
        <v>44469</v>
      </c>
      <c r="F107" s="132" t="s">
        <v>420</v>
      </c>
      <c r="G107" s="116" t="s">
        <v>445</v>
      </c>
      <c r="H107" s="116" t="s">
        <v>451</v>
      </c>
      <c r="I107" s="116" t="s">
        <v>455</v>
      </c>
      <c r="J107" s="117" t="s">
        <v>456</v>
      </c>
      <c r="K107" s="117" t="s">
        <v>434</v>
      </c>
      <c r="L107" s="117" t="s">
        <v>239</v>
      </c>
      <c r="M107" s="257">
        <v>1292361.76</v>
      </c>
      <c r="N107" s="118">
        <v>3639572.15</v>
      </c>
      <c r="O107" s="118">
        <v>3418880.64</v>
      </c>
      <c r="P107" s="119" t="s">
        <v>87</v>
      </c>
      <c r="Q107" s="30">
        <v>44466</v>
      </c>
      <c r="R107" s="30">
        <v>44501</v>
      </c>
      <c r="S107" s="30">
        <v>44773</v>
      </c>
      <c r="T107" s="119" t="s">
        <v>50</v>
      </c>
      <c r="U107" s="30">
        <v>44551</v>
      </c>
      <c r="V107" s="120"/>
      <c r="W107" s="32" t="str">
        <f t="shared" si="10"/>
        <v>83</v>
      </c>
      <c r="X107" s="33"/>
      <c r="Y107" s="34" t="str">
        <f t="shared" si="6"/>
        <v>Finalised</v>
      </c>
      <c r="Z107" s="37"/>
      <c r="AA107" s="36"/>
      <c r="AB107" s="37"/>
      <c r="AC107" s="36"/>
      <c r="AD107" s="38"/>
      <c r="AE107" s="37"/>
      <c r="AF107" s="36"/>
      <c r="AG107" s="37"/>
      <c r="AH107" s="39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19"/>
      <c r="AT107" s="19"/>
      <c r="AU107" s="19"/>
      <c r="AV107" s="19"/>
      <c r="AW107" s="19"/>
      <c r="AX107" s="19"/>
      <c r="AY107" s="18"/>
      <c r="AZ107" s="18"/>
      <c r="BA107" s="18"/>
      <c r="BB107" s="18"/>
      <c r="BC107" s="18"/>
      <c r="BD107" s="18"/>
      <c r="BE107" s="58"/>
      <c r="BF107" s="58"/>
      <c r="BG107" s="58"/>
      <c r="BH107" s="58"/>
      <c r="BI107" s="58"/>
      <c r="BJ107" s="58"/>
      <c r="BK107" s="59"/>
      <c r="BL107" s="59"/>
      <c r="BM107" s="58"/>
      <c r="BN107" s="58"/>
      <c r="BO107" s="58"/>
      <c r="BP107" s="58"/>
      <c r="BQ107" s="58"/>
      <c r="BR107" s="5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</row>
    <row r="108" spans="1:90" ht="55.5" customHeight="1" x14ac:dyDescent="0.35">
      <c r="A108" s="21">
        <f t="shared" si="8"/>
        <v>106</v>
      </c>
      <c r="B108" s="133" t="s">
        <v>40</v>
      </c>
      <c r="C108" s="127" t="s">
        <v>41</v>
      </c>
      <c r="D108" s="24">
        <v>44470</v>
      </c>
      <c r="E108" s="120">
        <v>44473</v>
      </c>
      <c r="F108" s="132" t="s">
        <v>420</v>
      </c>
      <c r="G108" s="116" t="s">
        <v>445</v>
      </c>
      <c r="H108" s="116" t="s">
        <v>451</v>
      </c>
      <c r="I108" s="116" t="s">
        <v>457</v>
      </c>
      <c r="J108" s="117" t="s">
        <v>458</v>
      </c>
      <c r="K108" s="117" t="s">
        <v>425</v>
      </c>
      <c r="L108" s="117" t="s">
        <v>239</v>
      </c>
      <c r="M108" s="257">
        <v>606900</v>
      </c>
      <c r="N108" s="118">
        <v>510000</v>
      </c>
      <c r="O108" s="118" t="s">
        <v>436</v>
      </c>
      <c r="P108" s="119" t="s">
        <v>87</v>
      </c>
      <c r="Q108" s="30">
        <v>44469</v>
      </c>
      <c r="R108" s="126" t="s">
        <v>436</v>
      </c>
      <c r="S108" s="126" t="s">
        <v>436</v>
      </c>
      <c r="T108" s="119" t="s">
        <v>50</v>
      </c>
      <c r="U108" s="30">
        <v>44518</v>
      </c>
      <c r="V108" s="120"/>
      <c r="W108" s="32" t="str">
        <f t="shared" si="10"/>
        <v>48</v>
      </c>
      <c r="X108" s="33"/>
      <c r="Y108" s="34" t="str">
        <f t="shared" si="6"/>
        <v>Finalised</v>
      </c>
      <c r="Z108" s="37"/>
      <c r="AA108" s="36"/>
      <c r="AB108" s="37"/>
      <c r="AC108" s="36"/>
      <c r="AD108" s="38"/>
      <c r="AE108" s="37"/>
      <c r="AF108" s="36"/>
      <c r="AG108" s="37"/>
      <c r="AH108" s="39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19"/>
      <c r="AT108" s="19"/>
      <c r="AU108" s="19"/>
      <c r="AV108" s="19"/>
      <c r="AW108" s="19"/>
      <c r="AX108" s="19"/>
      <c r="AY108" s="18"/>
      <c r="AZ108" s="18"/>
      <c r="BA108" s="18"/>
      <c r="BB108" s="18"/>
      <c r="BC108" s="18"/>
      <c r="BD108" s="18"/>
      <c r="BE108" s="58"/>
      <c r="BF108" s="58"/>
      <c r="BG108" s="58"/>
      <c r="BH108" s="58"/>
      <c r="BI108" s="58"/>
      <c r="BJ108" s="58"/>
      <c r="BK108" s="59"/>
      <c r="BL108" s="59"/>
      <c r="BM108" s="58"/>
      <c r="BN108" s="58"/>
      <c r="BO108" s="58"/>
      <c r="BP108" s="58"/>
      <c r="BQ108" s="58"/>
      <c r="BR108" s="5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</row>
    <row r="109" spans="1:90" ht="55.5" customHeight="1" x14ac:dyDescent="0.35">
      <c r="A109" s="21">
        <f t="shared" si="8"/>
        <v>107</v>
      </c>
      <c r="B109" s="133" t="s">
        <v>40</v>
      </c>
      <c r="C109" s="127" t="s">
        <v>41</v>
      </c>
      <c r="D109" s="24">
        <v>44462</v>
      </c>
      <c r="E109" s="120">
        <v>44462</v>
      </c>
      <c r="F109" s="132" t="s">
        <v>420</v>
      </c>
      <c r="G109" s="116" t="s">
        <v>459</v>
      </c>
      <c r="H109" s="116" t="s">
        <v>460</v>
      </c>
      <c r="I109" s="116" t="s">
        <v>461</v>
      </c>
      <c r="J109" s="117" t="s">
        <v>462</v>
      </c>
      <c r="K109" s="117" t="s">
        <v>425</v>
      </c>
      <c r="L109" s="117" t="s">
        <v>239</v>
      </c>
      <c r="M109" s="257">
        <v>210970</v>
      </c>
      <c r="N109" s="118">
        <v>597393.6</v>
      </c>
      <c r="O109" s="118" t="s">
        <v>426</v>
      </c>
      <c r="P109" s="119" t="s">
        <v>87</v>
      </c>
      <c r="Q109" s="30">
        <v>44428</v>
      </c>
      <c r="R109" s="126" t="s">
        <v>436</v>
      </c>
      <c r="S109" s="126" t="s">
        <v>436</v>
      </c>
      <c r="T109" s="119" t="s">
        <v>50</v>
      </c>
      <c r="U109" s="30">
        <v>44498</v>
      </c>
      <c r="V109" s="120"/>
      <c r="W109" s="32" t="str">
        <f t="shared" si="10"/>
        <v>36</v>
      </c>
      <c r="X109" s="33"/>
      <c r="Y109" s="34" t="str">
        <f t="shared" si="6"/>
        <v>Finalised</v>
      </c>
      <c r="Z109" s="37"/>
      <c r="AA109" s="36"/>
      <c r="AB109" s="37"/>
      <c r="AC109" s="36"/>
      <c r="AD109" s="38"/>
      <c r="AE109" s="37"/>
      <c r="AF109" s="36"/>
      <c r="AG109" s="37"/>
      <c r="AH109" s="39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19"/>
      <c r="AT109" s="19"/>
      <c r="AU109" s="19"/>
      <c r="AV109" s="19"/>
      <c r="AW109" s="19"/>
      <c r="AX109" s="19"/>
      <c r="AY109" s="18"/>
      <c r="AZ109" s="18"/>
      <c r="BA109" s="18"/>
      <c r="BB109" s="18"/>
      <c r="BC109" s="18"/>
      <c r="BD109" s="18"/>
      <c r="BE109" s="58"/>
      <c r="BF109" s="58"/>
      <c r="BG109" s="58"/>
      <c r="BH109" s="58"/>
      <c r="BI109" s="58"/>
      <c r="BJ109" s="58"/>
      <c r="BK109" s="59"/>
      <c r="BL109" s="59"/>
      <c r="BM109" s="58"/>
      <c r="BN109" s="58"/>
      <c r="BO109" s="58"/>
      <c r="BP109" s="58"/>
      <c r="BQ109" s="58"/>
      <c r="BR109" s="5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</row>
    <row r="110" spans="1:90" ht="55.5" customHeight="1" x14ac:dyDescent="0.35">
      <c r="A110" s="21">
        <f t="shared" si="8"/>
        <v>108</v>
      </c>
      <c r="B110" s="133" t="s">
        <v>40</v>
      </c>
      <c r="C110" s="127" t="s">
        <v>41</v>
      </c>
      <c r="D110" s="24">
        <v>44468</v>
      </c>
      <c r="E110" s="134">
        <v>44468</v>
      </c>
      <c r="F110" s="132" t="s">
        <v>420</v>
      </c>
      <c r="G110" s="116" t="s">
        <v>459</v>
      </c>
      <c r="H110" s="119" t="s">
        <v>463</v>
      </c>
      <c r="I110" s="116" t="s">
        <v>464</v>
      </c>
      <c r="J110" s="117" t="s">
        <v>465</v>
      </c>
      <c r="K110" s="117" t="s">
        <v>425</v>
      </c>
      <c r="L110" s="117" t="s">
        <v>48</v>
      </c>
      <c r="M110" s="257">
        <v>3795636.54</v>
      </c>
      <c r="N110" s="118" t="s">
        <v>466</v>
      </c>
      <c r="O110" s="118" t="s">
        <v>467</v>
      </c>
      <c r="P110" s="119" t="s">
        <v>87</v>
      </c>
      <c r="Q110" s="30">
        <v>44466</v>
      </c>
      <c r="R110" s="126" t="s">
        <v>436</v>
      </c>
      <c r="S110" s="126" t="s">
        <v>436</v>
      </c>
      <c r="T110" s="119" t="s">
        <v>50</v>
      </c>
      <c r="U110" s="30">
        <v>44498</v>
      </c>
      <c r="V110" s="120"/>
      <c r="W110" s="32" t="str">
        <f t="shared" si="10"/>
        <v>30</v>
      </c>
      <c r="X110" s="33"/>
      <c r="Y110" s="34" t="str">
        <f t="shared" si="6"/>
        <v>Finalised</v>
      </c>
      <c r="Z110" s="37"/>
      <c r="AA110" s="36"/>
      <c r="AB110" s="37"/>
      <c r="AC110" s="36"/>
      <c r="AD110" s="38"/>
      <c r="AE110" s="37"/>
      <c r="AF110" s="36"/>
      <c r="AG110" s="37"/>
      <c r="AH110" s="39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19"/>
      <c r="AT110" s="19"/>
      <c r="AU110" s="19"/>
      <c r="AV110" s="19"/>
      <c r="AW110" s="19"/>
      <c r="AX110" s="19"/>
      <c r="AY110" s="18"/>
      <c r="AZ110" s="18"/>
      <c r="BA110" s="18"/>
      <c r="BB110" s="18"/>
      <c r="BC110" s="18"/>
      <c r="BD110" s="18"/>
      <c r="BE110" s="58"/>
      <c r="BF110" s="58"/>
      <c r="BG110" s="58"/>
      <c r="BH110" s="58"/>
      <c r="BI110" s="58"/>
      <c r="BJ110" s="58"/>
      <c r="BK110" s="59"/>
      <c r="BL110" s="59"/>
      <c r="BM110" s="58"/>
      <c r="BN110" s="58"/>
      <c r="BO110" s="58"/>
      <c r="BP110" s="58"/>
      <c r="BQ110" s="58"/>
      <c r="BR110" s="5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</row>
    <row r="111" spans="1:90" ht="55.5" customHeight="1" x14ac:dyDescent="0.35">
      <c r="A111" s="21">
        <f t="shared" si="8"/>
        <v>109</v>
      </c>
      <c r="B111" s="133" t="s">
        <v>40</v>
      </c>
      <c r="C111" s="127" t="s">
        <v>41</v>
      </c>
      <c r="D111" s="24">
        <v>44473</v>
      </c>
      <c r="E111" s="134">
        <v>44468</v>
      </c>
      <c r="F111" s="132" t="s">
        <v>420</v>
      </c>
      <c r="G111" s="116" t="s">
        <v>459</v>
      </c>
      <c r="H111" s="119" t="s">
        <v>463</v>
      </c>
      <c r="I111" s="116" t="s">
        <v>468</v>
      </c>
      <c r="J111" s="117" t="s">
        <v>469</v>
      </c>
      <c r="K111" s="117" t="s">
        <v>425</v>
      </c>
      <c r="L111" s="117" t="s">
        <v>48</v>
      </c>
      <c r="M111" s="257">
        <v>1063022.17</v>
      </c>
      <c r="N111" s="118" t="s">
        <v>470</v>
      </c>
      <c r="O111" s="118" t="s">
        <v>426</v>
      </c>
      <c r="P111" s="119" t="s">
        <v>63</v>
      </c>
      <c r="Q111" s="30">
        <v>44470</v>
      </c>
      <c r="R111" s="126" t="s">
        <v>436</v>
      </c>
      <c r="S111" s="126" t="s">
        <v>436</v>
      </c>
      <c r="T111" s="119" t="s">
        <v>50</v>
      </c>
      <c r="U111" s="30">
        <v>44498</v>
      </c>
      <c r="V111" s="120"/>
      <c r="W111" s="32" t="str">
        <f t="shared" si="10"/>
        <v>25</v>
      </c>
      <c r="X111" s="33"/>
      <c r="Y111" s="34" t="str">
        <f t="shared" si="6"/>
        <v>Finalised</v>
      </c>
      <c r="Z111" s="37"/>
      <c r="AA111" s="36"/>
      <c r="AB111" s="37"/>
      <c r="AC111" s="36"/>
      <c r="AD111" s="38"/>
      <c r="AE111" s="37"/>
      <c r="AF111" s="36"/>
      <c r="AG111" s="37"/>
      <c r="AH111" s="39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19"/>
      <c r="AT111" s="19"/>
      <c r="AU111" s="19"/>
      <c r="AV111" s="19"/>
      <c r="AW111" s="19"/>
      <c r="AX111" s="19"/>
      <c r="AY111" s="18"/>
      <c r="AZ111" s="18"/>
      <c r="BA111" s="18"/>
      <c r="BB111" s="18"/>
      <c r="BC111" s="18"/>
      <c r="BD111" s="18"/>
      <c r="BE111" s="58"/>
      <c r="BF111" s="58"/>
      <c r="BG111" s="58"/>
      <c r="BH111" s="58"/>
      <c r="BI111" s="58"/>
      <c r="BJ111" s="58"/>
      <c r="BK111" s="59"/>
      <c r="BL111" s="59"/>
      <c r="BM111" s="58"/>
      <c r="BN111" s="58"/>
      <c r="BO111" s="58"/>
      <c r="BP111" s="58"/>
      <c r="BQ111" s="58"/>
      <c r="BR111" s="5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</row>
    <row r="112" spans="1:90" ht="55.5" customHeight="1" x14ac:dyDescent="0.35">
      <c r="A112" s="21">
        <f t="shared" si="8"/>
        <v>110</v>
      </c>
      <c r="B112" s="133" t="s">
        <v>40</v>
      </c>
      <c r="C112" s="127" t="s">
        <v>41</v>
      </c>
      <c r="D112" s="24">
        <v>44468</v>
      </c>
      <c r="E112" s="134">
        <v>44468</v>
      </c>
      <c r="F112" s="132" t="s">
        <v>420</v>
      </c>
      <c r="G112" s="116" t="s">
        <v>459</v>
      </c>
      <c r="H112" s="119" t="s">
        <v>463</v>
      </c>
      <c r="I112" s="116" t="s">
        <v>471</v>
      </c>
      <c r="J112" s="117" t="s">
        <v>469</v>
      </c>
      <c r="K112" s="117" t="s">
        <v>425</v>
      </c>
      <c r="L112" s="117" t="s">
        <v>48</v>
      </c>
      <c r="M112" s="257">
        <v>1324908.27</v>
      </c>
      <c r="N112" s="118" t="s">
        <v>472</v>
      </c>
      <c r="O112" s="118" t="s">
        <v>426</v>
      </c>
      <c r="P112" s="119" t="s">
        <v>87</v>
      </c>
      <c r="Q112" s="30">
        <v>44470</v>
      </c>
      <c r="R112" s="126" t="s">
        <v>436</v>
      </c>
      <c r="S112" s="126" t="s">
        <v>436</v>
      </c>
      <c r="T112" s="135" t="s">
        <v>50</v>
      </c>
      <c r="U112" s="30">
        <v>44498</v>
      </c>
      <c r="V112" s="120"/>
      <c r="W112" s="32" t="str">
        <f t="shared" si="10"/>
        <v>30</v>
      </c>
      <c r="X112" s="33"/>
      <c r="Y112" s="34" t="str">
        <f t="shared" si="6"/>
        <v>Finalised</v>
      </c>
      <c r="Z112" s="37"/>
      <c r="AA112" s="36"/>
      <c r="AB112" s="37"/>
      <c r="AC112" s="36"/>
      <c r="AD112" s="38"/>
      <c r="AE112" s="37"/>
      <c r="AF112" s="36"/>
      <c r="AG112" s="37"/>
      <c r="AH112" s="39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19"/>
      <c r="AT112" s="19"/>
      <c r="AU112" s="19"/>
      <c r="AV112" s="19"/>
      <c r="AW112" s="19"/>
      <c r="AX112" s="19"/>
      <c r="AY112" s="18"/>
      <c r="AZ112" s="18"/>
      <c r="BA112" s="18"/>
      <c r="BB112" s="18"/>
      <c r="BC112" s="18"/>
      <c r="BD112" s="18"/>
      <c r="BE112" s="58"/>
      <c r="BF112" s="58"/>
      <c r="BG112" s="58"/>
      <c r="BH112" s="58"/>
      <c r="BI112" s="58"/>
      <c r="BJ112" s="58"/>
      <c r="BK112" s="59"/>
      <c r="BL112" s="59"/>
      <c r="BM112" s="58"/>
      <c r="BN112" s="58"/>
      <c r="BO112" s="58"/>
      <c r="BP112" s="58"/>
      <c r="BQ112" s="58"/>
      <c r="BR112" s="5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</row>
    <row r="113" spans="1:90" ht="55.5" customHeight="1" x14ac:dyDescent="0.35">
      <c r="A113" s="21">
        <f t="shared" si="8"/>
        <v>111</v>
      </c>
      <c r="B113" s="133" t="s">
        <v>40</v>
      </c>
      <c r="C113" s="112" t="s">
        <v>242</v>
      </c>
      <c r="D113" s="24">
        <v>44476</v>
      </c>
      <c r="E113" s="134">
        <v>44476</v>
      </c>
      <c r="F113" s="114" t="s">
        <v>420</v>
      </c>
      <c r="G113" s="115" t="s">
        <v>421</v>
      </c>
      <c r="H113" s="119" t="s">
        <v>427</v>
      </c>
      <c r="I113" s="117" t="s">
        <v>473</v>
      </c>
      <c r="J113" s="117" t="s">
        <v>474</v>
      </c>
      <c r="K113" s="117" t="s">
        <v>425</v>
      </c>
      <c r="L113" s="117" t="s">
        <v>62</v>
      </c>
      <c r="M113" s="257">
        <v>0</v>
      </c>
      <c r="N113" s="118" t="s">
        <v>475</v>
      </c>
      <c r="O113" s="118" t="s">
        <v>475</v>
      </c>
      <c r="P113" s="119" t="s">
        <v>476</v>
      </c>
      <c r="Q113" s="30">
        <v>44471</v>
      </c>
      <c r="R113" s="118" t="s">
        <v>475</v>
      </c>
      <c r="S113" s="136" t="s">
        <v>475</v>
      </c>
      <c r="T113" s="124" t="s">
        <v>50</v>
      </c>
      <c r="U113" s="30">
        <v>44551</v>
      </c>
      <c r="V113" s="120"/>
      <c r="W113" s="32" t="str">
        <f t="shared" si="10"/>
        <v>75</v>
      </c>
      <c r="X113" s="33"/>
      <c r="Y113" s="34" t="str">
        <f t="shared" si="6"/>
        <v>Finalised</v>
      </c>
      <c r="Z113" s="37"/>
      <c r="AA113" s="36"/>
      <c r="AB113" s="37"/>
      <c r="AC113" s="36"/>
      <c r="AD113" s="38"/>
      <c r="AE113" s="37"/>
      <c r="AF113" s="36"/>
      <c r="AG113" s="37"/>
      <c r="AH113" s="39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19"/>
      <c r="AT113" s="19"/>
      <c r="AU113" s="19"/>
      <c r="AV113" s="19"/>
      <c r="AW113" s="19"/>
      <c r="AX113" s="19"/>
      <c r="AY113" s="18"/>
      <c r="AZ113" s="18"/>
      <c r="BA113" s="18"/>
      <c r="BB113" s="18"/>
      <c r="BC113" s="18"/>
      <c r="BD113" s="18"/>
      <c r="BE113" s="58"/>
      <c r="BF113" s="58"/>
      <c r="BG113" s="58"/>
      <c r="BH113" s="58"/>
      <c r="BI113" s="58"/>
      <c r="BJ113" s="58"/>
      <c r="BK113" s="59"/>
      <c r="BL113" s="59"/>
      <c r="BM113" s="58"/>
      <c r="BN113" s="58"/>
      <c r="BO113" s="58"/>
      <c r="BP113" s="58"/>
      <c r="BQ113" s="58"/>
      <c r="BR113" s="5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</row>
    <row r="114" spans="1:90" ht="55.5" customHeight="1" x14ac:dyDescent="0.35">
      <c r="A114" s="21">
        <f t="shared" si="8"/>
        <v>112</v>
      </c>
      <c r="B114" s="133" t="s">
        <v>40</v>
      </c>
      <c r="C114" s="112" t="s">
        <v>242</v>
      </c>
      <c r="D114" s="24">
        <v>44455</v>
      </c>
      <c r="E114" s="134">
        <v>44455</v>
      </c>
      <c r="F114" s="114" t="s">
        <v>420</v>
      </c>
      <c r="G114" s="115" t="s">
        <v>421</v>
      </c>
      <c r="H114" s="119" t="s">
        <v>427</v>
      </c>
      <c r="I114" s="117" t="s">
        <v>477</v>
      </c>
      <c r="J114" s="117" t="s">
        <v>478</v>
      </c>
      <c r="K114" s="117" t="s">
        <v>425</v>
      </c>
      <c r="L114" s="117" t="s">
        <v>48</v>
      </c>
      <c r="M114" s="257">
        <v>28474584.73</v>
      </c>
      <c r="N114" s="118" t="s">
        <v>479</v>
      </c>
      <c r="O114" s="118" t="s">
        <v>426</v>
      </c>
      <c r="P114" s="119" t="s">
        <v>87</v>
      </c>
      <c r="Q114" s="30">
        <v>44351</v>
      </c>
      <c r="R114" s="120" t="s">
        <v>480</v>
      </c>
      <c r="S114" s="120" t="s">
        <v>480</v>
      </c>
      <c r="T114" s="119" t="s">
        <v>50</v>
      </c>
      <c r="U114" s="30">
        <v>44504</v>
      </c>
      <c r="V114" s="120"/>
      <c r="W114" s="32" t="str">
        <f t="shared" si="10"/>
        <v>49</v>
      </c>
      <c r="X114" s="33"/>
      <c r="Y114" s="34" t="str">
        <f t="shared" si="6"/>
        <v>Finalised</v>
      </c>
      <c r="Z114" s="37"/>
      <c r="AA114" s="36"/>
      <c r="AB114" s="37"/>
      <c r="AC114" s="36"/>
      <c r="AD114" s="38"/>
      <c r="AE114" s="37"/>
      <c r="AF114" s="36"/>
      <c r="AG114" s="37"/>
      <c r="AH114" s="39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19"/>
      <c r="AT114" s="19"/>
      <c r="AU114" s="19"/>
      <c r="AV114" s="19"/>
      <c r="AW114" s="19"/>
      <c r="AX114" s="19"/>
      <c r="AY114" s="18"/>
      <c r="AZ114" s="18"/>
      <c r="BA114" s="18"/>
      <c r="BB114" s="18"/>
      <c r="BC114" s="18"/>
      <c r="BD114" s="18"/>
      <c r="BE114" s="58"/>
      <c r="BF114" s="58"/>
      <c r="BG114" s="58"/>
      <c r="BH114" s="58"/>
      <c r="BI114" s="58"/>
      <c r="BJ114" s="58"/>
      <c r="BK114" s="59"/>
      <c r="BL114" s="59"/>
      <c r="BM114" s="58"/>
      <c r="BN114" s="58"/>
      <c r="BO114" s="58"/>
      <c r="BP114" s="58"/>
      <c r="BQ114" s="58"/>
      <c r="BR114" s="5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</row>
    <row r="115" spans="1:90" ht="55.5" customHeight="1" x14ac:dyDescent="0.35">
      <c r="A115" s="21">
        <f t="shared" si="8"/>
        <v>113</v>
      </c>
      <c r="B115" s="137" t="s">
        <v>40</v>
      </c>
      <c r="C115" s="112" t="s">
        <v>242</v>
      </c>
      <c r="D115" s="24">
        <v>44456</v>
      </c>
      <c r="E115" s="120">
        <v>44456</v>
      </c>
      <c r="F115" s="114" t="s">
        <v>420</v>
      </c>
      <c r="G115" s="115" t="s">
        <v>421</v>
      </c>
      <c r="H115" s="119" t="s">
        <v>427</v>
      </c>
      <c r="I115" s="117" t="s">
        <v>481</v>
      </c>
      <c r="J115" s="117" t="s">
        <v>482</v>
      </c>
      <c r="K115" s="118" t="s">
        <v>483</v>
      </c>
      <c r="L115" s="118" t="s">
        <v>483</v>
      </c>
      <c r="M115" s="257">
        <v>0</v>
      </c>
      <c r="N115" s="118" t="s">
        <v>475</v>
      </c>
      <c r="O115" s="118" t="s">
        <v>475</v>
      </c>
      <c r="P115" s="119" t="s">
        <v>476</v>
      </c>
      <c r="Q115" s="30">
        <v>44410</v>
      </c>
      <c r="R115" s="118" t="s">
        <v>475</v>
      </c>
      <c r="S115" s="118" t="s">
        <v>475</v>
      </c>
      <c r="T115" s="119" t="s">
        <v>50</v>
      </c>
      <c r="U115" s="30">
        <v>44504</v>
      </c>
      <c r="V115" s="120"/>
      <c r="W115" s="32" t="str">
        <f t="shared" si="10"/>
        <v>48</v>
      </c>
      <c r="X115" s="33"/>
      <c r="Y115" s="34" t="str">
        <f t="shared" si="6"/>
        <v>Finalised</v>
      </c>
      <c r="Z115" s="37"/>
      <c r="AA115" s="36"/>
      <c r="AB115" s="37"/>
      <c r="AC115" s="36"/>
      <c r="AD115" s="38"/>
      <c r="AE115" s="37"/>
      <c r="AF115" s="36"/>
      <c r="AG115" s="37"/>
      <c r="AH115" s="39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19"/>
      <c r="AT115" s="19"/>
      <c r="AU115" s="19"/>
      <c r="AV115" s="19"/>
      <c r="AW115" s="19"/>
      <c r="AX115" s="19"/>
      <c r="AY115" s="18"/>
      <c r="AZ115" s="18"/>
      <c r="BA115" s="18"/>
      <c r="BB115" s="18"/>
      <c r="BC115" s="18"/>
      <c r="BD115" s="18"/>
      <c r="BE115" s="58"/>
      <c r="BF115" s="58"/>
      <c r="BG115" s="58"/>
      <c r="BH115" s="58"/>
      <c r="BI115" s="58"/>
      <c r="BJ115" s="58"/>
      <c r="BK115" s="59"/>
      <c r="BL115" s="59"/>
      <c r="BM115" s="58"/>
      <c r="BN115" s="58"/>
      <c r="BO115" s="58"/>
      <c r="BP115" s="58"/>
      <c r="BQ115" s="58"/>
      <c r="BR115" s="5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</row>
    <row r="116" spans="1:90" ht="55.5" customHeight="1" x14ac:dyDescent="0.35">
      <c r="A116" s="21">
        <f t="shared" si="8"/>
        <v>114</v>
      </c>
      <c r="B116" s="133" t="s">
        <v>40</v>
      </c>
      <c r="C116" s="112" t="s">
        <v>242</v>
      </c>
      <c r="D116" s="24">
        <v>44467</v>
      </c>
      <c r="E116" s="134">
        <v>44467</v>
      </c>
      <c r="F116" s="114" t="s">
        <v>420</v>
      </c>
      <c r="G116" s="115" t="s">
        <v>421</v>
      </c>
      <c r="H116" s="119" t="s">
        <v>427</v>
      </c>
      <c r="I116" s="117" t="s">
        <v>484</v>
      </c>
      <c r="J116" s="117" t="s">
        <v>485</v>
      </c>
      <c r="K116" s="118" t="s">
        <v>483</v>
      </c>
      <c r="L116" s="118" t="s">
        <v>483</v>
      </c>
      <c r="M116" s="257">
        <v>0</v>
      </c>
      <c r="N116" s="118" t="s">
        <v>475</v>
      </c>
      <c r="O116" s="118" t="s">
        <v>475</v>
      </c>
      <c r="P116" s="119" t="s">
        <v>87</v>
      </c>
      <c r="Q116" s="120">
        <v>44467</v>
      </c>
      <c r="R116" s="118" t="s">
        <v>475</v>
      </c>
      <c r="S116" s="118" t="s">
        <v>475</v>
      </c>
      <c r="T116" s="119" t="s">
        <v>50</v>
      </c>
      <c r="U116" s="30">
        <v>44523</v>
      </c>
      <c r="V116" s="120"/>
      <c r="W116" s="32" t="str">
        <f t="shared" si="10"/>
        <v>56</v>
      </c>
      <c r="X116" s="33"/>
      <c r="Y116" s="34" t="str">
        <f t="shared" si="6"/>
        <v>Finalised</v>
      </c>
      <c r="Z116" s="37"/>
      <c r="AA116" s="36"/>
      <c r="AB116" s="37"/>
      <c r="AC116" s="36"/>
      <c r="AD116" s="38"/>
      <c r="AE116" s="37"/>
      <c r="AF116" s="36"/>
      <c r="AG116" s="37"/>
      <c r="AH116" s="39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19"/>
      <c r="AT116" s="19"/>
      <c r="AU116" s="19"/>
      <c r="AV116" s="19"/>
      <c r="AW116" s="19"/>
      <c r="AX116" s="19"/>
      <c r="AY116" s="18"/>
      <c r="AZ116" s="18"/>
      <c r="BA116" s="18"/>
      <c r="BB116" s="18"/>
      <c r="BC116" s="18"/>
      <c r="BD116" s="18"/>
      <c r="BE116" s="58"/>
      <c r="BF116" s="58"/>
      <c r="BG116" s="58"/>
      <c r="BH116" s="58"/>
      <c r="BI116" s="58"/>
      <c r="BJ116" s="58"/>
      <c r="BK116" s="59"/>
      <c r="BL116" s="59"/>
      <c r="BM116" s="58"/>
      <c r="BN116" s="58"/>
      <c r="BO116" s="58"/>
      <c r="BP116" s="58"/>
      <c r="BQ116" s="58"/>
      <c r="BR116" s="5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</row>
    <row r="117" spans="1:90" ht="55.5" customHeight="1" x14ac:dyDescent="0.35">
      <c r="A117" s="21">
        <f t="shared" si="8"/>
        <v>115</v>
      </c>
      <c r="B117" s="133" t="s">
        <v>40</v>
      </c>
      <c r="C117" s="112" t="s">
        <v>242</v>
      </c>
      <c r="D117" s="24">
        <v>44468</v>
      </c>
      <c r="E117" s="134">
        <v>44468</v>
      </c>
      <c r="F117" s="114" t="s">
        <v>420</v>
      </c>
      <c r="G117" s="115" t="s">
        <v>421</v>
      </c>
      <c r="H117" s="119" t="s">
        <v>427</v>
      </c>
      <c r="I117" s="117" t="s">
        <v>486</v>
      </c>
      <c r="J117" s="117" t="s">
        <v>487</v>
      </c>
      <c r="K117" s="118" t="s">
        <v>483</v>
      </c>
      <c r="L117" s="118" t="s">
        <v>483</v>
      </c>
      <c r="M117" s="257">
        <v>0</v>
      </c>
      <c r="N117" s="118" t="s">
        <v>475</v>
      </c>
      <c r="O117" s="118" t="s">
        <v>475</v>
      </c>
      <c r="P117" s="119" t="s">
        <v>476</v>
      </c>
      <c r="Q117" s="120">
        <v>44468</v>
      </c>
      <c r="R117" s="126" t="s">
        <v>488</v>
      </c>
      <c r="S117" s="126" t="s">
        <v>488</v>
      </c>
      <c r="T117" s="119" t="s">
        <v>50</v>
      </c>
      <c r="U117" s="30">
        <v>44504</v>
      </c>
      <c r="V117" s="120"/>
      <c r="W117" s="32" t="str">
        <f t="shared" si="10"/>
        <v>36</v>
      </c>
      <c r="X117" s="33"/>
      <c r="Y117" s="34" t="str">
        <f t="shared" si="6"/>
        <v>Finalised</v>
      </c>
      <c r="Z117" s="37"/>
      <c r="AA117" s="36"/>
      <c r="AB117" s="37"/>
      <c r="AC117" s="36"/>
      <c r="AD117" s="38"/>
      <c r="AE117" s="37"/>
      <c r="AF117" s="36"/>
      <c r="AG117" s="37"/>
      <c r="AH117" s="39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19"/>
      <c r="AT117" s="19"/>
      <c r="AU117" s="19"/>
      <c r="AV117" s="19"/>
      <c r="AW117" s="19"/>
      <c r="AX117" s="19"/>
      <c r="AY117" s="18"/>
      <c r="AZ117" s="18"/>
      <c r="BA117" s="18"/>
      <c r="BB117" s="18"/>
      <c r="BC117" s="18"/>
      <c r="BD117" s="18"/>
      <c r="BE117" s="58"/>
      <c r="BF117" s="58"/>
      <c r="BG117" s="58"/>
      <c r="BH117" s="58"/>
      <c r="BI117" s="58"/>
      <c r="BJ117" s="58"/>
      <c r="BK117" s="59"/>
      <c r="BL117" s="59"/>
      <c r="BM117" s="58"/>
      <c r="BN117" s="58"/>
      <c r="BO117" s="58"/>
      <c r="BP117" s="58"/>
      <c r="BQ117" s="58"/>
      <c r="BR117" s="5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</row>
    <row r="118" spans="1:90" ht="55.5" customHeight="1" x14ac:dyDescent="0.35">
      <c r="A118" s="21">
        <f t="shared" si="8"/>
        <v>116</v>
      </c>
      <c r="B118" s="133" t="s">
        <v>40</v>
      </c>
      <c r="C118" s="112" t="s">
        <v>242</v>
      </c>
      <c r="D118" s="24">
        <v>44462</v>
      </c>
      <c r="E118" s="138">
        <v>44462</v>
      </c>
      <c r="F118" s="114" t="s">
        <v>420</v>
      </c>
      <c r="G118" s="115" t="s">
        <v>421</v>
      </c>
      <c r="H118" s="119" t="s">
        <v>427</v>
      </c>
      <c r="I118" s="117" t="s">
        <v>489</v>
      </c>
      <c r="J118" s="117" t="s">
        <v>490</v>
      </c>
      <c r="K118" s="118" t="s">
        <v>483</v>
      </c>
      <c r="L118" s="118" t="s">
        <v>483</v>
      </c>
      <c r="M118" s="257">
        <v>0</v>
      </c>
      <c r="N118" s="118" t="s">
        <v>491</v>
      </c>
      <c r="O118" s="118" t="s">
        <v>475</v>
      </c>
      <c r="P118" s="119" t="s">
        <v>476</v>
      </c>
      <c r="Q118" s="30">
        <v>44461</v>
      </c>
      <c r="R118" s="126" t="s">
        <v>436</v>
      </c>
      <c r="S118" s="30">
        <v>44561</v>
      </c>
      <c r="T118" s="119" t="s">
        <v>50</v>
      </c>
      <c r="U118" s="30">
        <v>44504</v>
      </c>
      <c r="V118" s="120"/>
      <c r="W118" s="32" t="str">
        <f t="shared" si="10"/>
        <v>42</v>
      </c>
      <c r="X118" s="33"/>
      <c r="Y118" s="34" t="str">
        <f t="shared" si="6"/>
        <v>Finalised</v>
      </c>
      <c r="Z118" s="37"/>
      <c r="AA118" s="36"/>
      <c r="AB118" s="37"/>
      <c r="AC118" s="36"/>
      <c r="AD118" s="38"/>
      <c r="AE118" s="37"/>
      <c r="AF118" s="36"/>
      <c r="AG118" s="37"/>
      <c r="AH118" s="39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19"/>
      <c r="AT118" s="19"/>
      <c r="AU118" s="19"/>
      <c r="AV118" s="19"/>
      <c r="AW118" s="19"/>
      <c r="AX118" s="19"/>
      <c r="AY118" s="18"/>
      <c r="AZ118" s="18"/>
      <c r="BA118" s="18"/>
      <c r="BB118" s="18"/>
      <c r="BC118" s="18"/>
      <c r="BD118" s="18"/>
      <c r="BE118" s="58"/>
      <c r="BF118" s="58"/>
      <c r="BG118" s="58"/>
      <c r="BH118" s="58"/>
      <c r="BI118" s="58"/>
      <c r="BJ118" s="58"/>
      <c r="BK118" s="59"/>
      <c r="BL118" s="59"/>
      <c r="BM118" s="58"/>
      <c r="BN118" s="58"/>
      <c r="BO118" s="58"/>
      <c r="BP118" s="58"/>
      <c r="BQ118" s="58"/>
      <c r="BR118" s="5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</row>
    <row r="119" spans="1:90" ht="55.5" customHeight="1" x14ac:dyDescent="0.35">
      <c r="A119" s="21">
        <f t="shared" si="8"/>
        <v>117</v>
      </c>
      <c r="B119" s="133" t="s">
        <v>40</v>
      </c>
      <c r="C119" s="112" t="s">
        <v>242</v>
      </c>
      <c r="D119" s="24">
        <v>44481</v>
      </c>
      <c r="E119" s="134">
        <v>44481</v>
      </c>
      <c r="F119" s="114" t="s">
        <v>420</v>
      </c>
      <c r="G119" s="115" t="s">
        <v>421</v>
      </c>
      <c r="H119" s="119" t="s">
        <v>427</v>
      </c>
      <c r="I119" s="117" t="s">
        <v>492</v>
      </c>
      <c r="J119" s="117" t="s">
        <v>493</v>
      </c>
      <c r="K119" s="118" t="s">
        <v>483</v>
      </c>
      <c r="L119" s="118" t="s">
        <v>483</v>
      </c>
      <c r="M119" s="257">
        <v>0</v>
      </c>
      <c r="N119" s="118" t="s">
        <v>475</v>
      </c>
      <c r="O119" s="118" t="s">
        <v>475</v>
      </c>
      <c r="P119" s="119" t="s">
        <v>476</v>
      </c>
      <c r="Q119" s="30">
        <v>44286</v>
      </c>
      <c r="R119" s="120" t="s">
        <v>494</v>
      </c>
      <c r="S119" s="120" t="s">
        <v>494</v>
      </c>
      <c r="T119" s="119" t="s">
        <v>50</v>
      </c>
      <c r="U119" s="30">
        <v>44504</v>
      </c>
      <c r="V119" s="120"/>
      <c r="W119" s="32" t="str">
        <f t="shared" si="10"/>
        <v>23</v>
      </c>
      <c r="X119" s="33"/>
      <c r="Y119" s="34" t="str">
        <f t="shared" si="6"/>
        <v>Finalised</v>
      </c>
      <c r="Z119" s="37"/>
      <c r="AA119" s="36"/>
      <c r="AB119" s="37"/>
      <c r="AC119" s="36"/>
      <c r="AD119" s="38"/>
      <c r="AE119" s="37"/>
      <c r="AF119" s="36"/>
      <c r="AG119" s="37"/>
      <c r="AH119" s="39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19"/>
      <c r="AT119" s="19"/>
      <c r="AU119" s="19"/>
      <c r="AV119" s="19"/>
      <c r="AW119" s="19"/>
      <c r="AX119" s="19"/>
      <c r="AY119" s="18"/>
      <c r="AZ119" s="18"/>
      <c r="BA119" s="18"/>
      <c r="BB119" s="18"/>
      <c r="BC119" s="18"/>
      <c r="BD119" s="18"/>
      <c r="BE119" s="58"/>
      <c r="BF119" s="58"/>
      <c r="BG119" s="58"/>
      <c r="BH119" s="58"/>
      <c r="BI119" s="58"/>
      <c r="BJ119" s="58"/>
      <c r="BK119" s="59"/>
      <c r="BL119" s="59"/>
      <c r="BM119" s="58"/>
      <c r="BN119" s="58"/>
      <c r="BO119" s="58"/>
      <c r="BP119" s="58"/>
      <c r="BQ119" s="58"/>
      <c r="BR119" s="5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</row>
    <row r="120" spans="1:90" ht="55.5" customHeight="1" x14ac:dyDescent="0.35">
      <c r="A120" s="21">
        <f t="shared" si="8"/>
        <v>118</v>
      </c>
      <c r="B120" s="133" t="s">
        <v>40</v>
      </c>
      <c r="C120" s="124" t="s">
        <v>41</v>
      </c>
      <c r="D120" s="24">
        <v>44462</v>
      </c>
      <c r="E120" s="134">
        <v>44462</v>
      </c>
      <c r="F120" s="114" t="s">
        <v>420</v>
      </c>
      <c r="G120" s="115" t="s">
        <v>421</v>
      </c>
      <c r="H120" s="119" t="s">
        <v>427</v>
      </c>
      <c r="I120" s="116" t="s">
        <v>180</v>
      </c>
      <c r="J120" s="117" t="s">
        <v>495</v>
      </c>
      <c r="K120" s="117" t="s">
        <v>496</v>
      </c>
      <c r="L120" s="117" t="s">
        <v>48</v>
      </c>
      <c r="M120" s="257">
        <v>2200000</v>
      </c>
      <c r="N120" s="118" t="s">
        <v>497</v>
      </c>
      <c r="O120" s="118" t="s">
        <v>426</v>
      </c>
      <c r="P120" s="119" t="s">
        <v>87</v>
      </c>
      <c r="Q120" s="120">
        <v>44461</v>
      </c>
      <c r="R120" s="126" t="s">
        <v>436</v>
      </c>
      <c r="S120" s="30">
        <v>45382</v>
      </c>
      <c r="T120" s="119" t="s">
        <v>50</v>
      </c>
      <c r="U120" s="30">
        <v>44515</v>
      </c>
      <c r="V120" s="120"/>
      <c r="W120" s="32" t="str">
        <f t="shared" si="10"/>
        <v>53</v>
      </c>
      <c r="X120" s="33"/>
      <c r="Y120" s="34" t="str">
        <f t="shared" si="6"/>
        <v>Finalised</v>
      </c>
      <c r="Z120" s="37"/>
      <c r="AA120" s="36"/>
      <c r="AB120" s="37"/>
      <c r="AC120" s="36"/>
      <c r="AD120" s="38"/>
      <c r="AE120" s="37"/>
      <c r="AF120" s="36"/>
      <c r="AG120" s="37"/>
      <c r="AH120" s="39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19"/>
      <c r="AT120" s="19"/>
      <c r="AU120" s="19"/>
      <c r="AV120" s="19"/>
      <c r="AW120" s="19"/>
      <c r="AX120" s="19"/>
      <c r="AY120" s="18"/>
      <c r="AZ120" s="18"/>
      <c r="BA120" s="18"/>
      <c r="BB120" s="18"/>
      <c r="BC120" s="18"/>
      <c r="BD120" s="18"/>
      <c r="BE120" s="58"/>
      <c r="BF120" s="58"/>
      <c r="BG120" s="58"/>
      <c r="BH120" s="58"/>
      <c r="BI120" s="58"/>
      <c r="BJ120" s="58"/>
      <c r="BK120" s="59"/>
      <c r="BL120" s="59"/>
      <c r="BM120" s="58"/>
      <c r="BN120" s="58"/>
      <c r="BO120" s="58"/>
      <c r="BP120" s="58"/>
      <c r="BQ120" s="58"/>
      <c r="BR120" s="5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</row>
    <row r="121" spans="1:90" ht="55.5" customHeight="1" x14ac:dyDescent="0.35">
      <c r="A121" s="21">
        <f t="shared" si="8"/>
        <v>119</v>
      </c>
      <c r="B121" s="133" t="s">
        <v>40</v>
      </c>
      <c r="C121" s="112" t="s">
        <v>114</v>
      </c>
      <c r="D121" s="24">
        <v>44470</v>
      </c>
      <c r="E121" s="134">
        <v>44470</v>
      </c>
      <c r="F121" s="114" t="s">
        <v>420</v>
      </c>
      <c r="G121" s="115" t="s">
        <v>421</v>
      </c>
      <c r="H121" s="119" t="s">
        <v>427</v>
      </c>
      <c r="I121" s="117" t="s">
        <v>498</v>
      </c>
      <c r="J121" s="117" t="s">
        <v>499</v>
      </c>
      <c r="K121" s="118" t="s">
        <v>483</v>
      </c>
      <c r="L121" s="118" t="s">
        <v>483</v>
      </c>
      <c r="M121" s="257">
        <v>0</v>
      </c>
      <c r="N121" s="118" t="s">
        <v>475</v>
      </c>
      <c r="O121" s="118" t="s">
        <v>475</v>
      </c>
      <c r="P121" s="119" t="s">
        <v>63</v>
      </c>
      <c r="Q121" s="120">
        <v>44469</v>
      </c>
      <c r="R121" s="120" t="s">
        <v>500</v>
      </c>
      <c r="S121" s="120" t="s">
        <v>500</v>
      </c>
      <c r="T121" s="119" t="s">
        <v>50</v>
      </c>
      <c r="U121" s="30">
        <v>44504</v>
      </c>
      <c r="V121" s="120"/>
      <c r="W121" s="32" t="str">
        <f t="shared" si="10"/>
        <v>34</v>
      </c>
      <c r="X121" s="33"/>
      <c r="Y121" s="34" t="str">
        <f t="shared" si="6"/>
        <v>Finalised</v>
      </c>
      <c r="Z121" s="37"/>
      <c r="AA121" s="36"/>
      <c r="AB121" s="37"/>
      <c r="AC121" s="36"/>
      <c r="AD121" s="38"/>
      <c r="AE121" s="37"/>
      <c r="AF121" s="36"/>
      <c r="AG121" s="37"/>
      <c r="AH121" s="39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19"/>
      <c r="AT121" s="19"/>
      <c r="AU121" s="19"/>
      <c r="AV121" s="19"/>
      <c r="AW121" s="19"/>
      <c r="AX121" s="19"/>
      <c r="AY121" s="18"/>
      <c r="AZ121" s="18"/>
      <c r="BA121" s="18"/>
      <c r="BB121" s="18"/>
      <c r="BC121" s="18"/>
      <c r="BD121" s="18"/>
      <c r="BE121" s="58"/>
      <c r="BF121" s="58"/>
      <c r="BG121" s="58"/>
      <c r="BH121" s="58"/>
      <c r="BI121" s="58"/>
      <c r="BJ121" s="58"/>
      <c r="BK121" s="59"/>
      <c r="BL121" s="59"/>
      <c r="BM121" s="58"/>
      <c r="BN121" s="58"/>
      <c r="BO121" s="58"/>
      <c r="BP121" s="58"/>
      <c r="BQ121" s="58"/>
      <c r="BR121" s="5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</row>
    <row r="122" spans="1:90" ht="55.5" customHeight="1" x14ac:dyDescent="0.35">
      <c r="A122" s="21">
        <f t="shared" si="8"/>
        <v>120</v>
      </c>
      <c r="B122" s="133" t="s">
        <v>40</v>
      </c>
      <c r="C122" s="124" t="s">
        <v>41</v>
      </c>
      <c r="D122" s="24">
        <v>44488</v>
      </c>
      <c r="E122" s="120">
        <v>44488</v>
      </c>
      <c r="F122" s="132" t="s">
        <v>420</v>
      </c>
      <c r="G122" s="116" t="s">
        <v>439</v>
      </c>
      <c r="H122" s="117" t="s">
        <v>501</v>
      </c>
      <c r="I122" s="117" t="s">
        <v>502</v>
      </c>
      <c r="J122" s="117" t="s">
        <v>503</v>
      </c>
      <c r="K122" s="118" t="s">
        <v>425</v>
      </c>
      <c r="L122" s="118" t="s">
        <v>504</v>
      </c>
      <c r="M122" s="257">
        <v>79427.039999999994</v>
      </c>
      <c r="N122" s="118" t="s">
        <v>505</v>
      </c>
      <c r="O122" s="118" t="s">
        <v>475</v>
      </c>
      <c r="P122" s="119" t="s">
        <v>87</v>
      </c>
      <c r="Q122" s="30">
        <v>44488</v>
      </c>
      <c r="R122" s="126" t="s">
        <v>436</v>
      </c>
      <c r="S122" s="126" t="s">
        <v>436</v>
      </c>
      <c r="T122" s="119" t="s">
        <v>215</v>
      </c>
      <c r="U122" s="30"/>
      <c r="V122" s="120"/>
      <c r="W122" s="32" t="str">
        <f t="shared" si="10"/>
        <v>-44488</v>
      </c>
      <c r="X122" s="33"/>
      <c r="Y122" s="34" t="str">
        <f t="shared" si="6"/>
        <v>-44488</v>
      </c>
      <c r="Z122" s="37"/>
      <c r="AA122" s="36"/>
      <c r="AB122" s="37"/>
      <c r="AC122" s="36"/>
      <c r="AD122" s="38"/>
      <c r="AE122" s="37"/>
      <c r="AF122" s="36"/>
      <c r="AG122" s="37"/>
      <c r="AH122" s="39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19"/>
      <c r="AT122" s="19"/>
      <c r="AU122" s="19"/>
      <c r="AV122" s="19"/>
      <c r="AW122" s="19"/>
      <c r="AX122" s="19"/>
      <c r="AY122" s="18"/>
      <c r="AZ122" s="18"/>
      <c r="BA122" s="18"/>
      <c r="BB122" s="18"/>
      <c r="BC122" s="18"/>
      <c r="BD122" s="18"/>
      <c r="BE122" s="58"/>
      <c r="BF122" s="58"/>
      <c r="BG122" s="58"/>
      <c r="BH122" s="58"/>
      <c r="BI122" s="58"/>
      <c r="BJ122" s="58"/>
      <c r="BK122" s="59"/>
      <c r="BL122" s="59"/>
      <c r="BM122" s="58"/>
      <c r="BN122" s="58"/>
      <c r="BO122" s="58"/>
      <c r="BP122" s="58"/>
      <c r="BQ122" s="58"/>
      <c r="BR122" s="5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</row>
    <row r="123" spans="1:90" ht="55.5" customHeight="1" x14ac:dyDescent="0.35">
      <c r="A123" s="21">
        <f t="shared" si="8"/>
        <v>121</v>
      </c>
      <c r="B123" s="133" t="s">
        <v>40</v>
      </c>
      <c r="C123" s="124" t="s">
        <v>41</v>
      </c>
      <c r="D123" s="24">
        <v>44496</v>
      </c>
      <c r="E123" s="120">
        <v>44496</v>
      </c>
      <c r="F123" s="132" t="s">
        <v>420</v>
      </c>
      <c r="G123" s="116" t="s">
        <v>459</v>
      </c>
      <c r="H123" s="116" t="s">
        <v>506</v>
      </c>
      <c r="I123" s="116" t="s">
        <v>507</v>
      </c>
      <c r="J123" s="117" t="s">
        <v>508</v>
      </c>
      <c r="K123" s="118" t="s">
        <v>425</v>
      </c>
      <c r="L123" s="118" t="s">
        <v>504</v>
      </c>
      <c r="M123" s="257">
        <v>434834.67</v>
      </c>
      <c r="N123" s="118" t="s">
        <v>436</v>
      </c>
      <c r="O123" s="118" t="s">
        <v>436</v>
      </c>
      <c r="P123" s="119" t="s">
        <v>87</v>
      </c>
      <c r="Q123" s="30">
        <v>44491</v>
      </c>
      <c r="R123" s="126" t="s">
        <v>436</v>
      </c>
      <c r="S123" s="126" t="s">
        <v>436</v>
      </c>
      <c r="T123" s="119" t="s">
        <v>215</v>
      </c>
      <c r="U123" s="30"/>
      <c r="V123" s="120"/>
      <c r="W123" s="32" t="str">
        <f t="shared" si="10"/>
        <v>-44496</v>
      </c>
      <c r="X123" s="33"/>
      <c r="Y123" s="34" t="str">
        <f t="shared" si="6"/>
        <v>-44496</v>
      </c>
      <c r="Z123" s="37"/>
      <c r="AA123" s="36"/>
      <c r="AB123" s="37"/>
      <c r="AC123" s="36"/>
      <c r="AD123" s="38"/>
      <c r="AE123" s="37"/>
      <c r="AF123" s="36"/>
      <c r="AG123" s="37"/>
      <c r="AH123" s="39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19"/>
      <c r="AT123" s="19"/>
      <c r="AU123" s="19"/>
      <c r="AV123" s="19"/>
      <c r="AW123" s="19"/>
      <c r="AX123" s="19"/>
      <c r="AY123" s="18"/>
      <c r="AZ123" s="18"/>
      <c r="BA123" s="18"/>
      <c r="BB123" s="18"/>
      <c r="BC123" s="18"/>
      <c r="BD123" s="18"/>
      <c r="BE123" s="58"/>
      <c r="BF123" s="58"/>
      <c r="BG123" s="58"/>
      <c r="BH123" s="58"/>
      <c r="BI123" s="58"/>
      <c r="BJ123" s="58"/>
      <c r="BK123" s="59"/>
      <c r="BL123" s="59"/>
      <c r="BM123" s="58"/>
      <c r="BN123" s="58"/>
      <c r="BO123" s="58"/>
      <c r="BP123" s="58"/>
      <c r="BQ123" s="58"/>
      <c r="BR123" s="5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</row>
    <row r="124" spans="1:90" ht="55.5" customHeight="1" x14ac:dyDescent="0.35">
      <c r="A124" s="21">
        <f t="shared" si="8"/>
        <v>122</v>
      </c>
      <c r="B124" s="133" t="s">
        <v>40</v>
      </c>
      <c r="C124" s="124" t="s">
        <v>41</v>
      </c>
      <c r="D124" s="24">
        <v>44496</v>
      </c>
      <c r="E124" s="120">
        <v>44496</v>
      </c>
      <c r="F124" s="132" t="s">
        <v>420</v>
      </c>
      <c r="G124" s="116" t="s">
        <v>459</v>
      </c>
      <c r="H124" s="116" t="s">
        <v>506</v>
      </c>
      <c r="I124" s="116" t="s">
        <v>509</v>
      </c>
      <c r="J124" s="117" t="s">
        <v>510</v>
      </c>
      <c r="K124" s="118" t="s">
        <v>425</v>
      </c>
      <c r="L124" s="118" t="s">
        <v>504</v>
      </c>
      <c r="M124" s="257">
        <v>55010.2</v>
      </c>
      <c r="N124" s="118" t="s">
        <v>436</v>
      </c>
      <c r="O124" s="118" t="s">
        <v>436</v>
      </c>
      <c r="P124" s="119" t="s">
        <v>87</v>
      </c>
      <c r="Q124" s="30">
        <v>44491</v>
      </c>
      <c r="R124" s="126" t="s">
        <v>436</v>
      </c>
      <c r="S124" s="126" t="s">
        <v>436</v>
      </c>
      <c r="T124" s="119" t="s">
        <v>215</v>
      </c>
      <c r="U124" s="30"/>
      <c r="V124" s="120"/>
      <c r="W124" s="32" t="str">
        <f t="shared" si="10"/>
        <v>-44496</v>
      </c>
      <c r="X124" s="33"/>
      <c r="Y124" s="34" t="str">
        <f t="shared" si="6"/>
        <v>-44496</v>
      </c>
      <c r="Z124" s="37"/>
      <c r="AA124" s="36"/>
      <c r="AB124" s="37"/>
      <c r="AC124" s="36"/>
      <c r="AD124" s="38"/>
      <c r="AE124" s="37"/>
      <c r="AF124" s="36"/>
      <c r="AG124" s="37"/>
      <c r="AH124" s="39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19"/>
      <c r="AT124" s="19"/>
      <c r="AU124" s="19"/>
      <c r="AV124" s="19"/>
      <c r="AW124" s="19"/>
      <c r="AX124" s="19"/>
      <c r="AY124" s="18"/>
      <c r="AZ124" s="18"/>
      <c r="BA124" s="18"/>
      <c r="BB124" s="18"/>
      <c r="BC124" s="18"/>
      <c r="BD124" s="18"/>
      <c r="BE124" s="58"/>
      <c r="BF124" s="58"/>
      <c r="BG124" s="58"/>
      <c r="BH124" s="58"/>
      <c r="BI124" s="58"/>
      <c r="BJ124" s="58"/>
      <c r="BK124" s="59"/>
      <c r="BL124" s="59"/>
      <c r="BM124" s="58"/>
      <c r="BN124" s="58"/>
      <c r="BO124" s="58"/>
      <c r="BP124" s="58"/>
      <c r="BQ124" s="58"/>
      <c r="BR124" s="5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</row>
    <row r="125" spans="1:90" ht="55.5" customHeight="1" x14ac:dyDescent="0.35">
      <c r="A125" s="21">
        <f t="shared" si="8"/>
        <v>123</v>
      </c>
      <c r="B125" s="133" t="s">
        <v>40</v>
      </c>
      <c r="C125" s="127" t="s">
        <v>41</v>
      </c>
      <c r="D125" s="24">
        <v>44497</v>
      </c>
      <c r="E125" s="120">
        <v>44498</v>
      </c>
      <c r="F125" s="132" t="s">
        <v>420</v>
      </c>
      <c r="G125" s="116" t="s">
        <v>445</v>
      </c>
      <c r="H125" s="116" t="s">
        <v>451</v>
      </c>
      <c r="I125" s="116" t="s">
        <v>511</v>
      </c>
      <c r="J125" s="117" t="s">
        <v>512</v>
      </c>
      <c r="K125" s="118" t="s">
        <v>513</v>
      </c>
      <c r="L125" s="118" t="s">
        <v>504</v>
      </c>
      <c r="M125" s="257">
        <v>150000</v>
      </c>
      <c r="N125" s="118" t="s">
        <v>436</v>
      </c>
      <c r="O125" s="118" t="s">
        <v>436</v>
      </c>
      <c r="P125" s="119" t="s">
        <v>87</v>
      </c>
      <c r="Q125" s="30">
        <v>44495</v>
      </c>
      <c r="R125" s="126" t="s">
        <v>436</v>
      </c>
      <c r="S125" s="126" t="s">
        <v>436</v>
      </c>
      <c r="T125" s="119" t="s">
        <v>50</v>
      </c>
      <c r="U125" s="30">
        <v>44536</v>
      </c>
      <c r="V125" s="120"/>
      <c r="W125" s="32" t="str">
        <f t="shared" si="10"/>
        <v>39</v>
      </c>
      <c r="X125" s="33"/>
      <c r="Y125" s="34" t="str">
        <f t="shared" si="6"/>
        <v>Finalised</v>
      </c>
      <c r="Z125" s="37"/>
      <c r="AA125" s="36"/>
      <c r="AB125" s="37"/>
      <c r="AC125" s="36"/>
      <c r="AD125" s="38"/>
      <c r="AE125" s="37"/>
      <c r="AF125" s="36"/>
      <c r="AG125" s="37"/>
      <c r="AH125" s="39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19"/>
      <c r="AT125" s="19"/>
      <c r="AU125" s="19"/>
      <c r="AV125" s="19"/>
      <c r="AW125" s="19"/>
      <c r="AX125" s="19"/>
      <c r="AY125" s="18"/>
      <c r="AZ125" s="18"/>
      <c r="BA125" s="18"/>
      <c r="BB125" s="18"/>
      <c r="BC125" s="18"/>
      <c r="BD125" s="18"/>
      <c r="BE125" s="58"/>
      <c r="BF125" s="58"/>
      <c r="BG125" s="58"/>
      <c r="BH125" s="58"/>
      <c r="BI125" s="58"/>
      <c r="BJ125" s="58"/>
      <c r="BK125" s="59"/>
      <c r="BL125" s="59"/>
      <c r="BM125" s="58"/>
      <c r="BN125" s="58"/>
      <c r="BO125" s="58"/>
      <c r="BP125" s="58"/>
      <c r="BQ125" s="58"/>
      <c r="BR125" s="5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</row>
    <row r="126" spans="1:90" ht="55.5" customHeight="1" x14ac:dyDescent="0.35">
      <c r="A126" s="21">
        <f t="shared" si="8"/>
        <v>124</v>
      </c>
      <c r="B126" s="133" t="s">
        <v>40</v>
      </c>
      <c r="C126" s="127" t="s">
        <v>41</v>
      </c>
      <c r="D126" s="24">
        <v>44488</v>
      </c>
      <c r="E126" s="134">
        <v>44488</v>
      </c>
      <c r="F126" s="132" t="s">
        <v>420</v>
      </c>
      <c r="G126" s="115" t="s">
        <v>421</v>
      </c>
      <c r="H126" s="116" t="s">
        <v>514</v>
      </c>
      <c r="I126" s="117" t="s">
        <v>515</v>
      </c>
      <c r="J126" s="117" t="s">
        <v>516</v>
      </c>
      <c r="K126" s="117" t="s">
        <v>425</v>
      </c>
      <c r="L126" s="117" t="s">
        <v>91</v>
      </c>
      <c r="M126" s="257">
        <v>423836.44</v>
      </c>
      <c r="N126" s="118" t="s">
        <v>517</v>
      </c>
      <c r="O126" s="118" t="s">
        <v>518</v>
      </c>
      <c r="P126" s="119" t="s">
        <v>87</v>
      </c>
      <c r="Q126" s="120">
        <v>44488</v>
      </c>
      <c r="R126" s="126" t="s">
        <v>519</v>
      </c>
      <c r="S126" s="126" t="s">
        <v>519</v>
      </c>
      <c r="T126" s="119" t="s">
        <v>50</v>
      </c>
      <c r="U126" s="30">
        <v>44515</v>
      </c>
      <c r="V126" s="120"/>
      <c r="W126" s="32" t="str">
        <f t="shared" si="10"/>
        <v>27</v>
      </c>
      <c r="X126" s="33"/>
      <c r="Y126" s="34" t="str">
        <f t="shared" si="6"/>
        <v>Finalised</v>
      </c>
      <c r="Z126" s="37"/>
      <c r="AA126" s="36"/>
      <c r="AB126" s="37"/>
      <c r="AC126" s="36"/>
      <c r="AD126" s="38"/>
      <c r="AE126" s="37"/>
      <c r="AF126" s="36"/>
      <c r="AG126" s="37"/>
      <c r="AH126" s="39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19"/>
      <c r="AT126" s="19"/>
      <c r="AU126" s="19"/>
      <c r="AV126" s="19"/>
      <c r="AW126" s="19"/>
      <c r="AX126" s="19"/>
      <c r="AY126" s="18"/>
      <c r="AZ126" s="18"/>
      <c r="BA126" s="18"/>
      <c r="BB126" s="18"/>
      <c r="BC126" s="18"/>
      <c r="BD126" s="18"/>
      <c r="BE126" s="58"/>
      <c r="BF126" s="58"/>
      <c r="BG126" s="58"/>
      <c r="BH126" s="58"/>
      <c r="BI126" s="58"/>
      <c r="BJ126" s="58"/>
      <c r="BK126" s="59"/>
      <c r="BL126" s="59"/>
      <c r="BM126" s="58"/>
      <c r="BN126" s="58"/>
      <c r="BO126" s="58"/>
      <c r="BP126" s="58"/>
      <c r="BQ126" s="58"/>
      <c r="BR126" s="5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</row>
    <row r="127" spans="1:90" ht="55.5" customHeight="1" x14ac:dyDescent="0.35">
      <c r="A127" s="21">
        <f t="shared" si="8"/>
        <v>125</v>
      </c>
      <c r="B127" s="115" t="s">
        <v>40</v>
      </c>
      <c r="C127" s="124" t="s">
        <v>41</v>
      </c>
      <c r="D127" s="24">
        <v>44488</v>
      </c>
      <c r="E127" s="113">
        <v>44488</v>
      </c>
      <c r="F127" s="125" t="s">
        <v>420</v>
      </c>
      <c r="G127" s="119" t="s">
        <v>421</v>
      </c>
      <c r="H127" s="119" t="s">
        <v>427</v>
      </c>
      <c r="I127" s="139" t="s">
        <v>520</v>
      </c>
      <c r="J127" s="140" t="s">
        <v>521</v>
      </c>
      <c r="K127" s="141" t="s">
        <v>522</v>
      </c>
      <c r="L127" s="142" t="s">
        <v>153</v>
      </c>
      <c r="M127" s="257">
        <v>18406118</v>
      </c>
      <c r="N127" s="118" t="s">
        <v>523</v>
      </c>
      <c r="O127" s="118" t="s">
        <v>426</v>
      </c>
      <c r="P127" s="119" t="s">
        <v>87</v>
      </c>
      <c r="Q127" s="113">
        <v>44488</v>
      </c>
      <c r="R127" s="126" t="s">
        <v>436</v>
      </c>
      <c r="S127" s="30">
        <v>45382</v>
      </c>
      <c r="T127" s="119" t="s">
        <v>50</v>
      </c>
      <c r="U127" s="30">
        <v>44518</v>
      </c>
      <c r="V127" s="120"/>
      <c r="W127" s="32" t="str">
        <f t="shared" si="10"/>
        <v>30</v>
      </c>
      <c r="X127" s="33"/>
      <c r="Y127" s="34" t="str">
        <f t="shared" si="6"/>
        <v>Finalised</v>
      </c>
      <c r="Z127" s="37"/>
      <c r="AA127" s="36"/>
      <c r="AB127" s="37"/>
      <c r="AC127" s="36"/>
      <c r="AD127" s="38"/>
      <c r="AE127" s="37"/>
      <c r="AF127" s="36"/>
      <c r="AG127" s="37"/>
      <c r="AH127" s="39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19"/>
      <c r="AT127" s="19"/>
      <c r="AU127" s="19"/>
      <c r="AV127" s="19"/>
      <c r="AW127" s="19"/>
      <c r="AX127" s="19"/>
      <c r="AY127" s="18"/>
      <c r="AZ127" s="18"/>
      <c r="BA127" s="18"/>
      <c r="BB127" s="18"/>
      <c r="BC127" s="18"/>
      <c r="BD127" s="18"/>
      <c r="BE127" s="58"/>
      <c r="BF127" s="58"/>
      <c r="BG127" s="58"/>
      <c r="BH127" s="58"/>
      <c r="BI127" s="58"/>
      <c r="BJ127" s="58"/>
      <c r="BK127" s="59"/>
      <c r="BL127" s="59"/>
      <c r="BM127" s="58"/>
      <c r="BN127" s="58"/>
      <c r="BO127" s="58"/>
      <c r="BP127" s="58"/>
      <c r="BQ127" s="58"/>
      <c r="BR127" s="5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</row>
    <row r="128" spans="1:90" ht="55.5" customHeight="1" x14ac:dyDescent="0.35">
      <c r="A128" s="21">
        <f t="shared" si="8"/>
        <v>126</v>
      </c>
      <c r="B128" s="133" t="s">
        <v>40</v>
      </c>
      <c r="C128" s="127" t="s">
        <v>114</v>
      </c>
      <c r="D128" s="24">
        <v>44494</v>
      </c>
      <c r="E128" s="134">
        <v>44494</v>
      </c>
      <c r="F128" s="132" t="s">
        <v>420</v>
      </c>
      <c r="G128" s="119" t="s">
        <v>421</v>
      </c>
      <c r="H128" s="119" t="s">
        <v>427</v>
      </c>
      <c r="I128" s="117" t="s">
        <v>524</v>
      </c>
      <c r="J128" s="117" t="s">
        <v>525</v>
      </c>
      <c r="K128" s="141" t="s">
        <v>434</v>
      </c>
      <c r="L128" s="142" t="s">
        <v>153</v>
      </c>
      <c r="M128" s="257">
        <v>33151602</v>
      </c>
      <c r="N128" s="118" t="s">
        <v>436</v>
      </c>
      <c r="O128" s="118" t="s">
        <v>436</v>
      </c>
      <c r="P128" s="119" t="s">
        <v>87</v>
      </c>
      <c r="Q128" s="120">
        <v>44494</v>
      </c>
      <c r="R128" s="30">
        <v>44562</v>
      </c>
      <c r="S128" s="30">
        <v>44651</v>
      </c>
      <c r="T128" s="119" t="s">
        <v>50</v>
      </c>
      <c r="U128" s="30">
        <v>44525</v>
      </c>
      <c r="V128" s="120"/>
      <c r="W128" s="143" t="str">
        <f xml:space="preserve"> CONCATENATE(IF(T128="Finalised",SUM(U128-D128),""),IF(T128="Not Finalised",SUM(U128-D128),""), IF(T128="Closed",SUM(U128-D128),""),IF(T128="Withdrawn",SUM(U128-D128),""))</f>
        <v>31</v>
      </c>
      <c r="X128" s="33"/>
      <c r="Y128" s="34" t="str">
        <f t="shared" si="6"/>
        <v>Finalised</v>
      </c>
      <c r="Z128" s="37"/>
      <c r="AA128" s="36"/>
      <c r="AB128" s="37"/>
      <c r="AC128" s="36"/>
      <c r="AD128" s="38"/>
      <c r="AE128" s="37"/>
      <c r="AF128" s="36"/>
      <c r="AG128" s="37"/>
      <c r="AH128" s="39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19"/>
      <c r="AT128" s="19"/>
      <c r="AU128" s="19"/>
      <c r="AV128" s="19"/>
      <c r="AW128" s="19"/>
      <c r="AX128" s="19"/>
      <c r="AY128" s="18"/>
      <c r="AZ128" s="18"/>
      <c r="BA128" s="18"/>
      <c r="BB128" s="18"/>
      <c r="BC128" s="18"/>
      <c r="BD128" s="18"/>
      <c r="BE128" s="58"/>
      <c r="BF128" s="58"/>
      <c r="BG128" s="58"/>
      <c r="BH128" s="58"/>
      <c r="BI128" s="58"/>
      <c r="BJ128" s="58"/>
      <c r="BK128" s="59"/>
      <c r="BL128" s="59"/>
      <c r="BM128" s="58"/>
      <c r="BN128" s="58"/>
      <c r="BO128" s="58"/>
      <c r="BP128" s="58"/>
      <c r="BQ128" s="58"/>
      <c r="BR128" s="5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</row>
    <row r="129" spans="1:90" ht="55.5" customHeight="1" x14ac:dyDescent="0.35">
      <c r="A129" s="21">
        <f t="shared" si="8"/>
        <v>127</v>
      </c>
      <c r="B129" s="115" t="s">
        <v>40</v>
      </c>
      <c r="C129" s="124" t="s">
        <v>242</v>
      </c>
      <c r="D129" s="24">
        <v>44484</v>
      </c>
      <c r="E129" s="113">
        <v>44484</v>
      </c>
      <c r="F129" s="125" t="s">
        <v>420</v>
      </c>
      <c r="G129" s="119" t="s">
        <v>421</v>
      </c>
      <c r="H129" s="119" t="s">
        <v>427</v>
      </c>
      <c r="I129" s="144" t="s">
        <v>526</v>
      </c>
      <c r="J129" s="117" t="s">
        <v>527</v>
      </c>
      <c r="K129" s="118" t="s">
        <v>483</v>
      </c>
      <c r="L129" s="118" t="s">
        <v>483</v>
      </c>
      <c r="M129" s="257">
        <v>0</v>
      </c>
      <c r="N129" s="118" t="s">
        <v>475</v>
      </c>
      <c r="O129" s="118" t="s">
        <v>475</v>
      </c>
      <c r="P129" s="119" t="s">
        <v>476</v>
      </c>
      <c r="Q129" s="30">
        <v>44484</v>
      </c>
      <c r="R129" s="118" t="s">
        <v>475</v>
      </c>
      <c r="S129" s="118" t="s">
        <v>475</v>
      </c>
      <c r="T129" s="119" t="s">
        <v>50</v>
      </c>
      <c r="U129" s="30">
        <v>44523</v>
      </c>
      <c r="V129" s="120"/>
      <c r="W129" s="143" t="str">
        <f t="shared" ref="W129:W162" si="11" xml:space="preserve"> CONCATENATE(IF(T129="Finalised",SUM(U129-D129),""),IF(T129="Not Finalised",SUM(U129-D129),""), IF(T129="Closed",SUM(U129-D129),""),IF(T129="Withdrawn",SUM(U129-D129),""))</f>
        <v>39</v>
      </c>
      <c r="X129" s="33"/>
      <c r="Y129" s="34" t="str">
        <f t="shared" si="6"/>
        <v>Finalised</v>
      </c>
      <c r="Z129" s="37"/>
      <c r="AA129" s="36"/>
      <c r="AB129" s="37"/>
      <c r="AC129" s="36"/>
      <c r="AD129" s="38"/>
      <c r="AE129" s="37"/>
      <c r="AF129" s="36"/>
      <c r="AG129" s="37"/>
      <c r="AH129" s="39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19"/>
      <c r="AT129" s="19"/>
      <c r="AU129" s="19"/>
      <c r="AV129" s="19"/>
      <c r="AW129" s="19"/>
      <c r="AX129" s="19"/>
      <c r="AY129" s="18"/>
      <c r="AZ129" s="18"/>
      <c r="BA129" s="18"/>
      <c r="BB129" s="18"/>
      <c r="BC129" s="18"/>
      <c r="BD129" s="18"/>
      <c r="BE129" s="58"/>
      <c r="BF129" s="58"/>
      <c r="BG129" s="58"/>
      <c r="BH129" s="58"/>
      <c r="BI129" s="58"/>
      <c r="BJ129" s="58"/>
      <c r="BK129" s="59"/>
      <c r="BL129" s="59"/>
      <c r="BM129" s="58"/>
      <c r="BN129" s="58"/>
      <c r="BO129" s="58"/>
      <c r="BP129" s="58"/>
      <c r="BQ129" s="58"/>
      <c r="BR129" s="5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</row>
    <row r="130" spans="1:90" ht="55.5" customHeight="1" x14ac:dyDescent="0.35">
      <c r="A130" s="21">
        <f t="shared" si="8"/>
        <v>128</v>
      </c>
      <c r="B130" s="115" t="s">
        <v>40</v>
      </c>
      <c r="C130" s="124" t="s">
        <v>41</v>
      </c>
      <c r="D130" s="24">
        <v>44481</v>
      </c>
      <c r="E130" s="113">
        <v>44481</v>
      </c>
      <c r="F130" s="125" t="s">
        <v>420</v>
      </c>
      <c r="G130" s="119" t="s">
        <v>421</v>
      </c>
      <c r="H130" s="119" t="s">
        <v>427</v>
      </c>
      <c r="I130" s="139" t="s">
        <v>528</v>
      </c>
      <c r="J130" s="140" t="s">
        <v>529</v>
      </c>
      <c r="K130" s="141" t="s">
        <v>522</v>
      </c>
      <c r="L130" s="142" t="s">
        <v>68</v>
      </c>
      <c r="M130" s="257">
        <v>34800584.210000001</v>
      </c>
      <c r="N130" s="144" t="s">
        <v>530</v>
      </c>
      <c r="O130" s="144" t="s">
        <v>531</v>
      </c>
      <c r="P130" s="119" t="s">
        <v>87</v>
      </c>
      <c r="Q130" s="113">
        <v>44481</v>
      </c>
      <c r="R130" s="126" t="s">
        <v>436</v>
      </c>
      <c r="S130" s="126" t="s">
        <v>436</v>
      </c>
      <c r="T130" s="119" t="s">
        <v>50</v>
      </c>
      <c r="U130" s="30">
        <v>44523</v>
      </c>
      <c r="V130" s="120"/>
      <c r="W130" s="143" t="str">
        <f t="shared" si="11"/>
        <v>42</v>
      </c>
      <c r="X130" s="33"/>
      <c r="Y130" s="34" t="str">
        <f t="shared" si="6"/>
        <v>Finalised</v>
      </c>
      <c r="Z130" s="37"/>
      <c r="AA130" s="36"/>
      <c r="AB130" s="37"/>
      <c r="AC130" s="36"/>
      <c r="AD130" s="38"/>
      <c r="AE130" s="37"/>
      <c r="AF130" s="36"/>
      <c r="AG130" s="37"/>
      <c r="AH130" s="39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19"/>
      <c r="AT130" s="19"/>
      <c r="AU130" s="19"/>
      <c r="AV130" s="19"/>
      <c r="AW130" s="19"/>
      <c r="AX130" s="19"/>
      <c r="AY130" s="18"/>
      <c r="AZ130" s="18"/>
      <c r="BA130" s="18"/>
      <c r="BB130" s="18"/>
      <c r="BC130" s="18"/>
      <c r="BD130" s="18"/>
      <c r="BE130" s="58"/>
      <c r="BF130" s="58"/>
      <c r="BG130" s="58"/>
      <c r="BH130" s="58"/>
      <c r="BI130" s="58"/>
      <c r="BJ130" s="58"/>
      <c r="BK130" s="59"/>
      <c r="BL130" s="59"/>
      <c r="BM130" s="58"/>
      <c r="BN130" s="58"/>
      <c r="BO130" s="58"/>
      <c r="BP130" s="58"/>
      <c r="BQ130" s="58"/>
      <c r="BR130" s="5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</row>
    <row r="131" spans="1:90" ht="55.5" customHeight="1" x14ac:dyDescent="0.35">
      <c r="A131" s="21">
        <f t="shared" si="8"/>
        <v>129</v>
      </c>
      <c r="B131" s="115" t="s">
        <v>40</v>
      </c>
      <c r="C131" s="127" t="s">
        <v>41</v>
      </c>
      <c r="D131" s="24">
        <v>44503</v>
      </c>
      <c r="E131" s="120">
        <v>44504</v>
      </c>
      <c r="F131" s="132" t="s">
        <v>420</v>
      </c>
      <c r="G131" s="116" t="s">
        <v>439</v>
      </c>
      <c r="H131" s="116" t="s">
        <v>532</v>
      </c>
      <c r="I131" s="116" t="s">
        <v>533</v>
      </c>
      <c r="J131" s="117" t="s">
        <v>534</v>
      </c>
      <c r="K131" s="117" t="s">
        <v>425</v>
      </c>
      <c r="L131" s="117" t="s">
        <v>48</v>
      </c>
      <c r="M131" s="257">
        <v>139304.01999999999</v>
      </c>
      <c r="N131" s="118" t="s">
        <v>535</v>
      </c>
      <c r="O131" s="118" t="s">
        <v>475</v>
      </c>
      <c r="P131" s="119" t="s">
        <v>87</v>
      </c>
      <c r="Q131" s="30">
        <v>44503</v>
      </c>
      <c r="R131" s="118" t="s">
        <v>475</v>
      </c>
      <c r="S131" s="118" t="s">
        <v>475</v>
      </c>
      <c r="T131" s="119" t="s">
        <v>215</v>
      </c>
      <c r="U131" s="30"/>
      <c r="V131" s="120"/>
      <c r="W131" s="143" t="str">
        <f t="shared" si="11"/>
        <v>-44503</v>
      </c>
      <c r="X131" s="33"/>
      <c r="Y131" s="34" t="str">
        <f t="shared" si="6"/>
        <v>-44503</v>
      </c>
      <c r="Z131" s="37"/>
      <c r="AA131" s="36"/>
      <c r="AB131" s="37"/>
      <c r="AC131" s="36"/>
      <c r="AD131" s="38"/>
      <c r="AE131" s="37"/>
      <c r="AF131" s="36"/>
      <c r="AG131" s="37"/>
      <c r="AH131" s="39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19"/>
      <c r="AT131" s="19"/>
      <c r="AU131" s="19"/>
      <c r="AV131" s="19"/>
      <c r="AW131" s="19"/>
      <c r="AX131" s="19"/>
      <c r="AY131" s="18"/>
      <c r="AZ131" s="18"/>
      <c r="BA131" s="18"/>
      <c r="BB131" s="18"/>
      <c r="BC131" s="18"/>
      <c r="BD131" s="18"/>
      <c r="BE131" s="58"/>
      <c r="BF131" s="58"/>
      <c r="BG131" s="58"/>
      <c r="BH131" s="58"/>
      <c r="BI131" s="58"/>
      <c r="BJ131" s="58"/>
      <c r="BK131" s="59"/>
      <c r="BL131" s="59"/>
      <c r="BM131" s="58"/>
      <c r="BN131" s="58"/>
      <c r="BO131" s="58"/>
      <c r="BP131" s="58"/>
      <c r="BQ131" s="58"/>
      <c r="BR131" s="5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</row>
    <row r="132" spans="1:90" ht="55.5" customHeight="1" x14ac:dyDescent="0.35">
      <c r="A132" s="21">
        <f t="shared" si="8"/>
        <v>130</v>
      </c>
      <c r="B132" s="115" t="s">
        <v>40</v>
      </c>
      <c r="C132" s="127" t="s">
        <v>242</v>
      </c>
      <c r="D132" s="24">
        <v>44503</v>
      </c>
      <c r="E132" s="120">
        <v>44504</v>
      </c>
      <c r="F132" s="132" t="s">
        <v>420</v>
      </c>
      <c r="G132" s="119" t="s">
        <v>421</v>
      </c>
      <c r="H132" s="119" t="s">
        <v>427</v>
      </c>
      <c r="I132" s="116" t="s">
        <v>536</v>
      </c>
      <c r="J132" s="117" t="s">
        <v>537</v>
      </c>
      <c r="K132" s="117" t="s">
        <v>425</v>
      </c>
      <c r="L132" s="117" t="s">
        <v>48</v>
      </c>
      <c r="M132" s="257">
        <v>0</v>
      </c>
      <c r="N132" s="118" t="s">
        <v>475</v>
      </c>
      <c r="O132" s="118" t="s">
        <v>475</v>
      </c>
      <c r="P132" s="119" t="s">
        <v>476</v>
      </c>
      <c r="Q132" s="30">
        <v>44509</v>
      </c>
      <c r="R132" s="118" t="s">
        <v>475</v>
      </c>
      <c r="S132" s="118" t="s">
        <v>475</v>
      </c>
      <c r="T132" s="119" t="s">
        <v>50</v>
      </c>
      <c r="U132" s="30">
        <v>44533</v>
      </c>
      <c r="V132" s="120"/>
      <c r="W132" s="143" t="str">
        <f t="shared" si="11"/>
        <v>30</v>
      </c>
      <c r="X132" s="33"/>
      <c r="Y132" s="34" t="str">
        <f t="shared" si="6"/>
        <v>Finalised</v>
      </c>
      <c r="Z132" s="37"/>
      <c r="AA132" s="36"/>
      <c r="AB132" s="37"/>
      <c r="AC132" s="36"/>
      <c r="AD132" s="38"/>
      <c r="AE132" s="37"/>
      <c r="AF132" s="36"/>
      <c r="AG132" s="37"/>
      <c r="AH132" s="39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19"/>
      <c r="AT132" s="19"/>
      <c r="AU132" s="19"/>
      <c r="AV132" s="19"/>
      <c r="AW132" s="19"/>
      <c r="AX132" s="19"/>
      <c r="AY132" s="18"/>
      <c r="AZ132" s="18"/>
      <c r="BA132" s="18"/>
      <c r="BB132" s="18"/>
      <c r="BC132" s="18"/>
      <c r="BD132" s="18"/>
      <c r="BE132" s="58"/>
      <c r="BF132" s="58"/>
      <c r="BG132" s="58"/>
      <c r="BH132" s="58"/>
      <c r="BI132" s="58"/>
      <c r="BJ132" s="58"/>
      <c r="BK132" s="59"/>
      <c r="BL132" s="59"/>
      <c r="BM132" s="58"/>
      <c r="BN132" s="58"/>
      <c r="BO132" s="58"/>
      <c r="BP132" s="58"/>
      <c r="BQ132" s="58"/>
      <c r="BR132" s="5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</row>
    <row r="133" spans="1:90" ht="55.5" customHeight="1" x14ac:dyDescent="0.35">
      <c r="A133" s="21">
        <f t="shared" ref="A133:A194" si="12">A132+1</f>
        <v>131</v>
      </c>
      <c r="B133" s="115" t="s">
        <v>40</v>
      </c>
      <c r="C133" s="112" t="s">
        <v>41</v>
      </c>
      <c r="D133" s="24">
        <v>44504</v>
      </c>
      <c r="E133" s="120">
        <v>44504</v>
      </c>
      <c r="F133" s="125" t="s">
        <v>420</v>
      </c>
      <c r="G133" s="119" t="s">
        <v>421</v>
      </c>
      <c r="H133" s="119" t="s">
        <v>427</v>
      </c>
      <c r="I133" s="116" t="s">
        <v>538</v>
      </c>
      <c r="J133" s="117" t="s">
        <v>539</v>
      </c>
      <c r="K133" s="117" t="s">
        <v>540</v>
      </c>
      <c r="L133" s="117" t="s">
        <v>48</v>
      </c>
      <c r="M133" s="257">
        <v>292333119.17000002</v>
      </c>
      <c r="N133" s="118">
        <v>1746024000</v>
      </c>
      <c r="O133" s="118" t="s">
        <v>541</v>
      </c>
      <c r="P133" s="119" t="s">
        <v>87</v>
      </c>
      <c r="Q133" s="30">
        <v>44504</v>
      </c>
      <c r="R133" s="30">
        <v>44218</v>
      </c>
      <c r="S133" s="30">
        <v>45016</v>
      </c>
      <c r="T133" s="119" t="s">
        <v>50</v>
      </c>
      <c r="U133" s="30">
        <v>44521</v>
      </c>
      <c r="V133" s="120"/>
      <c r="W133" s="143" t="str">
        <f t="shared" si="11"/>
        <v>17</v>
      </c>
      <c r="X133" s="33"/>
      <c r="Y133" s="34" t="str">
        <f t="shared" si="6"/>
        <v>Finalised</v>
      </c>
      <c r="Z133" s="37"/>
      <c r="AA133" s="36"/>
      <c r="AB133" s="37"/>
      <c r="AC133" s="36"/>
      <c r="AD133" s="38"/>
      <c r="AE133" s="37"/>
      <c r="AF133" s="36"/>
      <c r="AG133" s="37"/>
      <c r="AH133" s="39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19"/>
      <c r="AT133" s="19"/>
      <c r="AU133" s="19"/>
      <c r="AV133" s="19"/>
      <c r="AW133" s="19"/>
      <c r="AX133" s="19"/>
      <c r="AY133" s="18"/>
      <c r="AZ133" s="18"/>
      <c r="BA133" s="18"/>
      <c r="BB133" s="18"/>
      <c r="BC133" s="18"/>
      <c r="BD133" s="18"/>
      <c r="BE133" s="58"/>
      <c r="BF133" s="58"/>
      <c r="BG133" s="58"/>
      <c r="BH133" s="58"/>
      <c r="BI133" s="58"/>
      <c r="BJ133" s="58"/>
      <c r="BK133" s="59"/>
      <c r="BL133" s="59"/>
      <c r="BM133" s="58"/>
      <c r="BN133" s="58"/>
      <c r="BO133" s="58"/>
      <c r="BP133" s="58"/>
      <c r="BQ133" s="58"/>
      <c r="BR133" s="5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</row>
    <row r="134" spans="1:90" ht="55.5" customHeight="1" x14ac:dyDescent="0.35">
      <c r="A134" s="21">
        <f t="shared" si="12"/>
        <v>132</v>
      </c>
      <c r="B134" s="115" t="s">
        <v>40</v>
      </c>
      <c r="C134" s="112" t="s">
        <v>41</v>
      </c>
      <c r="D134" s="24">
        <v>44504</v>
      </c>
      <c r="E134" s="120">
        <v>44504</v>
      </c>
      <c r="F134" s="125" t="s">
        <v>420</v>
      </c>
      <c r="G134" s="119" t="s">
        <v>421</v>
      </c>
      <c r="H134" s="119" t="s">
        <v>427</v>
      </c>
      <c r="I134" s="117" t="s">
        <v>542</v>
      </c>
      <c r="J134" s="117" t="s">
        <v>543</v>
      </c>
      <c r="K134" s="117" t="s">
        <v>540</v>
      </c>
      <c r="L134" s="117" t="s">
        <v>48</v>
      </c>
      <c r="M134" s="257">
        <v>1319137813.0799999</v>
      </c>
      <c r="N134" s="118" t="s">
        <v>544</v>
      </c>
      <c r="O134" s="118" t="s">
        <v>545</v>
      </c>
      <c r="P134" s="119" t="s">
        <v>87</v>
      </c>
      <c r="Q134" s="30">
        <v>44504</v>
      </c>
      <c r="R134" s="30">
        <v>44562</v>
      </c>
      <c r="S134" s="30">
        <v>46203</v>
      </c>
      <c r="T134" s="119" t="s">
        <v>50</v>
      </c>
      <c r="U134" s="30">
        <v>44521</v>
      </c>
      <c r="V134" s="120"/>
      <c r="W134" s="143" t="str">
        <f t="shared" si="11"/>
        <v>17</v>
      </c>
      <c r="X134" s="33"/>
      <c r="Y134" s="34" t="str">
        <f t="shared" si="6"/>
        <v>Finalised</v>
      </c>
      <c r="Z134" s="37"/>
      <c r="AA134" s="36"/>
      <c r="AB134" s="37"/>
      <c r="AC134" s="36"/>
      <c r="AD134" s="38"/>
      <c r="AE134" s="37"/>
      <c r="AF134" s="36"/>
      <c r="AG134" s="37"/>
      <c r="AH134" s="39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19"/>
      <c r="AT134" s="19"/>
      <c r="AU134" s="19"/>
      <c r="AV134" s="19"/>
      <c r="AW134" s="19"/>
      <c r="AX134" s="19"/>
      <c r="AY134" s="18"/>
      <c r="AZ134" s="18"/>
      <c r="BA134" s="18"/>
      <c r="BB134" s="18"/>
      <c r="BC134" s="18"/>
      <c r="BD134" s="18"/>
      <c r="BE134" s="58"/>
      <c r="BF134" s="58"/>
      <c r="BG134" s="58"/>
      <c r="BH134" s="58"/>
      <c r="BI134" s="58"/>
      <c r="BJ134" s="58"/>
      <c r="BK134" s="59"/>
      <c r="BL134" s="59"/>
      <c r="BM134" s="58"/>
      <c r="BN134" s="58"/>
      <c r="BO134" s="58"/>
      <c r="BP134" s="58"/>
      <c r="BQ134" s="58"/>
      <c r="BR134" s="5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</row>
    <row r="135" spans="1:90" ht="55.5" customHeight="1" x14ac:dyDescent="0.35">
      <c r="A135" s="21">
        <f t="shared" si="12"/>
        <v>133</v>
      </c>
      <c r="B135" s="115" t="s">
        <v>40</v>
      </c>
      <c r="C135" s="127" t="s">
        <v>41</v>
      </c>
      <c r="D135" s="24">
        <v>44520</v>
      </c>
      <c r="E135" s="120">
        <v>44520</v>
      </c>
      <c r="F135" s="125" t="s">
        <v>420</v>
      </c>
      <c r="G135" s="119" t="s">
        <v>421</v>
      </c>
      <c r="H135" s="119" t="s">
        <v>427</v>
      </c>
      <c r="I135" s="117" t="s">
        <v>546</v>
      </c>
      <c r="J135" s="117" t="s">
        <v>547</v>
      </c>
      <c r="K135" s="117" t="s">
        <v>548</v>
      </c>
      <c r="L135" s="117" t="s">
        <v>48</v>
      </c>
      <c r="M135" s="257">
        <v>1519812828.03</v>
      </c>
      <c r="N135" s="118">
        <v>3649589688.4000001</v>
      </c>
      <c r="O135" s="118">
        <v>4964045688.3999996</v>
      </c>
      <c r="P135" s="119" t="s">
        <v>87</v>
      </c>
      <c r="Q135" s="120">
        <v>44519</v>
      </c>
      <c r="R135" s="30">
        <v>44531</v>
      </c>
      <c r="S135" s="30">
        <v>44620</v>
      </c>
      <c r="T135" s="119" t="s">
        <v>50</v>
      </c>
      <c r="U135" s="30">
        <v>44521</v>
      </c>
      <c r="V135" s="120"/>
      <c r="W135" s="143" t="str">
        <f t="shared" si="11"/>
        <v>1</v>
      </c>
      <c r="X135" s="33"/>
      <c r="Y135" s="34" t="str">
        <f t="shared" si="6"/>
        <v>Finalised</v>
      </c>
      <c r="Z135" s="37"/>
      <c r="AA135" s="36"/>
      <c r="AB135" s="37"/>
      <c r="AC135" s="36"/>
      <c r="AD135" s="38"/>
      <c r="AE135" s="37"/>
      <c r="AF135" s="36"/>
      <c r="AG135" s="37"/>
      <c r="AH135" s="39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19"/>
      <c r="AT135" s="19"/>
      <c r="AU135" s="19"/>
      <c r="AV135" s="19"/>
      <c r="AW135" s="19"/>
      <c r="AX135" s="19"/>
      <c r="AY135" s="18"/>
      <c r="AZ135" s="18"/>
      <c r="BA135" s="18"/>
      <c r="BB135" s="18"/>
      <c r="BC135" s="18"/>
      <c r="BD135" s="18"/>
      <c r="BE135" s="58"/>
      <c r="BF135" s="58"/>
      <c r="BG135" s="58"/>
      <c r="BH135" s="58"/>
      <c r="BI135" s="58"/>
      <c r="BJ135" s="58"/>
      <c r="BK135" s="59"/>
      <c r="BL135" s="59"/>
      <c r="BM135" s="58"/>
      <c r="BN135" s="58"/>
      <c r="BO135" s="58"/>
      <c r="BP135" s="58"/>
      <c r="BQ135" s="58"/>
      <c r="BR135" s="5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</row>
    <row r="136" spans="1:90" ht="55.5" customHeight="1" x14ac:dyDescent="0.35">
      <c r="A136" s="21">
        <f t="shared" si="12"/>
        <v>134</v>
      </c>
      <c r="B136" s="115" t="s">
        <v>40</v>
      </c>
      <c r="C136" s="124" t="s">
        <v>242</v>
      </c>
      <c r="D136" s="24">
        <v>44481</v>
      </c>
      <c r="E136" s="113">
        <v>44481</v>
      </c>
      <c r="F136" s="125" t="s">
        <v>420</v>
      </c>
      <c r="G136" s="119" t="s">
        <v>421</v>
      </c>
      <c r="H136" s="119" t="s">
        <v>427</v>
      </c>
      <c r="I136" s="139" t="s">
        <v>549</v>
      </c>
      <c r="J136" s="140" t="s">
        <v>550</v>
      </c>
      <c r="K136" s="141" t="s">
        <v>522</v>
      </c>
      <c r="L136" s="142" t="s">
        <v>153</v>
      </c>
      <c r="M136" s="257">
        <v>60000000</v>
      </c>
      <c r="N136" s="119" t="s">
        <v>551</v>
      </c>
      <c r="O136" s="118" t="s">
        <v>426</v>
      </c>
      <c r="P136" s="119" t="s">
        <v>87</v>
      </c>
      <c r="Q136" s="113">
        <v>44481</v>
      </c>
      <c r="R136" s="120" t="s">
        <v>552</v>
      </c>
      <c r="S136" s="120" t="s">
        <v>552</v>
      </c>
      <c r="T136" s="119" t="s">
        <v>50</v>
      </c>
      <c r="U136" s="30">
        <v>44494</v>
      </c>
      <c r="V136" s="120"/>
      <c r="W136" s="143" t="str">
        <f t="shared" si="11"/>
        <v>13</v>
      </c>
      <c r="X136" s="33"/>
      <c r="Y136" s="34" t="str">
        <f t="shared" si="6"/>
        <v>Finalised</v>
      </c>
      <c r="Z136" s="37"/>
      <c r="AA136" s="36"/>
      <c r="AB136" s="37"/>
      <c r="AC136" s="36"/>
      <c r="AD136" s="38"/>
      <c r="AE136" s="37"/>
      <c r="AF136" s="36"/>
      <c r="AG136" s="37"/>
      <c r="AH136" s="39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19"/>
      <c r="AT136" s="19"/>
      <c r="AU136" s="19"/>
      <c r="AV136" s="19"/>
      <c r="AW136" s="19"/>
      <c r="AX136" s="19"/>
      <c r="AY136" s="18"/>
      <c r="AZ136" s="18"/>
      <c r="BA136" s="18"/>
      <c r="BB136" s="18"/>
      <c r="BC136" s="18"/>
      <c r="BD136" s="18"/>
      <c r="BE136" s="58"/>
      <c r="BF136" s="58"/>
      <c r="BG136" s="58"/>
      <c r="BH136" s="58"/>
      <c r="BI136" s="58"/>
      <c r="BJ136" s="58"/>
      <c r="BK136" s="59"/>
      <c r="BL136" s="59"/>
      <c r="BM136" s="58"/>
      <c r="BN136" s="58"/>
      <c r="BO136" s="58"/>
      <c r="BP136" s="58"/>
      <c r="BQ136" s="58"/>
      <c r="BR136" s="5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</row>
    <row r="137" spans="1:90" ht="55.5" customHeight="1" x14ac:dyDescent="0.35">
      <c r="A137" s="21">
        <f t="shared" si="12"/>
        <v>135</v>
      </c>
      <c r="B137" s="115" t="s">
        <v>40</v>
      </c>
      <c r="C137" s="124" t="s">
        <v>41</v>
      </c>
      <c r="D137" s="24">
        <v>44517</v>
      </c>
      <c r="E137" s="113">
        <v>44517</v>
      </c>
      <c r="F137" s="125" t="s">
        <v>420</v>
      </c>
      <c r="G137" s="119" t="s">
        <v>421</v>
      </c>
      <c r="H137" s="119" t="s">
        <v>427</v>
      </c>
      <c r="I137" s="139" t="s">
        <v>553</v>
      </c>
      <c r="J137" s="140" t="s">
        <v>554</v>
      </c>
      <c r="K137" s="118" t="s">
        <v>555</v>
      </c>
      <c r="L137" s="117" t="s">
        <v>48</v>
      </c>
      <c r="M137" s="257">
        <v>177963419.37</v>
      </c>
      <c r="N137" s="119" t="s">
        <v>556</v>
      </c>
      <c r="O137" s="118" t="s">
        <v>557</v>
      </c>
      <c r="P137" s="119" t="s">
        <v>87</v>
      </c>
      <c r="Q137" s="30">
        <v>44517</v>
      </c>
      <c r="R137" s="120" t="s">
        <v>558</v>
      </c>
      <c r="S137" s="120" t="s">
        <v>558</v>
      </c>
      <c r="T137" s="119" t="s">
        <v>50</v>
      </c>
      <c r="U137" s="30">
        <v>44533</v>
      </c>
      <c r="V137" s="120"/>
      <c r="W137" s="143" t="str">
        <f t="shared" si="11"/>
        <v>16</v>
      </c>
      <c r="X137" s="33"/>
      <c r="Y137" s="34" t="str">
        <f t="shared" si="6"/>
        <v>Finalised</v>
      </c>
      <c r="Z137" s="37"/>
      <c r="AA137" s="36"/>
      <c r="AB137" s="37"/>
      <c r="AC137" s="36"/>
      <c r="AD137" s="38"/>
      <c r="AE137" s="37"/>
      <c r="AF137" s="36"/>
      <c r="AG137" s="37"/>
      <c r="AH137" s="39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19"/>
      <c r="AT137" s="19"/>
      <c r="AU137" s="19"/>
      <c r="AV137" s="19"/>
      <c r="AW137" s="19"/>
      <c r="AX137" s="19"/>
      <c r="AY137" s="18"/>
      <c r="AZ137" s="18"/>
      <c r="BA137" s="18"/>
      <c r="BB137" s="18"/>
      <c r="BC137" s="18"/>
      <c r="BD137" s="18"/>
      <c r="BE137" s="58"/>
      <c r="BF137" s="58"/>
      <c r="BG137" s="58"/>
      <c r="BH137" s="58"/>
      <c r="BI137" s="58"/>
      <c r="BJ137" s="58"/>
      <c r="BK137" s="59"/>
      <c r="BL137" s="59"/>
      <c r="BM137" s="58"/>
      <c r="BN137" s="58"/>
      <c r="BO137" s="58"/>
      <c r="BP137" s="58"/>
      <c r="BQ137" s="58"/>
      <c r="BR137" s="5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</row>
    <row r="138" spans="1:90" ht="55.5" customHeight="1" x14ac:dyDescent="0.35">
      <c r="A138" s="21">
        <f t="shared" si="12"/>
        <v>136</v>
      </c>
      <c r="B138" s="115" t="s">
        <v>40</v>
      </c>
      <c r="C138" s="127" t="s">
        <v>41</v>
      </c>
      <c r="D138" s="24">
        <v>44516</v>
      </c>
      <c r="E138" s="113">
        <v>44516</v>
      </c>
      <c r="F138" s="125" t="s">
        <v>420</v>
      </c>
      <c r="G138" s="119" t="s">
        <v>421</v>
      </c>
      <c r="H138" s="119" t="s">
        <v>427</v>
      </c>
      <c r="I138" s="116" t="s">
        <v>559</v>
      </c>
      <c r="J138" s="117" t="s">
        <v>560</v>
      </c>
      <c r="K138" s="118" t="s">
        <v>425</v>
      </c>
      <c r="L138" s="117" t="s">
        <v>62</v>
      </c>
      <c r="M138" s="257">
        <v>293141189.36000001</v>
      </c>
      <c r="N138" s="118" t="s">
        <v>561</v>
      </c>
      <c r="O138" s="118" t="s">
        <v>562</v>
      </c>
      <c r="P138" s="119" t="s">
        <v>87</v>
      </c>
      <c r="Q138" s="113">
        <v>44516</v>
      </c>
      <c r="R138" s="120" t="s">
        <v>558</v>
      </c>
      <c r="S138" s="120" t="s">
        <v>558</v>
      </c>
      <c r="T138" s="119" t="s">
        <v>50</v>
      </c>
      <c r="U138" s="30">
        <v>44539</v>
      </c>
      <c r="V138" s="120"/>
      <c r="W138" s="143" t="str">
        <f t="shared" si="11"/>
        <v>23</v>
      </c>
      <c r="X138" s="33"/>
      <c r="Y138" s="34" t="str">
        <f t="shared" si="6"/>
        <v>Finalised</v>
      </c>
      <c r="Z138" s="37"/>
      <c r="AA138" s="36"/>
      <c r="AB138" s="37"/>
      <c r="AC138" s="36"/>
      <c r="AD138" s="38"/>
      <c r="AE138" s="37"/>
      <c r="AF138" s="36"/>
      <c r="AG138" s="37"/>
      <c r="AH138" s="39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19"/>
      <c r="AT138" s="19"/>
      <c r="AU138" s="19"/>
      <c r="AV138" s="19"/>
      <c r="AW138" s="19"/>
      <c r="AX138" s="19"/>
      <c r="AY138" s="18"/>
      <c r="AZ138" s="18"/>
      <c r="BA138" s="18"/>
      <c r="BB138" s="18"/>
      <c r="BC138" s="18"/>
      <c r="BD138" s="18"/>
      <c r="BE138" s="58"/>
      <c r="BF138" s="58"/>
      <c r="BG138" s="58"/>
      <c r="BH138" s="58"/>
      <c r="BI138" s="58"/>
      <c r="BJ138" s="58"/>
      <c r="BK138" s="59"/>
      <c r="BL138" s="59"/>
      <c r="BM138" s="58"/>
      <c r="BN138" s="58"/>
      <c r="BO138" s="58"/>
      <c r="BP138" s="58"/>
      <c r="BQ138" s="58"/>
      <c r="BR138" s="5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</row>
    <row r="139" spans="1:90" ht="55.5" customHeight="1" x14ac:dyDescent="0.35">
      <c r="A139" s="21">
        <f t="shared" si="12"/>
        <v>137</v>
      </c>
      <c r="B139" s="115" t="s">
        <v>40</v>
      </c>
      <c r="C139" s="127" t="s">
        <v>41</v>
      </c>
      <c r="D139" s="24">
        <v>44516</v>
      </c>
      <c r="E139" s="113">
        <v>44516</v>
      </c>
      <c r="F139" s="125" t="s">
        <v>420</v>
      </c>
      <c r="G139" s="119" t="s">
        <v>421</v>
      </c>
      <c r="H139" s="119" t="s">
        <v>427</v>
      </c>
      <c r="I139" s="117" t="s">
        <v>563</v>
      </c>
      <c r="J139" s="117" t="s">
        <v>499</v>
      </c>
      <c r="K139" s="118" t="s">
        <v>425</v>
      </c>
      <c r="L139" s="117" t="s">
        <v>62</v>
      </c>
      <c r="M139" s="257">
        <v>265113171.71000001</v>
      </c>
      <c r="N139" s="118">
        <v>118638782.03</v>
      </c>
      <c r="O139" s="118" t="s">
        <v>426</v>
      </c>
      <c r="P139" s="119" t="s">
        <v>87</v>
      </c>
      <c r="Q139" s="113">
        <v>44516</v>
      </c>
      <c r="R139" s="30">
        <v>44643</v>
      </c>
      <c r="S139" s="30">
        <v>45066</v>
      </c>
      <c r="T139" s="119" t="s">
        <v>50</v>
      </c>
      <c r="U139" s="30">
        <v>44533</v>
      </c>
      <c r="V139" s="120"/>
      <c r="W139" s="143" t="str">
        <f t="shared" si="11"/>
        <v>17</v>
      </c>
      <c r="X139" s="33"/>
      <c r="Y139" s="34" t="str">
        <f t="shared" si="6"/>
        <v>Finalised</v>
      </c>
      <c r="Z139" s="37"/>
      <c r="AA139" s="36"/>
      <c r="AB139" s="37"/>
      <c r="AC139" s="36"/>
      <c r="AD139" s="38"/>
      <c r="AE139" s="37"/>
      <c r="AF139" s="36"/>
      <c r="AG139" s="37"/>
      <c r="AH139" s="39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19"/>
      <c r="AT139" s="19"/>
      <c r="AU139" s="19"/>
      <c r="AV139" s="19"/>
      <c r="AW139" s="19"/>
      <c r="AX139" s="19"/>
      <c r="AY139" s="18"/>
      <c r="AZ139" s="18"/>
      <c r="BA139" s="18"/>
      <c r="BB139" s="18"/>
      <c r="BC139" s="18"/>
      <c r="BD139" s="18"/>
      <c r="BE139" s="58"/>
      <c r="BF139" s="58"/>
      <c r="BG139" s="58"/>
      <c r="BH139" s="58"/>
      <c r="BI139" s="58"/>
      <c r="BJ139" s="58"/>
      <c r="BK139" s="59"/>
      <c r="BL139" s="59"/>
      <c r="BM139" s="58"/>
      <c r="BN139" s="58"/>
      <c r="BO139" s="58"/>
      <c r="BP139" s="58"/>
      <c r="BQ139" s="58"/>
      <c r="BR139" s="5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</row>
    <row r="140" spans="1:90" ht="55.5" customHeight="1" x14ac:dyDescent="0.35">
      <c r="A140" s="21">
        <f t="shared" si="12"/>
        <v>138</v>
      </c>
      <c r="B140" s="115" t="s">
        <v>40</v>
      </c>
      <c r="C140" s="127" t="s">
        <v>41</v>
      </c>
      <c r="D140" s="24">
        <v>44524</v>
      </c>
      <c r="E140" s="113">
        <v>44524</v>
      </c>
      <c r="F140" s="125" t="s">
        <v>420</v>
      </c>
      <c r="G140" s="119" t="s">
        <v>421</v>
      </c>
      <c r="H140" s="119" t="s">
        <v>427</v>
      </c>
      <c r="I140" s="116" t="s">
        <v>564</v>
      </c>
      <c r="J140" s="117" t="s">
        <v>565</v>
      </c>
      <c r="K140" s="117" t="s">
        <v>540</v>
      </c>
      <c r="L140" s="117" t="s">
        <v>48</v>
      </c>
      <c r="M140" s="257">
        <v>1197409092.53</v>
      </c>
      <c r="N140" s="118" t="s">
        <v>566</v>
      </c>
      <c r="O140" s="118">
        <v>19225875175.360001</v>
      </c>
      <c r="P140" s="119" t="s">
        <v>87</v>
      </c>
      <c r="Q140" s="113">
        <v>44519</v>
      </c>
      <c r="R140" s="30">
        <v>44562</v>
      </c>
      <c r="S140" s="30">
        <v>44651</v>
      </c>
      <c r="T140" s="119" t="s">
        <v>50</v>
      </c>
      <c r="U140" s="30">
        <v>44536</v>
      </c>
      <c r="V140" s="120"/>
      <c r="W140" s="143" t="str">
        <f t="shared" si="11"/>
        <v>12</v>
      </c>
      <c r="X140" s="33"/>
      <c r="Y140" s="34" t="str">
        <f t="shared" si="6"/>
        <v>Finalised</v>
      </c>
      <c r="Z140" s="37"/>
      <c r="AA140" s="36"/>
      <c r="AB140" s="37"/>
      <c r="AC140" s="36"/>
      <c r="AD140" s="38"/>
      <c r="AE140" s="37"/>
      <c r="AF140" s="36"/>
      <c r="AG140" s="37"/>
      <c r="AH140" s="39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19"/>
      <c r="AT140" s="19"/>
      <c r="AU140" s="19"/>
      <c r="AV140" s="19"/>
      <c r="AW140" s="19"/>
      <c r="AX140" s="19"/>
      <c r="AY140" s="18"/>
      <c r="AZ140" s="18"/>
      <c r="BA140" s="18"/>
      <c r="BB140" s="18"/>
      <c r="BC140" s="18"/>
      <c r="BD140" s="18"/>
      <c r="BE140" s="58"/>
      <c r="BF140" s="58"/>
      <c r="BG140" s="58"/>
      <c r="BH140" s="58"/>
      <c r="BI140" s="58"/>
      <c r="BJ140" s="58"/>
      <c r="BK140" s="59"/>
      <c r="BL140" s="59"/>
      <c r="BM140" s="58"/>
      <c r="BN140" s="58"/>
      <c r="BO140" s="58"/>
      <c r="BP140" s="58"/>
      <c r="BQ140" s="58"/>
      <c r="BR140" s="5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</row>
    <row r="141" spans="1:90" ht="55.5" customHeight="1" x14ac:dyDescent="0.35">
      <c r="A141" s="21">
        <f t="shared" si="12"/>
        <v>139</v>
      </c>
      <c r="B141" s="115" t="s">
        <v>40</v>
      </c>
      <c r="C141" s="127" t="s">
        <v>41</v>
      </c>
      <c r="D141" s="24">
        <v>44522</v>
      </c>
      <c r="E141" s="113">
        <v>44522</v>
      </c>
      <c r="F141" s="125" t="s">
        <v>420</v>
      </c>
      <c r="G141" s="119" t="s">
        <v>421</v>
      </c>
      <c r="H141" s="119" t="s">
        <v>427</v>
      </c>
      <c r="I141" s="117" t="s">
        <v>567</v>
      </c>
      <c r="J141" s="116" t="s">
        <v>568</v>
      </c>
      <c r="K141" s="117" t="s">
        <v>540</v>
      </c>
      <c r="L141" s="117" t="s">
        <v>68</v>
      </c>
      <c r="M141" s="257">
        <v>19222572</v>
      </c>
      <c r="N141" s="118">
        <v>112700000</v>
      </c>
      <c r="O141" s="118" t="s">
        <v>569</v>
      </c>
      <c r="P141" s="119" t="s">
        <v>87</v>
      </c>
      <c r="Q141" s="113">
        <v>44522</v>
      </c>
      <c r="R141" s="120" t="s">
        <v>570</v>
      </c>
      <c r="S141" s="120" t="s">
        <v>570</v>
      </c>
      <c r="T141" s="124" t="s">
        <v>50</v>
      </c>
      <c r="U141" s="145">
        <v>44551</v>
      </c>
      <c r="V141" s="120"/>
      <c r="W141" s="143" t="str">
        <f t="shared" si="11"/>
        <v>29</v>
      </c>
      <c r="X141" s="33"/>
      <c r="Y141" s="34" t="str">
        <f t="shared" si="6"/>
        <v>Finalised</v>
      </c>
      <c r="Z141" s="37"/>
      <c r="AA141" s="36"/>
      <c r="AB141" s="37"/>
      <c r="AC141" s="36"/>
      <c r="AD141" s="38"/>
      <c r="AE141" s="37"/>
      <c r="AF141" s="36"/>
      <c r="AG141" s="37"/>
      <c r="AH141" s="39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19"/>
      <c r="AT141" s="19"/>
      <c r="AU141" s="19"/>
      <c r="AV141" s="19"/>
      <c r="AW141" s="19"/>
      <c r="AX141" s="19"/>
      <c r="AY141" s="18"/>
      <c r="AZ141" s="18"/>
      <c r="BA141" s="18"/>
      <c r="BB141" s="18"/>
      <c r="BC141" s="18"/>
      <c r="BD141" s="18"/>
      <c r="BE141" s="58"/>
      <c r="BF141" s="58"/>
      <c r="BG141" s="58"/>
      <c r="BH141" s="58"/>
      <c r="BI141" s="58"/>
      <c r="BJ141" s="58"/>
      <c r="BK141" s="59"/>
      <c r="BL141" s="59"/>
      <c r="BM141" s="58"/>
      <c r="BN141" s="58"/>
      <c r="BO141" s="58"/>
      <c r="BP141" s="58"/>
      <c r="BQ141" s="58"/>
      <c r="BR141" s="5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</row>
    <row r="142" spans="1:90" ht="55.5" customHeight="1" x14ac:dyDescent="0.35">
      <c r="A142" s="21">
        <f t="shared" si="12"/>
        <v>140</v>
      </c>
      <c r="B142" s="115" t="s">
        <v>40</v>
      </c>
      <c r="C142" s="127" t="s">
        <v>114</v>
      </c>
      <c r="D142" s="24">
        <v>44522</v>
      </c>
      <c r="E142" s="113">
        <v>44522</v>
      </c>
      <c r="F142" s="125" t="s">
        <v>420</v>
      </c>
      <c r="G142" s="119" t="s">
        <v>421</v>
      </c>
      <c r="H142" s="119" t="s">
        <v>427</v>
      </c>
      <c r="I142" s="117" t="s">
        <v>571</v>
      </c>
      <c r="J142" s="117" t="s">
        <v>572</v>
      </c>
      <c r="K142" s="117" t="s">
        <v>548</v>
      </c>
      <c r="L142" s="117" t="s">
        <v>62</v>
      </c>
      <c r="M142" s="257">
        <v>623449500</v>
      </c>
      <c r="N142" s="118" t="s">
        <v>573</v>
      </c>
      <c r="O142" s="118" t="s">
        <v>426</v>
      </c>
      <c r="P142" s="119" t="s">
        <v>87</v>
      </c>
      <c r="Q142" s="113">
        <v>44519</v>
      </c>
      <c r="R142" s="120" t="s">
        <v>574</v>
      </c>
      <c r="S142" s="120">
        <v>44651</v>
      </c>
      <c r="T142" s="135" t="s">
        <v>50</v>
      </c>
      <c r="U142" s="146">
        <v>44533</v>
      </c>
      <c r="V142" s="120"/>
      <c r="W142" s="143" t="str">
        <f t="shared" si="11"/>
        <v>11</v>
      </c>
      <c r="X142" s="33"/>
      <c r="Y142" s="34" t="str">
        <f t="shared" si="6"/>
        <v>Finalised</v>
      </c>
      <c r="Z142" s="37"/>
      <c r="AA142" s="36"/>
      <c r="AB142" s="37"/>
      <c r="AC142" s="36"/>
      <c r="AD142" s="38"/>
      <c r="AE142" s="37"/>
      <c r="AF142" s="36"/>
      <c r="AG142" s="37"/>
      <c r="AH142" s="39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19"/>
      <c r="AT142" s="19"/>
      <c r="AU142" s="19"/>
      <c r="AV142" s="19"/>
      <c r="AW142" s="19"/>
      <c r="AX142" s="19"/>
      <c r="AY142" s="18"/>
      <c r="AZ142" s="18"/>
      <c r="BA142" s="18"/>
      <c r="BB142" s="18"/>
      <c r="BC142" s="18"/>
      <c r="BD142" s="18"/>
      <c r="BE142" s="58"/>
      <c r="BF142" s="58"/>
      <c r="BG142" s="58"/>
      <c r="BH142" s="58"/>
      <c r="BI142" s="58"/>
      <c r="BJ142" s="58"/>
      <c r="BK142" s="59"/>
      <c r="BL142" s="59"/>
      <c r="BM142" s="58"/>
      <c r="BN142" s="58"/>
      <c r="BO142" s="58"/>
      <c r="BP142" s="58"/>
      <c r="BQ142" s="58"/>
      <c r="BR142" s="5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</row>
    <row r="143" spans="1:90" ht="55.5" customHeight="1" x14ac:dyDescent="0.35">
      <c r="A143" s="21">
        <f t="shared" si="12"/>
        <v>141</v>
      </c>
      <c r="B143" s="115" t="s">
        <v>40</v>
      </c>
      <c r="C143" s="127" t="s">
        <v>114</v>
      </c>
      <c r="D143" s="24">
        <v>44526</v>
      </c>
      <c r="E143" s="113">
        <v>44526</v>
      </c>
      <c r="F143" s="125" t="s">
        <v>420</v>
      </c>
      <c r="G143" s="119" t="s">
        <v>421</v>
      </c>
      <c r="H143" s="116" t="s">
        <v>422</v>
      </c>
      <c r="I143" s="116" t="s">
        <v>423</v>
      </c>
      <c r="J143" s="117" t="s">
        <v>575</v>
      </c>
      <c r="K143" s="117" t="s">
        <v>548</v>
      </c>
      <c r="L143" s="117" t="s">
        <v>62</v>
      </c>
      <c r="M143" s="257">
        <v>82196250</v>
      </c>
      <c r="N143" s="118"/>
      <c r="O143" s="118">
        <v>41098125</v>
      </c>
      <c r="P143" s="119" t="s">
        <v>87</v>
      </c>
      <c r="Q143" s="113">
        <v>44525</v>
      </c>
      <c r="R143" s="30">
        <v>44553</v>
      </c>
      <c r="S143" s="147">
        <v>44735</v>
      </c>
      <c r="T143" s="124" t="s">
        <v>50</v>
      </c>
      <c r="U143" s="145">
        <v>44553</v>
      </c>
      <c r="V143" s="120"/>
      <c r="W143" s="143" t="str">
        <f t="shared" si="11"/>
        <v>27</v>
      </c>
      <c r="X143" s="33"/>
      <c r="Y143" s="34" t="str">
        <f t="shared" si="6"/>
        <v>Finalised</v>
      </c>
      <c r="Z143" s="37"/>
      <c r="AA143" s="36"/>
      <c r="AB143" s="37"/>
      <c r="AC143" s="36"/>
      <c r="AD143" s="38"/>
      <c r="AE143" s="37"/>
      <c r="AF143" s="36"/>
      <c r="AG143" s="37"/>
      <c r="AH143" s="39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19"/>
      <c r="AT143" s="19"/>
      <c r="AU143" s="19"/>
      <c r="AV143" s="19"/>
      <c r="AW143" s="19"/>
      <c r="AX143" s="19"/>
      <c r="AY143" s="18"/>
      <c r="AZ143" s="18"/>
      <c r="BA143" s="18"/>
      <c r="BB143" s="18"/>
      <c r="BC143" s="18"/>
      <c r="BD143" s="18"/>
      <c r="BE143" s="58"/>
      <c r="BF143" s="58"/>
      <c r="BG143" s="58"/>
      <c r="BH143" s="58"/>
      <c r="BI143" s="58"/>
      <c r="BJ143" s="58"/>
      <c r="BK143" s="59"/>
      <c r="BL143" s="59"/>
      <c r="BM143" s="58"/>
      <c r="BN143" s="58"/>
      <c r="BO143" s="58"/>
      <c r="BP143" s="58"/>
      <c r="BQ143" s="58"/>
      <c r="BR143" s="5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</row>
    <row r="144" spans="1:90" ht="55.5" customHeight="1" x14ac:dyDescent="0.35">
      <c r="A144" s="21">
        <f t="shared" si="12"/>
        <v>142</v>
      </c>
      <c r="B144" s="115" t="s">
        <v>40</v>
      </c>
      <c r="C144" s="127" t="s">
        <v>41</v>
      </c>
      <c r="D144" s="24">
        <v>44530</v>
      </c>
      <c r="E144" s="148">
        <v>44530</v>
      </c>
      <c r="F144" s="125" t="s">
        <v>420</v>
      </c>
      <c r="G144" s="119" t="s">
        <v>445</v>
      </c>
      <c r="H144" s="116" t="s">
        <v>576</v>
      </c>
      <c r="I144" s="116" t="s">
        <v>577</v>
      </c>
      <c r="J144" s="117" t="s">
        <v>578</v>
      </c>
      <c r="K144" s="117" t="s">
        <v>548</v>
      </c>
      <c r="L144" s="117" t="s">
        <v>91</v>
      </c>
      <c r="M144" s="257">
        <v>481320.02</v>
      </c>
      <c r="N144" s="118">
        <v>1443960.06</v>
      </c>
      <c r="O144" s="118">
        <v>2406600.1</v>
      </c>
      <c r="P144" s="119" t="s">
        <v>87</v>
      </c>
      <c r="Q144" s="113">
        <v>44530</v>
      </c>
      <c r="R144" s="30">
        <v>44531</v>
      </c>
      <c r="S144" s="30">
        <v>44563</v>
      </c>
      <c r="T144" s="135" t="s">
        <v>50</v>
      </c>
      <c r="U144" s="149">
        <v>44531</v>
      </c>
      <c r="V144" s="120"/>
      <c r="W144" s="143" t="str">
        <f t="shared" si="11"/>
        <v>1</v>
      </c>
      <c r="X144" s="33"/>
      <c r="Y144" s="34" t="str">
        <f t="shared" si="6"/>
        <v>Finalised</v>
      </c>
      <c r="Z144" s="37"/>
      <c r="AA144" s="36"/>
      <c r="AB144" s="37"/>
      <c r="AC144" s="36"/>
      <c r="AD144" s="38"/>
      <c r="AE144" s="37"/>
      <c r="AF144" s="36"/>
      <c r="AG144" s="37"/>
      <c r="AH144" s="39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19"/>
      <c r="AT144" s="19"/>
      <c r="AU144" s="19"/>
      <c r="AV144" s="19"/>
      <c r="AW144" s="19"/>
      <c r="AX144" s="19"/>
      <c r="AY144" s="18"/>
      <c r="AZ144" s="18"/>
      <c r="BA144" s="18"/>
      <c r="BB144" s="18"/>
      <c r="BC144" s="18"/>
      <c r="BD144" s="18"/>
      <c r="BE144" s="58"/>
      <c r="BF144" s="58"/>
      <c r="BG144" s="58"/>
      <c r="BH144" s="58"/>
      <c r="BI144" s="58"/>
      <c r="BJ144" s="58"/>
      <c r="BK144" s="59"/>
      <c r="BL144" s="59"/>
      <c r="BM144" s="58"/>
      <c r="BN144" s="58"/>
      <c r="BO144" s="58"/>
      <c r="BP144" s="58"/>
      <c r="BQ144" s="58"/>
      <c r="BR144" s="5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</row>
    <row r="145" spans="1:90" ht="55.5" customHeight="1" x14ac:dyDescent="0.35">
      <c r="A145" s="21">
        <f t="shared" si="12"/>
        <v>143</v>
      </c>
      <c r="B145" s="115" t="s">
        <v>40</v>
      </c>
      <c r="C145" s="127" t="s">
        <v>41</v>
      </c>
      <c r="D145" s="24">
        <v>44536</v>
      </c>
      <c r="E145" s="148">
        <v>44536</v>
      </c>
      <c r="F145" s="125" t="s">
        <v>420</v>
      </c>
      <c r="G145" s="119" t="s">
        <v>421</v>
      </c>
      <c r="H145" s="119" t="s">
        <v>427</v>
      </c>
      <c r="I145" s="117" t="s">
        <v>579</v>
      </c>
      <c r="J145" s="117" t="s">
        <v>580</v>
      </c>
      <c r="K145" s="117" t="s">
        <v>548</v>
      </c>
      <c r="L145" s="117" t="s">
        <v>68</v>
      </c>
      <c r="M145" s="257">
        <v>2214294123.8899999</v>
      </c>
      <c r="N145" s="118" t="s">
        <v>581</v>
      </c>
      <c r="O145" s="118" t="s">
        <v>426</v>
      </c>
      <c r="P145" s="119" t="s">
        <v>63</v>
      </c>
      <c r="Q145" s="148">
        <v>44535</v>
      </c>
      <c r="R145" s="30">
        <v>44197</v>
      </c>
      <c r="S145" s="147">
        <v>44926</v>
      </c>
      <c r="T145" s="124" t="s">
        <v>50</v>
      </c>
      <c r="U145" s="145">
        <v>44551</v>
      </c>
      <c r="V145" s="120"/>
      <c r="W145" s="143" t="str">
        <f t="shared" si="11"/>
        <v>15</v>
      </c>
      <c r="X145" s="33"/>
      <c r="Y145" s="34" t="str">
        <f t="shared" si="6"/>
        <v>Finalised</v>
      </c>
      <c r="Z145" s="37"/>
      <c r="AA145" s="36"/>
      <c r="AB145" s="37"/>
      <c r="AC145" s="36"/>
      <c r="AD145" s="38"/>
      <c r="AE145" s="37"/>
      <c r="AF145" s="36"/>
      <c r="AG145" s="37"/>
      <c r="AH145" s="39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19"/>
      <c r="AT145" s="19"/>
      <c r="AU145" s="19"/>
      <c r="AV145" s="19"/>
      <c r="AW145" s="19"/>
      <c r="AX145" s="19"/>
      <c r="AY145" s="18"/>
      <c r="AZ145" s="18"/>
      <c r="BA145" s="18"/>
      <c r="BB145" s="18"/>
      <c r="BC145" s="18"/>
      <c r="BD145" s="18"/>
      <c r="BE145" s="58"/>
      <c r="BF145" s="58"/>
      <c r="BG145" s="58"/>
      <c r="BH145" s="58"/>
      <c r="BI145" s="58"/>
      <c r="BJ145" s="58"/>
      <c r="BK145" s="59"/>
      <c r="BL145" s="59"/>
      <c r="BM145" s="58"/>
      <c r="BN145" s="58"/>
      <c r="BO145" s="58"/>
      <c r="BP145" s="58"/>
      <c r="BQ145" s="58"/>
      <c r="BR145" s="5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</row>
    <row r="146" spans="1:90" ht="55.5" customHeight="1" x14ac:dyDescent="0.35">
      <c r="A146" s="21">
        <f t="shared" si="12"/>
        <v>144</v>
      </c>
      <c r="B146" s="115" t="s">
        <v>40</v>
      </c>
      <c r="C146" s="127" t="s">
        <v>41</v>
      </c>
      <c r="D146" s="24">
        <v>44536</v>
      </c>
      <c r="E146" s="148">
        <v>44536</v>
      </c>
      <c r="F146" s="125" t="s">
        <v>420</v>
      </c>
      <c r="G146" s="119" t="s">
        <v>421</v>
      </c>
      <c r="H146" s="119" t="s">
        <v>427</v>
      </c>
      <c r="I146" s="117" t="s">
        <v>582</v>
      </c>
      <c r="J146" s="124" t="s">
        <v>583</v>
      </c>
      <c r="K146" s="117" t="s">
        <v>548</v>
      </c>
      <c r="L146" s="117" t="s">
        <v>62</v>
      </c>
      <c r="M146" s="257">
        <v>82196350</v>
      </c>
      <c r="N146" s="118">
        <v>99187500</v>
      </c>
      <c r="O146" s="118" t="s">
        <v>584</v>
      </c>
      <c r="P146" s="119" t="s">
        <v>87</v>
      </c>
      <c r="Q146" s="113">
        <v>44525</v>
      </c>
      <c r="R146" s="30">
        <v>44553</v>
      </c>
      <c r="S146" s="30">
        <v>44735</v>
      </c>
      <c r="T146" s="150" t="s">
        <v>50</v>
      </c>
      <c r="U146" s="151">
        <v>44551</v>
      </c>
      <c r="V146" s="120"/>
      <c r="W146" s="143" t="str">
        <f t="shared" si="11"/>
        <v>15</v>
      </c>
      <c r="X146" s="33"/>
      <c r="Y146" s="34" t="str">
        <f t="shared" si="6"/>
        <v>Finalised</v>
      </c>
      <c r="Z146" s="37"/>
      <c r="AA146" s="36"/>
      <c r="AB146" s="37"/>
      <c r="AC146" s="36"/>
      <c r="AD146" s="38"/>
      <c r="AE146" s="37"/>
      <c r="AF146" s="36"/>
      <c r="AG146" s="37"/>
      <c r="AH146" s="39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19"/>
      <c r="AT146" s="19"/>
      <c r="AU146" s="19"/>
      <c r="AV146" s="19"/>
      <c r="AW146" s="19"/>
      <c r="AX146" s="19"/>
      <c r="AY146" s="18"/>
      <c r="AZ146" s="18"/>
      <c r="BA146" s="18"/>
      <c r="BB146" s="18"/>
      <c r="BC146" s="18"/>
      <c r="BD146" s="18"/>
      <c r="BE146" s="58"/>
      <c r="BF146" s="58"/>
      <c r="BG146" s="58"/>
      <c r="BH146" s="58"/>
      <c r="BI146" s="58"/>
      <c r="BJ146" s="58"/>
      <c r="BK146" s="59"/>
      <c r="BL146" s="59"/>
      <c r="BM146" s="58"/>
      <c r="BN146" s="58"/>
      <c r="BO146" s="58"/>
      <c r="BP146" s="58"/>
      <c r="BQ146" s="58"/>
      <c r="BR146" s="5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</row>
    <row r="147" spans="1:90" ht="55.5" customHeight="1" x14ac:dyDescent="0.35">
      <c r="A147" s="21">
        <f t="shared" si="12"/>
        <v>145</v>
      </c>
      <c r="B147" s="124" t="s">
        <v>40</v>
      </c>
      <c r="C147" s="127" t="s">
        <v>41</v>
      </c>
      <c r="D147" s="24">
        <v>44518</v>
      </c>
      <c r="E147" s="113">
        <v>44518</v>
      </c>
      <c r="F147" s="125" t="s">
        <v>420</v>
      </c>
      <c r="G147" s="112" t="s">
        <v>459</v>
      </c>
      <c r="H147" s="124" t="s">
        <v>585</v>
      </c>
      <c r="I147" s="124" t="s">
        <v>586</v>
      </c>
      <c r="J147" s="152" t="s">
        <v>587</v>
      </c>
      <c r="K147" s="124" t="s">
        <v>548</v>
      </c>
      <c r="L147" s="124" t="s">
        <v>62</v>
      </c>
      <c r="M147" s="258">
        <v>106786900.59</v>
      </c>
      <c r="N147" s="153" t="s">
        <v>588</v>
      </c>
      <c r="O147" s="153" t="s">
        <v>589</v>
      </c>
      <c r="P147" s="124" t="s">
        <v>63</v>
      </c>
      <c r="Q147" s="113">
        <v>44515</v>
      </c>
      <c r="R147" s="145">
        <v>44519</v>
      </c>
      <c r="S147" s="145">
        <v>44651</v>
      </c>
      <c r="T147" s="119" t="s">
        <v>50</v>
      </c>
      <c r="U147" s="145">
        <v>44525</v>
      </c>
      <c r="V147" s="128"/>
      <c r="W147" s="143" t="str">
        <f t="shared" si="11"/>
        <v>7</v>
      </c>
      <c r="X147" s="33"/>
      <c r="Y147" s="34" t="str">
        <f t="shared" si="6"/>
        <v>Finalised</v>
      </c>
      <c r="Z147" s="37"/>
      <c r="AA147" s="36"/>
      <c r="AB147" s="37"/>
      <c r="AC147" s="36"/>
      <c r="AD147" s="38"/>
      <c r="AE147" s="37"/>
      <c r="AF147" s="36"/>
      <c r="AG147" s="37"/>
      <c r="AH147" s="39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19"/>
      <c r="AT147" s="19"/>
      <c r="AU147" s="19"/>
      <c r="AV147" s="19"/>
      <c r="AW147" s="19"/>
      <c r="AX147" s="19"/>
      <c r="AY147" s="18"/>
      <c r="AZ147" s="18"/>
      <c r="BA147" s="18"/>
      <c r="BB147" s="18"/>
      <c r="BC147" s="18"/>
      <c r="BD147" s="18"/>
      <c r="BE147" s="58"/>
      <c r="BF147" s="58"/>
      <c r="BG147" s="58"/>
      <c r="BH147" s="58"/>
      <c r="BI147" s="58"/>
      <c r="BJ147" s="58"/>
      <c r="BK147" s="59"/>
      <c r="BL147" s="59"/>
      <c r="BM147" s="58"/>
      <c r="BN147" s="58"/>
      <c r="BO147" s="58"/>
      <c r="BP147" s="58"/>
      <c r="BQ147" s="58"/>
      <c r="BR147" s="5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</row>
    <row r="148" spans="1:90" ht="55.5" customHeight="1" x14ac:dyDescent="0.35">
      <c r="A148" s="21">
        <f t="shared" si="12"/>
        <v>146</v>
      </c>
      <c r="B148" s="124" t="s">
        <v>40</v>
      </c>
      <c r="C148" s="127" t="s">
        <v>41</v>
      </c>
      <c r="D148" s="24">
        <v>44518</v>
      </c>
      <c r="E148" s="113">
        <v>44518</v>
      </c>
      <c r="F148" s="125" t="s">
        <v>420</v>
      </c>
      <c r="G148" s="112" t="s">
        <v>459</v>
      </c>
      <c r="H148" s="112" t="s">
        <v>590</v>
      </c>
      <c r="I148" s="124" t="s">
        <v>591</v>
      </c>
      <c r="J148" s="124" t="s">
        <v>592</v>
      </c>
      <c r="K148" s="124" t="s">
        <v>548</v>
      </c>
      <c r="L148" s="124" t="s">
        <v>62</v>
      </c>
      <c r="M148" s="258">
        <v>107847</v>
      </c>
      <c r="N148" s="153" t="s">
        <v>593</v>
      </c>
      <c r="O148" s="153">
        <v>0</v>
      </c>
      <c r="P148" s="124" t="s">
        <v>63</v>
      </c>
      <c r="Q148" s="113">
        <v>44455</v>
      </c>
      <c r="R148" s="145">
        <v>44531</v>
      </c>
      <c r="S148" s="145">
        <v>44591</v>
      </c>
      <c r="T148" s="124" t="s">
        <v>50</v>
      </c>
      <c r="U148" s="145">
        <v>44533</v>
      </c>
      <c r="V148" s="128"/>
      <c r="W148" s="143" t="str">
        <f t="shared" si="11"/>
        <v>15</v>
      </c>
      <c r="X148" s="33"/>
      <c r="Y148" s="34" t="str">
        <f t="shared" si="6"/>
        <v>Finalised</v>
      </c>
      <c r="Z148" s="37"/>
      <c r="AA148" s="36"/>
      <c r="AB148" s="37"/>
      <c r="AC148" s="36"/>
      <c r="AD148" s="38"/>
      <c r="AE148" s="37"/>
      <c r="AF148" s="36"/>
      <c r="AG148" s="37"/>
      <c r="AH148" s="39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19"/>
      <c r="AT148" s="19"/>
      <c r="AU148" s="19"/>
      <c r="AV148" s="19"/>
      <c r="AW148" s="19"/>
      <c r="AX148" s="19"/>
      <c r="AY148" s="18"/>
      <c r="AZ148" s="18"/>
      <c r="BA148" s="18"/>
      <c r="BB148" s="18"/>
      <c r="BC148" s="18"/>
      <c r="BD148" s="18"/>
      <c r="BE148" s="58"/>
      <c r="BF148" s="58"/>
      <c r="BG148" s="58"/>
      <c r="BH148" s="58"/>
      <c r="BI148" s="58"/>
      <c r="BJ148" s="58"/>
      <c r="BK148" s="59"/>
      <c r="BL148" s="59"/>
      <c r="BM148" s="58"/>
      <c r="BN148" s="58"/>
      <c r="BO148" s="58"/>
      <c r="BP148" s="58"/>
      <c r="BQ148" s="58"/>
      <c r="BR148" s="5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</row>
    <row r="149" spans="1:90" ht="55.5" customHeight="1" x14ac:dyDescent="0.35">
      <c r="A149" s="21">
        <f t="shared" si="12"/>
        <v>147</v>
      </c>
      <c r="B149" s="124" t="s">
        <v>40</v>
      </c>
      <c r="C149" s="127" t="s">
        <v>41</v>
      </c>
      <c r="D149" s="24">
        <v>44515</v>
      </c>
      <c r="E149" s="113">
        <v>44515</v>
      </c>
      <c r="F149" s="125" t="s">
        <v>420</v>
      </c>
      <c r="G149" s="112" t="s">
        <v>459</v>
      </c>
      <c r="H149" s="112" t="s">
        <v>463</v>
      </c>
      <c r="I149" s="124" t="s">
        <v>594</v>
      </c>
      <c r="J149" s="124" t="s">
        <v>595</v>
      </c>
      <c r="K149" s="141" t="s">
        <v>522</v>
      </c>
      <c r="L149" s="142" t="s">
        <v>153</v>
      </c>
      <c r="M149" s="258">
        <v>0</v>
      </c>
      <c r="N149" s="153" t="s">
        <v>596</v>
      </c>
      <c r="O149" s="153" t="s">
        <v>597</v>
      </c>
      <c r="P149" s="124" t="s">
        <v>87</v>
      </c>
      <c r="Q149" s="113">
        <v>44460</v>
      </c>
      <c r="R149" s="113">
        <v>44531</v>
      </c>
      <c r="S149" s="145">
        <v>44926</v>
      </c>
      <c r="T149" s="124" t="s">
        <v>50</v>
      </c>
      <c r="U149" s="145">
        <v>44518</v>
      </c>
      <c r="V149" s="128"/>
      <c r="W149" s="143" t="str">
        <f t="shared" si="11"/>
        <v>3</v>
      </c>
      <c r="X149" s="33"/>
      <c r="Y149" s="34" t="str">
        <f t="shared" si="6"/>
        <v>Finalised</v>
      </c>
      <c r="Z149" s="37"/>
      <c r="AA149" s="36"/>
      <c r="AB149" s="37"/>
      <c r="AC149" s="36"/>
      <c r="AD149" s="38"/>
      <c r="AE149" s="37"/>
      <c r="AF149" s="36"/>
      <c r="AG149" s="37"/>
      <c r="AH149" s="39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19"/>
      <c r="AT149" s="19"/>
      <c r="AU149" s="19"/>
      <c r="AV149" s="19"/>
      <c r="AW149" s="19"/>
      <c r="AX149" s="19"/>
      <c r="AY149" s="18"/>
      <c r="AZ149" s="18"/>
      <c r="BA149" s="18"/>
      <c r="BB149" s="18"/>
      <c r="BC149" s="18"/>
      <c r="BD149" s="18"/>
      <c r="BE149" s="58"/>
      <c r="BF149" s="58"/>
      <c r="BG149" s="58"/>
      <c r="BH149" s="58"/>
      <c r="BI149" s="58"/>
      <c r="BJ149" s="58"/>
      <c r="BK149" s="59"/>
      <c r="BL149" s="59"/>
      <c r="BM149" s="58"/>
      <c r="BN149" s="58"/>
      <c r="BO149" s="58"/>
      <c r="BP149" s="58"/>
      <c r="BQ149" s="58"/>
      <c r="BR149" s="5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</row>
    <row r="150" spans="1:90" ht="55.5" customHeight="1" x14ac:dyDescent="0.35">
      <c r="A150" s="21">
        <f t="shared" si="12"/>
        <v>148</v>
      </c>
      <c r="B150" s="124" t="s">
        <v>40</v>
      </c>
      <c r="C150" s="127" t="s">
        <v>41</v>
      </c>
      <c r="D150" s="24">
        <v>44511</v>
      </c>
      <c r="E150" s="113">
        <v>44511</v>
      </c>
      <c r="F150" s="125" t="s">
        <v>420</v>
      </c>
      <c r="G150" s="112" t="s">
        <v>459</v>
      </c>
      <c r="H150" s="112" t="s">
        <v>463</v>
      </c>
      <c r="I150" s="124" t="s">
        <v>598</v>
      </c>
      <c r="J150" s="124" t="s">
        <v>595</v>
      </c>
      <c r="K150" s="141" t="s">
        <v>522</v>
      </c>
      <c r="L150" s="142" t="s">
        <v>153</v>
      </c>
      <c r="M150" s="258">
        <v>0</v>
      </c>
      <c r="N150" s="153" t="s">
        <v>599</v>
      </c>
      <c r="O150" s="153" t="s">
        <v>595</v>
      </c>
      <c r="P150" s="124" t="s">
        <v>87</v>
      </c>
      <c r="Q150" s="113">
        <v>44460</v>
      </c>
      <c r="R150" s="113">
        <v>44531</v>
      </c>
      <c r="S150" s="145">
        <v>44926</v>
      </c>
      <c r="T150" s="124" t="s">
        <v>50</v>
      </c>
      <c r="U150" s="145">
        <v>44518</v>
      </c>
      <c r="V150" s="128"/>
      <c r="W150" s="143" t="str">
        <f t="shared" si="11"/>
        <v>7</v>
      </c>
      <c r="X150" s="33"/>
      <c r="Y150" s="34" t="str">
        <f t="shared" si="6"/>
        <v>Finalised</v>
      </c>
      <c r="Z150" s="37"/>
      <c r="AA150" s="36"/>
      <c r="AB150" s="37"/>
      <c r="AC150" s="36"/>
      <c r="AD150" s="38"/>
      <c r="AE150" s="37"/>
      <c r="AF150" s="36"/>
      <c r="AG150" s="37"/>
      <c r="AH150" s="39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19"/>
      <c r="AT150" s="19"/>
      <c r="AU150" s="19"/>
      <c r="AV150" s="19"/>
      <c r="AW150" s="19"/>
      <c r="AX150" s="19"/>
      <c r="AY150" s="18"/>
      <c r="AZ150" s="18"/>
      <c r="BA150" s="18"/>
      <c r="BB150" s="18"/>
      <c r="BC150" s="18"/>
      <c r="BD150" s="18"/>
      <c r="BE150" s="58"/>
      <c r="BF150" s="58"/>
      <c r="BG150" s="58"/>
      <c r="BH150" s="58"/>
      <c r="BI150" s="58"/>
      <c r="BJ150" s="58"/>
      <c r="BK150" s="59"/>
      <c r="BL150" s="59"/>
      <c r="BM150" s="58"/>
      <c r="BN150" s="58"/>
      <c r="BO150" s="58"/>
      <c r="BP150" s="58"/>
      <c r="BQ150" s="58"/>
      <c r="BR150" s="5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</row>
    <row r="151" spans="1:90" ht="55.5" customHeight="1" x14ac:dyDescent="0.35">
      <c r="A151" s="21">
        <f t="shared" si="12"/>
        <v>149</v>
      </c>
      <c r="B151" s="124" t="s">
        <v>40</v>
      </c>
      <c r="C151" s="127" t="s">
        <v>41</v>
      </c>
      <c r="D151" s="24">
        <v>44538</v>
      </c>
      <c r="E151" s="113">
        <v>44538</v>
      </c>
      <c r="F151" s="125" t="s">
        <v>420</v>
      </c>
      <c r="G151" s="112" t="s">
        <v>459</v>
      </c>
      <c r="H151" s="112" t="s">
        <v>590</v>
      </c>
      <c r="I151" s="124" t="s">
        <v>600</v>
      </c>
      <c r="J151" s="124" t="s">
        <v>595</v>
      </c>
      <c r="K151" s="124" t="s">
        <v>548</v>
      </c>
      <c r="L151" s="124" t="s">
        <v>68</v>
      </c>
      <c r="M151" s="258">
        <v>0</v>
      </c>
      <c r="N151" s="153" t="s">
        <v>595</v>
      </c>
      <c r="O151" s="153" t="s">
        <v>595</v>
      </c>
      <c r="P151" s="124" t="s">
        <v>63</v>
      </c>
      <c r="Q151" s="113">
        <v>44538</v>
      </c>
      <c r="R151" s="145">
        <v>44562</v>
      </c>
      <c r="S151" s="145">
        <v>44712</v>
      </c>
      <c r="T151" s="124" t="s">
        <v>50</v>
      </c>
      <c r="U151" s="145">
        <v>44533</v>
      </c>
      <c r="V151" s="128"/>
      <c r="W151" s="143" t="str">
        <f t="shared" si="11"/>
        <v>-5</v>
      </c>
      <c r="X151" s="33"/>
      <c r="Y151" s="34" t="str">
        <f t="shared" si="6"/>
        <v>Finalised</v>
      </c>
      <c r="Z151" s="37"/>
      <c r="AA151" s="36"/>
      <c r="AB151" s="37"/>
      <c r="AC151" s="36"/>
      <c r="AD151" s="38"/>
      <c r="AE151" s="37"/>
      <c r="AF151" s="36"/>
      <c r="AG151" s="37"/>
      <c r="AH151" s="39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19"/>
      <c r="AT151" s="19"/>
      <c r="AU151" s="19"/>
      <c r="AV151" s="19"/>
      <c r="AW151" s="19"/>
      <c r="AX151" s="19"/>
      <c r="AY151" s="18"/>
      <c r="AZ151" s="18"/>
      <c r="BA151" s="18"/>
      <c r="BB151" s="18"/>
      <c r="BC151" s="18"/>
      <c r="BD151" s="18"/>
      <c r="BE151" s="58"/>
      <c r="BF151" s="58"/>
      <c r="BG151" s="58"/>
      <c r="BH151" s="58"/>
      <c r="BI151" s="58"/>
      <c r="BJ151" s="58"/>
      <c r="BK151" s="59"/>
      <c r="BL151" s="59"/>
      <c r="BM151" s="58"/>
      <c r="BN151" s="58"/>
      <c r="BO151" s="58"/>
      <c r="BP151" s="58"/>
      <c r="BQ151" s="58"/>
      <c r="BR151" s="5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</row>
    <row r="152" spans="1:90" ht="55.5" customHeight="1" x14ac:dyDescent="0.35">
      <c r="A152" s="21">
        <f t="shared" si="12"/>
        <v>150</v>
      </c>
      <c r="B152" s="124" t="s">
        <v>40</v>
      </c>
      <c r="C152" s="127" t="s">
        <v>41</v>
      </c>
      <c r="D152" s="24">
        <v>44537</v>
      </c>
      <c r="E152" s="113">
        <v>44537</v>
      </c>
      <c r="F152" s="125" t="s">
        <v>420</v>
      </c>
      <c r="G152" s="112" t="s">
        <v>459</v>
      </c>
      <c r="H152" s="112" t="s">
        <v>601</v>
      </c>
      <c r="I152" s="124" t="s">
        <v>602</v>
      </c>
      <c r="J152" s="124" t="s">
        <v>603</v>
      </c>
      <c r="K152" s="124" t="s">
        <v>548</v>
      </c>
      <c r="L152" s="124" t="s">
        <v>68</v>
      </c>
      <c r="M152" s="258">
        <v>7528234.3499999996</v>
      </c>
      <c r="N152" s="153" t="s">
        <v>604</v>
      </c>
      <c r="O152" s="153" t="s">
        <v>605</v>
      </c>
      <c r="P152" s="124" t="s">
        <v>49</v>
      </c>
      <c r="Q152" s="113">
        <v>44536</v>
      </c>
      <c r="R152" s="145">
        <v>44562</v>
      </c>
      <c r="S152" s="145">
        <v>44926</v>
      </c>
      <c r="T152" s="124" t="s">
        <v>50</v>
      </c>
      <c r="U152" s="145">
        <v>44550</v>
      </c>
      <c r="V152" s="128"/>
      <c r="W152" s="143" t="str">
        <f t="shared" si="11"/>
        <v>13</v>
      </c>
      <c r="X152" s="33"/>
      <c r="Y152" s="34" t="str">
        <f t="shared" si="6"/>
        <v>Finalised</v>
      </c>
      <c r="Z152" s="37"/>
      <c r="AA152" s="36"/>
      <c r="AB152" s="37"/>
      <c r="AC152" s="36"/>
      <c r="AD152" s="38"/>
      <c r="AE152" s="37"/>
      <c r="AF152" s="36"/>
      <c r="AG152" s="37"/>
      <c r="AH152" s="39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19"/>
      <c r="AT152" s="19"/>
      <c r="AU152" s="19"/>
      <c r="AV152" s="19"/>
      <c r="AW152" s="19"/>
      <c r="AX152" s="19"/>
      <c r="AY152" s="18"/>
      <c r="AZ152" s="18"/>
      <c r="BA152" s="18"/>
      <c r="BB152" s="18"/>
      <c r="BC152" s="18"/>
      <c r="BD152" s="18"/>
      <c r="BE152" s="58"/>
      <c r="BF152" s="58"/>
      <c r="BG152" s="58"/>
      <c r="BH152" s="58"/>
      <c r="BI152" s="58"/>
      <c r="BJ152" s="58"/>
      <c r="BK152" s="59"/>
      <c r="BL152" s="59"/>
      <c r="BM152" s="58"/>
      <c r="BN152" s="58"/>
      <c r="BO152" s="58"/>
      <c r="BP152" s="58"/>
      <c r="BQ152" s="58"/>
      <c r="BR152" s="5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</row>
    <row r="153" spans="1:90" ht="55.5" customHeight="1" x14ac:dyDescent="0.35">
      <c r="A153" s="21">
        <f t="shared" si="12"/>
        <v>151</v>
      </c>
      <c r="B153" s="124" t="s">
        <v>40</v>
      </c>
      <c r="C153" s="127" t="s">
        <v>41</v>
      </c>
      <c r="D153" s="24">
        <v>44537</v>
      </c>
      <c r="E153" s="113">
        <v>44537</v>
      </c>
      <c r="F153" s="124" t="s">
        <v>420</v>
      </c>
      <c r="G153" s="124" t="s">
        <v>445</v>
      </c>
      <c r="H153" s="112" t="s">
        <v>606</v>
      </c>
      <c r="I153" s="124" t="s">
        <v>607</v>
      </c>
      <c r="J153" s="124" t="s">
        <v>608</v>
      </c>
      <c r="K153" s="117" t="s">
        <v>540</v>
      </c>
      <c r="L153" s="124" t="s">
        <v>609</v>
      </c>
      <c r="M153" s="258">
        <v>1341264.8400000001</v>
      </c>
      <c r="N153" s="153">
        <v>4200000</v>
      </c>
      <c r="O153" s="118">
        <v>0</v>
      </c>
      <c r="P153" s="124" t="s">
        <v>87</v>
      </c>
      <c r="Q153" s="113">
        <v>44537</v>
      </c>
      <c r="R153" s="126" t="s">
        <v>436</v>
      </c>
      <c r="S153" s="126" t="s">
        <v>436</v>
      </c>
      <c r="T153" s="124" t="s">
        <v>215</v>
      </c>
      <c r="U153" s="145"/>
      <c r="V153" s="120"/>
      <c r="W153" s="143" t="str">
        <f t="shared" si="11"/>
        <v>-44537</v>
      </c>
      <c r="X153" s="33"/>
      <c r="Y153" s="34" t="str">
        <f t="shared" si="6"/>
        <v>-44537</v>
      </c>
      <c r="Z153" s="37"/>
      <c r="AA153" s="36"/>
      <c r="AB153" s="37"/>
      <c r="AC153" s="36"/>
      <c r="AD153" s="38"/>
      <c r="AE153" s="37"/>
      <c r="AF153" s="36"/>
      <c r="AG153" s="37"/>
      <c r="AH153" s="39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19"/>
      <c r="AT153" s="19"/>
      <c r="AU153" s="19"/>
      <c r="AV153" s="19"/>
      <c r="AW153" s="19"/>
      <c r="AX153" s="19"/>
      <c r="AY153" s="18"/>
      <c r="AZ153" s="18"/>
      <c r="BA153" s="18"/>
      <c r="BB153" s="18"/>
      <c r="BC153" s="18"/>
      <c r="BD153" s="18"/>
      <c r="BE153" s="58"/>
      <c r="BF153" s="58"/>
      <c r="BG153" s="58"/>
      <c r="BH153" s="58"/>
      <c r="BI153" s="58"/>
      <c r="BJ153" s="58"/>
      <c r="BK153" s="59"/>
      <c r="BL153" s="59"/>
      <c r="BM153" s="58"/>
      <c r="BN153" s="58"/>
      <c r="BO153" s="58"/>
      <c r="BP153" s="58"/>
      <c r="BQ153" s="58"/>
      <c r="BR153" s="5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</row>
    <row r="154" spans="1:90" ht="55.5" customHeight="1" x14ac:dyDescent="0.35">
      <c r="A154" s="21">
        <f t="shared" si="12"/>
        <v>152</v>
      </c>
      <c r="B154" s="124" t="s">
        <v>40</v>
      </c>
      <c r="C154" s="127" t="s">
        <v>242</v>
      </c>
      <c r="D154" s="24">
        <v>44536</v>
      </c>
      <c r="E154" s="113">
        <v>44536</v>
      </c>
      <c r="F154" s="125" t="s">
        <v>420</v>
      </c>
      <c r="G154" s="119" t="s">
        <v>421</v>
      </c>
      <c r="H154" s="119" t="s">
        <v>427</v>
      </c>
      <c r="I154" s="117" t="s">
        <v>437</v>
      </c>
      <c r="J154" s="124" t="s">
        <v>438</v>
      </c>
      <c r="K154" s="117" t="s">
        <v>548</v>
      </c>
      <c r="L154" s="124" t="s">
        <v>100</v>
      </c>
      <c r="M154" s="258">
        <v>172500000</v>
      </c>
      <c r="N154" s="153" t="s">
        <v>610</v>
      </c>
      <c r="O154" s="118">
        <v>0</v>
      </c>
      <c r="P154" s="124" t="s">
        <v>87</v>
      </c>
      <c r="Q154" s="113">
        <v>44536</v>
      </c>
      <c r="R154" s="126" t="s">
        <v>611</v>
      </c>
      <c r="S154" s="126" t="s">
        <v>611</v>
      </c>
      <c r="T154" s="124" t="s">
        <v>50</v>
      </c>
      <c r="U154" s="145">
        <v>44551</v>
      </c>
      <c r="V154" s="120"/>
      <c r="W154" s="143" t="str">
        <f t="shared" si="11"/>
        <v>15</v>
      </c>
      <c r="X154" s="33"/>
      <c r="Y154" s="34" t="str">
        <f t="shared" si="6"/>
        <v>Finalised</v>
      </c>
      <c r="Z154" s="37"/>
      <c r="AA154" s="36"/>
      <c r="AB154" s="37"/>
      <c r="AC154" s="36"/>
      <c r="AD154" s="38"/>
      <c r="AE154" s="37"/>
      <c r="AF154" s="36"/>
      <c r="AG154" s="37"/>
      <c r="AH154" s="39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19"/>
      <c r="AT154" s="19"/>
      <c r="AU154" s="19"/>
      <c r="AV154" s="19"/>
      <c r="AW154" s="19"/>
      <c r="AX154" s="19"/>
      <c r="AY154" s="18"/>
      <c r="AZ154" s="18"/>
      <c r="BA154" s="18"/>
      <c r="BB154" s="18"/>
      <c r="BC154" s="18"/>
      <c r="BD154" s="18"/>
      <c r="BE154" s="58"/>
      <c r="BF154" s="58"/>
      <c r="BG154" s="58"/>
      <c r="BH154" s="58"/>
      <c r="BI154" s="58"/>
      <c r="BJ154" s="58"/>
      <c r="BK154" s="59"/>
      <c r="BL154" s="59"/>
      <c r="BM154" s="58"/>
      <c r="BN154" s="58"/>
      <c r="BO154" s="58"/>
      <c r="BP154" s="58"/>
      <c r="BQ154" s="58"/>
      <c r="BR154" s="5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</row>
    <row r="155" spans="1:90" ht="55.5" customHeight="1" x14ac:dyDescent="0.35">
      <c r="A155" s="21">
        <f t="shared" si="12"/>
        <v>153</v>
      </c>
      <c r="B155" s="124" t="s">
        <v>40</v>
      </c>
      <c r="C155" s="127" t="s">
        <v>41</v>
      </c>
      <c r="D155" s="24">
        <v>44540</v>
      </c>
      <c r="E155" s="113">
        <v>44540</v>
      </c>
      <c r="F155" s="125" t="s">
        <v>420</v>
      </c>
      <c r="G155" s="119" t="s">
        <v>421</v>
      </c>
      <c r="H155" s="119" t="s">
        <v>427</v>
      </c>
      <c r="I155" s="124" t="s">
        <v>612</v>
      </c>
      <c r="J155" s="124" t="s">
        <v>613</v>
      </c>
      <c r="K155" s="117" t="s">
        <v>496</v>
      </c>
      <c r="L155" s="142" t="s">
        <v>153</v>
      </c>
      <c r="M155" s="258">
        <v>163072927.49000001</v>
      </c>
      <c r="N155" s="153" t="s">
        <v>614</v>
      </c>
      <c r="O155" s="153" t="s">
        <v>615</v>
      </c>
      <c r="P155" s="124" t="s">
        <v>87</v>
      </c>
      <c r="Q155" s="113">
        <v>44540</v>
      </c>
      <c r="R155" s="145">
        <v>44652</v>
      </c>
      <c r="S155" s="145">
        <v>44957</v>
      </c>
      <c r="T155" s="124" t="s">
        <v>50</v>
      </c>
      <c r="U155" s="145">
        <v>44551</v>
      </c>
      <c r="V155" s="120"/>
      <c r="W155" s="143" t="str">
        <f t="shared" si="11"/>
        <v>11</v>
      </c>
      <c r="X155" s="33"/>
      <c r="Y155" s="34" t="str">
        <f t="shared" si="6"/>
        <v>Finalised</v>
      </c>
      <c r="Z155" s="37"/>
      <c r="AA155" s="36"/>
      <c r="AB155" s="37"/>
      <c r="AC155" s="36"/>
      <c r="AD155" s="38"/>
      <c r="AE155" s="37"/>
      <c r="AF155" s="36"/>
      <c r="AG155" s="37"/>
      <c r="AH155" s="39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19"/>
      <c r="AT155" s="19"/>
      <c r="AU155" s="19"/>
      <c r="AV155" s="19"/>
      <c r="AW155" s="19"/>
      <c r="AX155" s="19"/>
      <c r="AY155" s="18"/>
      <c r="AZ155" s="18"/>
      <c r="BA155" s="18"/>
      <c r="BB155" s="18"/>
      <c r="BC155" s="18"/>
      <c r="BD155" s="18"/>
      <c r="BE155" s="58"/>
      <c r="BF155" s="58"/>
      <c r="BG155" s="58"/>
      <c r="BH155" s="58"/>
      <c r="BI155" s="58"/>
      <c r="BJ155" s="58"/>
      <c r="BK155" s="59"/>
      <c r="BL155" s="59"/>
      <c r="BM155" s="58"/>
      <c r="BN155" s="58"/>
      <c r="BO155" s="58"/>
      <c r="BP155" s="58"/>
      <c r="BQ155" s="58"/>
      <c r="BR155" s="5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</row>
    <row r="156" spans="1:90" ht="55.5" customHeight="1" x14ac:dyDescent="0.35">
      <c r="A156" s="21">
        <f t="shared" si="12"/>
        <v>154</v>
      </c>
      <c r="B156" s="124" t="s">
        <v>40</v>
      </c>
      <c r="C156" s="127" t="s">
        <v>41</v>
      </c>
      <c r="D156" s="24">
        <v>44540</v>
      </c>
      <c r="E156" s="113">
        <v>44540</v>
      </c>
      <c r="F156" s="125" t="s">
        <v>420</v>
      </c>
      <c r="G156" s="119" t="s">
        <v>421</v>
      </c>
      <c r="H156" s="119" t="s">
        <v>427</v>
      </c>
      <c r="I156" s="124" t="s">
        <v>447</v>
      </c>
      <c r="J156" s="124" t="s">
        <v>616</v>
      </c>
      <c r="K156" s="117" t="s">
        <v>496</v>
      </c>
      <c r="L156" s="142" t="s">
        <v>153</v>
      </c>
      <c r="M156" s="258">
        <v>3450000</v>
      </c>
      <c r="N156" s="153" t="s">
        <v>617</v>
      </c>
      <c r="O156" s="153" t="s">
        <v>618</v>
      </c>
      <c r="P156" s="124" t="s">
        <v>87</v>
      </c>
      <c r="Q156" s="113">
        <v>44540</v>
      </c>
      <c r="R156" s="126" t="s">
        <v>436</v>
      </c>
      <c r="S156" s="145">
        <v>45382</v>
      </c>
      <c r="T156" s="124" t="s">
        <v>50</v>
      </c>
      <c r="U156" s="145">
        <v>44551</v>
      </c>
      <c r="V156" s="120"/>
      <c r="W156" s="143" t="str">
        <f t="shared" si="11"/>
        <v>11</v>
      </c>
      <c r="X156" s="33"/>
      <c r="Y156" s="34" t="str">
        <f t="shared" si="6"/>
        <v>Finalised</v>
      </c>
      <c r="Z156" s="37"/>
      <c r="AA156" s="36"/>
      <c r="AB156" s="37"/>
      <c r="AC156" s="36"/>
      <c r="AD156" s="38"/>
      <c r="AE156" s="37"/>
      <c r="AF156" s="36"/>
      <c r="AG156" s="37"/>
      <c r="AH156" s="39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19"/>
      <c r="AT156" s="19"/>
      <c r="AU156" s="19"/>
      <c r="AV156" s="19"/>
      <c r="AW156" s="19"/>
      <c r="AX156" s="19"/>
      <c r="AY156" s="18"/>
      <c r="AZ156" s="18"/>
      <c r="BA156" s="18"/>
      <c r="BB156" s="18"/>
      <c r="BC156" s="18"/>
      <c r="BD156" s="18"/>
      <c r="BE156" s="58"/>
      <c r="BF156" s="58"/>
      <c r="BG156" s="58"/>
      <c r="BH156" s="58"/>
      <c r="BI156" s="58"/>
      <c r="BJ156" s="58"/>
      <c r="BK156" s="59"/>
      <c r="BL156" s="59"/>
      <c r="BM156" s="58"/>
      <c r="BN156" s="58"/>
      <c r="BO156" s="58"/>
      <c r="BP156" s="58"/>
      <c r="BQ156" s="58"/>
      <c r="BR156" s="5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</row>
    <row r="157" spans="1:90" ht="55.5" customHeight="1" x14ac:dyDescent="0.35">
      <c r="A157" s="21">
        <f t="shared" si="12"/>
        <v>155</v>
      </c>
      <c r="B157" s="124" t="s">
        <v>40</v>
      </c>
      <c r="C157" s="127" t="s">
        <v>242</v>
      </c>
      <c r="D157" s="24">
        <v>44469</v>
      </c>
      <c r="E157" s="113">
        <v>44469</v>
      </c>
      <c r="F157" s="125" t="s">
        <v>420</v>
      </c>
      <c r="G157" s="119" t="s">
        <v>421</v>
      </c>
      <c r="H157" s="119" t="s">
        <v>427</v>
      </c>
      <c r="I157" s="124" t="s">
        <v>619</v>
      </c>
      <c r="J157" s="124" t="s">
        <v>620</v>
      </c>
      <c r="K157" s="141" t="s">
        <v>483</v>
      </c>
      <c r="L157" s="142" t="s">
        <v>153</v>
      </c>
      <c r="M157" s="258">
        <v>0</v>
      </c>
      <c r="N157" s="153" t="s">
        <v>475</v>
      </c>
      <c r="O157" s="153" t="s">
        <v>475</v>
      </c>
      <c r="P157" s="124" t="s">
        <v>476</v>
      </c>
      <c r="Q157" s="113">
        <v>44469</v>
      </c>
      <c r="R157" s="126" t="s">
        <v>475</v>
      </c>
      <c r="S157" s="126" t="s">
        <v>475</v>
      </c>
      <c r="T157" s="124" t="s">
        <v>50</v>
      </c>
      <c r="U157" s="145">
        <v>44551</v>
      </c>
      <c r="V157" s="120"/>
      <c r="W157" s="143" t="str">
        <f t="shared" si="11"/>
        <v>82</v>
      </c>
      <c r="X157" s="33"/>
      <c r="Y157" s="34" t="str">
        <f t="shared" si="6"/>
        <v>Finalised</v>
      </c>
      <c r="Z157" s="37"/>
      <c r="AA157" s="36"/>
      <c r="AB157" s="37"/>
      <c r="AC157" s="36"/>
      <c r="AD157" s="38"/>
      <c r="AE157" s="37"/>
      <c r="AF157" s="36"/>
      <c r="AG157" s="37"/>
      <c r="AH157" s="39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19"/>
      <c r="AT157" s="19"/>
      <c r="AU157" s="19"/>
      <c r="AV157" s="19"/>
      <c r="AW157" s="19"/>
      <c r="AX157" s="19"/>
      <c r="AY157" s="18"/>
      <c r="AZ157" s="18"/>
      <c r="BA157" s="18"/>
      <c r="BB157" s="18"/>
      <c r="BC157" s="18"/>
      <c r="BD157" s="18"/>
      <c r="BE157" s="58"/>
      <c r="BF157" s="58"/>
      <c r="BG157" s="58"/>
      <c r="BH157" s="58"/>
      <c r="BI157" s="58"/>
      <c r="BJ157" s="58"/>
      <c r="BK157" s="59"/>
      <c r="BL157" s="59"/>
      <c r="BM157" s="58"/>
      <c r="BN157" s="58"/>
      <c r="BO157" s="58"/>
      <c r="BP157" s="58"/>
      <c r="BQ157" s="58"/>
      <c r="BR157" s="5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</row>
    <row r="158" spans="1:90" ht="55.5" customHeight="1" x14ac:dyDescent="0.35">
      <c r="A158" s="21">
        <f t="shared" si="12"/>
        <v>156</v>
      </c>
      <c r="B158" s="124" t="s">
        <v>40</v>
      </c>
      <c r="C158" s="127" t="s">
        <v>41</v>
      </c>
      <c r="D158" s="24">
        <v>44469</v>
      </c>
      <c r="E158" s="113">
        <v>44469</v>
      </c>
      <c r="F158" s="125" t="s">
        <v>420</v>
      </c>
      <c r="G158" s="119" t="s">
        <v>421</v>
      </c>
      <c r="H158" s="119" t="s">
        <v>427</v>
      </c>
      <c r="I158" s="124" t="s">
        <v>621</v>
      </c>
      <c r="J158" s="124" t="s">
        <v>521</v>
      </c>
      <c r="K158" s="117" t="s">
        <v>496</v>
      </c>
      <c r="L158" s="142" t="s">
        <v>153</v>
      </c>
      <c r="M158" s="258">
        <v>18406118</v>
      </c>
      <c r="N158" s="153" t="s">
        <v>523</v>
      </c>
      <c r="O158" s="153" t="s">
        <v>615</v>
      </c>
      <c r="P158" s="124" t="s">
        <v>87</v>
      </c>
      <c r="Q158" s="145">
        <v>44488</v>
      </c>
      <c r="R158" s="126" t="s">
        <v>436</v>
      </c>
      <c r="S158" s="145">
        <v>45382</v>
      </c>
      <c r="T158" s="124" t="s">
        <v>50</v>
      </c>
      <c r="U158" s="145">
        <v>44544</v>
      </c>
      <c r="V158" s="120"/>
      <c r="W158" s="143" t="str">
        <f t="shared" si="11"/>
        <v>75</v>
      </c>
      <c r="X158" s="33"/>
      <c r="Y158" s="34" t="str">
        <f t="shared" si="6"/>
        <v>Finalised</v>
      </c>
      <c r="Z158" s="37"/>
      <c r="AA158" s="36"/>
      <c r="AB158" s="37"/>
      <c r="AC158" s="36"/>
      <c r="AD158" s="38"/>
      <c r="AE158" s="37"/>
      <c r="AF158" s="36"/>
      <c r="AG158" s="37"/>
      <c r="AH158" s="39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19"/>
      <c r="AT158" s="19"/>
      <c r="AU158" s="19"/>
      <c r="AV158" s="19"/>
      <c r="AW158" s="19"/>
      <c r="AX158" s="19"/>
      <c r="AY158" s="18"/>
      <c r="AZ158" s="18"/>
      <c r="BA158" s="18"/>
      <c r="BB158" s="18"/>
      <c r="BC158" s="18"/>
      <c r="BD158" s="18"/>
      <c r="BE158" s="58"/>
      <c r="BF158" s="58"/>
      <c r="BG158" s="58"/>
      <c r="BH158" s="58"/>
      <c r="BI158" s="58"/>
      <c r="BJ158" s="58"/>
      <c r="BK158" s="59"/>
      <c r="BL158" s="59"/>
      <c r="BM158" s="58"/>
      <c r="BN158" s="58"/>
      <c r="BO158" s="58"/>
      <c r="BP158" s="58"/>
      <c r="BQ158" s="58"/>
      <c r="BR158" s="5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</row>
    <row r="159" spans="1:90" ht="55.5" customHeight="1" x14ac:dyDescent="0.35">
      <c r="A159" s="21">
        <f t="shared" si="12"/>
        <v>157</v>
      </c>
      <c r="B159" s="124" t="s">
        <v>40</v>
      </c>
      <c r="C159" s="127" t="s">
        <v>41</v>
      </c>
      <c r="D159" s="24">
        <v>44511</v>
      </c>
      <c r="E159" s="113">
        <v>44511</v>
      </c>
      <c r="F159" s="125" t="s">
        <v>420</v>
      </c>
      <c r="G159" s="119" t="s">
        <v>421</v>
      </c>
      <c r="H159" s="119" t="s">
        <v>427</v>
      </c>
      <c r="I159" s="124" t="s">
        <v>622</v>
      </c>
      <c r="J159" s="124" t="s">
        <v>623</v>
      </c>
      <c r="K159" s="117" t="s">
        <v>624</v>
      </c>
      <c r="L159" s="142" t="s">
        <v>153</v>
      </c>
      <c r="M159" s="258">
        <v>79000000</v>
      </c>
      <c r="N159" s="153" t="s">
        <v>625</v>
      </c>
      <c r="O159" s="153" t="s">
        <v>615</v>
      </c>
      <c r="P159" s="124" t="s">
        <v>87</v>
      </c>
      <c r="Q159" s="113">
        <v>44511</v>
      </c>
      <c r="R159" s="128" t="s">
        <v>626</v>
      </c>
      <c r="S159" s="128" t="s">
        <v>626</v>
      </c>
      <c r="T159" s="124" t="s">
        <v>50</v>
      </c>
      <c r="U159" s="145">
        <v>44551</v>
      </c>
      <c r="V159" s="128"/>
      <c r="W159" s="143" t="str">
        <f t="shared" si="11"/>
        <v>40</v>
      </c>
      <c r="X159" s="33"/>
      <c r="Y159" s="34" t="str">
        <f t="shared" si="6"/>
        <v>Finalised</v>
      </c>
      <c r="Z159" s="37"/>
      <c r="AA159" s="36"/>
      <c r="AB159" s="37"/>
      <c r="AC159" s="36"/>
      <c r="AD159" s="38"/>
      <c r="AE159" s="37"/>
      <c r="AF159" s="36"/>
      <c r="AG159" s="37"/>
      <c r="AH159" s="39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19"/>
      <c r="AT159" s="19"/>
      <c r="AU159" s="19"/>
      <c r="AV159" s="19"/>
      <c r="AW159" s="19"/>
      <c r="AX159" s="19"/>
      <c r="AY159" s="18"/>
      <c r="AZ159" s="18"/>
      <c r="BA159" s="18"/>
      <c r="BB159" s="18"/>
      <c r="BC159" s="18"/>
      <c r="BD159" s="18"/>
      <c r="BE159" s="58"/>
      <c r="BF159" s="58"/>
      <c r="BG159" s="58"/>
      <c r="BH159" s="58"/>
      <c r="BI159" s="58"/>
      <c r="BJ159" s="58"/>
      <c r="BK159" s="59"/>
      <c r="BL159" s="59"/>
      <c r="BM159" s="58"/>
      <c r="BN159" s="58"/>
      <c r="BO159" s="58"/>
      <c r="BP159" s="58"/>
      <c r="BQ159" s="58"/>
      <c r="BR159" s="5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</row>
    <row r="160" spans="1:90" ht="55.5" customHeight="1" x14ac:dyDescent="0.35">
      <c r="A160" s="21">
        <f t="shared" si="12"/>
        <v>158</v>
      </c>
      <c r="B160" s="124" t="s">
        <v>40</v>
      </c>
      <c r="C160" s="127" t="s">
        <v>41</v>
      </c>
      <c r="D160" s="24">
        <v>44511</v>
      </c>
      <c r="E160" s="113">
        <v>44545</v>
      </c>
      <c r="F160" s="125" t="s">
        <v>420</v>
      </c>
      <c r="G160" s="119" t="s">
        <v>421</v>
      </c>
      <c r="H160" s="119" t="s">
        <v>427</v>
      </c>
      <c r="I160" s="124" t="s">
        <v>627</v>
      </c>
      <c r="J160" s="124" t="s">
        <v>628</v>
      </c>
      <c r="K160" s="141" t="s">
        <v>483</v>
      </c>
      <c r="L160" s="141" t="s">
        <v>483</v>
      </c>
      <c r="M160" s="258">
        <v>0</v>
      </c>
      <c r="N160" s="124" t="s">
        <v>475</v>
      </c>
      <c r="O160" s="124" t="s">
        <v>475</v>
      </c>
      <c r="P160" s="124" t="s">
        <v>476</v>
      </c>
      <c r="Q160" s="145">
        <v>41258</v>
      </c>
      <c r="R160" s="124" t="s">
        <v>475</v>
      </c>
      <c r="S160" s="124" t="s">
        <v>475</v>
      </c>
      <c r="T160" s="124" t="s">
        <v>50</v>
      </c>
      <c r="U160" s="145">
        <v>44551</v>
      </c>
      <c r="V160" s="128"/>
      <c r="W160" s="143" t="str">
        <f t="shared" si="11"/>
        <v>40</v>
      </c>
      <c r="X160" s="33"/>
      <c r="Y160" s="34" t="str">
        <f t="shared" si="6"/>
        <v>Finalised</v>
      </c>
      <c r="Z160" s="37"/>
      <c r="AA160" s="36"/>
      <c r="AB160" s="37"/>
      <c r="AC160" s="36"/>
      <c r="AD160" s="38"/>
      <c r="AE160" s="37"/>
      <c r="AF160" s="36"/>
      <c r="AG160" s="37"/>
      <c r="AH160" s="39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19"/>
      <c r="AT160" s="19"/>
      <c r="AU160" s="19"/>
      <c r="AV160" s="19"/>
      <c r="AW160" s="19"/>
      <c r="AX160" s="19"/>
      <c r="AY160" s="18"/>
      <c r="AZ160" s="18"/>
      <c r="BA160" s="18"/>
      <c r="BB160" s="18"/>
      <c r="BC160" s="18"/>
      <c r="BD160" s="18"/>
      <c r="BE160" s="58"/>
      <c r="BF160" s="58"/>
      <c r="BG160" s="58"/>
      <c r="BH160" s="58"/>
      <c r="BI160" s="58"/>
      <c r="BJ160" s="58"/>
      <c r="BK160" s="59"/>
      <c r="BL160" s="59"/>
      <c r="BM160" s="58"/>
      <c r="BN160" s="58"/>
      <c r="BO160" s="58"/>
      <c r="BP160" s="58"/>
      <c r="BQ160" s="58"/>
      <c r="BR160" s="5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</row>
    <row r="161" spans="1:90" ht="50" x14ac:dyDescent="0.35">
      <c r="A161" s="21">
        <f t="shared" si="12"/>
        <v>159</v>
      </c>
      <c r="B161" s="124" t="s">
        <v>40</v>
      </c>
      <c r="C161" s="127" t="s">
        <v>41</v>
      </c>
      <c r="D161" s="24">
        <v>44540</v>
      </c>
      <c r="E161" s="113">
        <v>44545</v>
      </c>
      <c r="F161" s="125" t="s">
        <v>420</v>
      </c>
      <c r="G161" s="119" t="s">
        <v>421</v>
      </c>
      <c r="H161" s="119" t="s">
        <v>427</v>
      </c>
      <c r="I161" s="112" t="s">
        <v>629</v>
      </c>
      <c r="J161" s="124" t="s">
        <v>630</v>
      </c>
      <c r="K161" s="117" t="s">
        <v>540</v>
      </c>
      <c r="L161" s="124" t="s">
        <v>68</v>
      </c>
      <c r="M161" s="258">
        <v>421447580.60000002</v>
      </c>
      <c r="N161" s="153" t="s">
        <v>631</v>
      </c>
      <c r="O161" s="153" t="s">
        <v>615</v>
      </c>
      <c r="P161" s="124" t="s">
        <v>63</v>
      </c>
      <c r="Q161" s="145">
        <v>44540</v>
      </c>
      <c r="R161" s="126" t="s">
        <v>632</v>
      </c>
      <c r="S161" s="126" t="s">
        <v>632</v>
      </c>
      <c r="T161" s="124" t="s">
        <v>215</v>
      </c>
      <c r="U161" s="145"/>
      <c r="V161" s="128"/>
      <c r="W161" s="143" t="str">
        <f t="shared" si="11"/>
        <v>-44540</v>
      </c>
      <c r="X161" s="33"/>
      <c r="Y161" s="34" t="str">
        <f t="shared" si="6"/>
        <v>-44540</v>
      </c>
      <c r="Z161" s="37"/>
      <c r="AA161" s="36"/>
      <c r="AB161" s="37"/>
      <c r="AC161" s="36"/>
      <c r="AD161" s="38"/>
      <c r="AE161" s="37"/>
      <c r="AF161" s="36"/>
      <c r="AG161" s="37"/>
      <c r="AH161" s="39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19"/>
      <c r="AT161" s="19"/>
      <c r="AU161" s="19"/>
      <c r="AV161" s="19"/>
      <c r="AW161" s="19"/>
      <c r="AX161" s="19"/>
      <c r="AY161" s="18"/>
      <c r="AZ161" s="18"/>
      <c r="BA161" s="18"/>
      <c r="BB161" s="18"/>
      <c r="BC161" s="18"/>
      <c r="BD161" s="18"/>
      <c r="BE161" s="58"/>
      <c r="BF161" s="58"/>
      <c r="BG161" s="58"/>
      <c r="BH161" s="58"/>
      <c r="BI161" s="58"/>
      <c r="BJ161" s="58"/>
      <c r="BK161" s="59"/>
      <c r="BL161" s="59"/>
      <c r="BM161" s="58"/>
      <c r="BN161" s="58"/>
      <c r="BO161" s="58"/>
      <c r="BP161" s="58"/>
      <c r="BQ161" s="58"/>
      <c r="BR161" s="5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</row>
    <row r="162" spans="1:90" ht="55.5" customHeight="1" x14ac:dyDescent="0.35">
      <c r="A162" s="21">
        <f t="shared" si="12"/>
        <v>160</v>
      </c>
      <c r="B162" s="154" t="s">
        <v>40</v>
      </c>
      <c r="C162" s="127" t="s">
        <v>242</v>
      </c>
      <c r="D162" s="24">
        <v>44540</v>
      </c>
      <c r="E162" s="155">
        <v>44545</v>
      </c>
      <c r="F162" s="156" t="s">
        <v>420</v>
      </c>
      <c r="G162" s="135" t="s">
        <v>421</v>
      </c>
      <c r="H162" s="135" t="s">
        <v>427</v>
      </c>
      <c r="I162" s="124" t="s">
        <v>633</v>
      </c>
      <c r="J162" s="124" t="s">
        <v>634</v>
      </c>
      <c r="K162" s="117" t="s">
        <v>635</v>
      </c>
      <c r="L162" s="124" t="s">
        <v>292</v>
      </c>
      <c r="M162" s="258">
        <v>2214294123.8899999</v>
      </c>
      <c r="N162" s="153">
        <v>8536399767.1499996</v>
      </c>
      <c r="O162" s="153" t="s">
        <v>615</v>
      </c>
      <c r="P162" s="124" t="s">
        <v>63</v>
      </c>
      <c r="Q162" s="145">
        <v>44551</v>
      </c>
      <c r="R162" s="145">
        <v>44562</v>
      </c>
      <c r="S162" s="145">
        <v>44926</v>
      </c>
      <c r="T162" s="124" t="s">
        <v>50</v>
      </c>
      <c r="U162" s="145">
        <v>44553</v>
      </c>
      <c r="V162" s="128"/>
      <c r="W162" s="143" t="str">
        <f t="shared" si="11"/>
        <v>13</v>
      </c>
      <c r="X162" s="33"/>
      <c r="Y162" s="34" t="str">
        <f t="shared" si="6"/>
        <v>Finalised</v>
      </c>
      <c r="Z162" s="37"/>
      <c r="AA162" s="36"/>
      <c r="AB162" s="37"/>
      <c r="AC162" s="36"/>
      <c r="AD162" s="38"/>
      <c r="AE162" s="37"/>
      <c r="AF162" s="36"/>
      <c r="AG162" s="37"/>
      <c r="AH162" s="39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19"/>
      <c r="AT162" s="19"/>
      <c r="AU162" s="19"/>
      <c r="AV162" s="19"/>
      <c r="AW162" s="19"/>
      <c r="AX162" s="19"/>
      <c r="AY162" s="18"/>
      <c r="AZ162" s="18"/>
      <c r="BA162" s="18"/>
      <c r="BB162" s="18"/>
      <c r="BC162" s="18"/>
      <c r="BD162" s="18"/>
      <c r="BE162" s="58"/>
      <c r="BF162" s="58"/>
      <c r="BG162" s="58"/>
      <c r="BH162" s="58"/>
      <c r="BI162" s="58"/>
      <c r="BJ162" s="58"/>
      <c r="BK162" s="59"/>
      <c r="BL162" s="59"/>
      <c r="BM162" s="58"/>
      <c r="BN162" s="58"/>
      <c r="BO162" s="58"/>
      <c r="BP162" s="58"/>
      <c r="BQ162" s="58"/>
      <c r="BR162" s="5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</row>
    <row r="163" spans="1:90" ht="55.5" customHeight="1" x14ac:dyDescent="0.35">
      <c r="A163" s="21">
        <f t="shared" si="12"/>
        <v>161</v>
      </c>
      <c r="B163" s="157" t="s">
        <v>216</v>
      </c>
      <c r="C163" s="158" t="s">
        <v>636</v>
      </c>
      <c r="D163" s="24">
        <v>44455</v>
      </c>
      <c r="E163" s="159">
        <v>44455</v>
      </c>
      <c r="F163" s="158" t="s">
        <v>637</v>
      </c>
      <c r="G163" s="158" t="s">
        <v>638</v>
      </c>
      <c r="H163" s="158" t="s">
        <v>639</v>
      </c>
      <c r="I163" s="160" t="s">
        <v>640</v>
      </c>
      <c r="J163" s="160" t="s">
        <v>641</v>
      </c>
      <c r="K163" s="160" t="s">
        <v>642</v>
      </c>
      <c r="L163" s="160" t="s">
        <v>239</v>
      </c>
      <c r="M163" s="259">
        <v>4260421.5199999996</v>
      </c>
      <c r="N163" s="161">
        <v>12562525.17</v>
      </c>
      <c r="O163" s="161">
        <v>0</v>
      </c>
      <c r="P163" s="162" t="s">
        <v>87</v>
      </c>
      <c r="Q163" s="163">
        <v>44035</v>
      </c>
      <c r="R163" s="163">
        <v>44147</v>
      </c>
      <c r="S163" s="163">
        <v>47208</v>
      </c>
      <c r="T163" s="71" t="s">
        <v>50</v>
      </c>
      <c r="U163" s="159">
        <v>44469</v>
      </c>
      <c r="V163" s="164"/>
      <c r="W163" s="165" t="str">
        <f xml:space="preserve"> CONCATENATE(IF(T163="Finalised",SUM(U163 - D163),""),IF(T163="Not Finalised",SUM(U163 - D163),""), IF(T163="Closed",SUM(U163 - D163),""),IF(T163="Withdrawn",SUM(U163 - D163),""))</f>
        <v>14</v>
      </c>
      <c r="X163" s="121"/>
      <c r="Y163" s="32" t="str">
        <f t="shared" si="6"/>
        <v>Finalised</v>
      </c>
      <c r="Z163" s="62"/>
      <c r="AA163" s="36"/>
      <c r="AB163" s="62"/>
      <c r="AC163" s="36"/>
      <c r="AD163" s="73"/>
      <c r="AE163" s="62"/>
      <c r="AF163" s="36"/>
      <c r="AG163" s="62"/>
      <c r="AH163" s="74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6"/>
      <c r="AT163" s="76"/>
      <c r="AU163" s="76"/>
      <c r="AV163" s="76"/>
      <c r="AW163" s="76"/>
      <c r="AX163" s="76"/>
      <c r="AY163" s="77"/>
      <c r="AZ163" s="77"/>
      <c r="BA163" s="77"/>
      <c r="BB163" s="77"/>
      <c r="BC163" s="77"/>
      <c r="BD163" s="77"/>
      <c r="BE163" s="78"/>
      <c r="BF163" s="78"/>
      <c r="BG163" s="78"/>
      <c r="BH163" s="78"/>
      <c r="BI163" s="78"/>
      <c r="BJ163" s="78"/>
      <c r="BK163" s="79"/>
      <c r="BL163" s="79"/>
      <c r="BM163" s="78"/>
      <c r="BN163" s="78"/>
      <c r="BO163" s="78"/>
      <c r="BP163" s="78"/>
      <c r="BQ163" s="78"/>
      <c r="BR163" s="78"/>
      <c r="BS163" s="77"/>
      <c r="BT163" s="77"/>
      <c r="BU163" s="77"/>
      <c r="BV163" s="77"/>
      <c r="BW163" s="77"/>
      <c r="BX163" s="77"/>
      <c r="BY163" s="77"/>
      <c r="BZ163" s="77"/>
      <c r="CA163" s="77"/>
      <c r="CB163" s="77"/>
      <c r="CC163" s="77"/>
      <c r="CD163" s="77"/>
      <c r="CE163" s="77"/>
      <c r="CF163" s="77"/>
      <c r="CG163" s="77"/>
      <c r="CH163" s="77"/>
      <c r="CI163" s="77"/>
      <c r="CJ163" s="77"/>
      <c r="CK163" s="77"/>
      <c r="CL163" s="77"/>
    </row>
    <row r="164" spans="1:90" ht="55.5" customHeight="1" x14ac:dyDescent="0.35">
      <c r="A164" s="21">
        <f t="shared" si="12"/>
        <v>162</v>
      </c>
      <c r="B164" s="157" t="s">
        <v>216</v>
      </c>
      <c r="C164" s="158" t="s">
        <v>41</v>
      </c>
      <c r="D164" s="24">
        <v>44469</v>
      </c>
      <c r="E164" s="166">
        <v>44469</v>
      </c>
      <c r="F164" s="158" t="s">
        <v>637</v>
      </c>
      <c r="G164" s="158" t="s">
        <v>643</v>
      </c>
      <c r="H164" s="158" t="s">
        <v>644</v>
      </c>
      <c r="I164" s="160" t="s">
        <v>645</v>
      </c>
      <c r="J164" s="160" t="s">
        <v>646</v>
      </c>
      <c r="K164" s="160" t="s">
        <v>647</v>
      </c>
      <c r="L164" s="160" t="s">
        <v>68</v>
      </c>
      <c r="M164" s="259">
        <v>629265.07999999996</v>
      </c>
      <c r="N164" s="161">
        <v>3520598.7</v>
      </c>
      <c r="O164" s="161">
        <v>15486.4</v>
      </c>
      <c r="P164" s="162" t="s">
        <v>63</v>
      </c>
      <c r="Q164" s="163">
        <v>44469</v>
      </c>
      <c r="R164" s="163">
        <v>43208</v>
      </c>
      <c r="S164" s="163">
        <v>45016</v>
      </c>
      <c r="T164" s="71" t="s">
        <v>50</v>
      </c>
      <c r="U164" s="159">
        <v>44473</v>
      </c>
      <c r="V164" s="164"/>
      <c r="W164" s="165" t="str">
        <f t="shared" ref="W164:W194" si="13" xml:space="preserve"> CONCATENATE(IF(T164="Finalised",SUM(U164 - D164),""),IF(T164="Not Finalised",SUM(U164 - D164),""), IF(T164="Closed",SUM(U164 - D164),""),IF(T164="Withdrawn",SUM(U164 - D164),""))</f>
        <v>4</v>
      </c>
      <c r="X164" s="33"/>
      <c r="Y164" s="34" t="str">
        <f t="shared" si="6"/>
        <v>Finalised</v>
      </c>
      <c r="Z164" s="37"/>
      <c r="AA164" s="36"/>
      <c r="AB164" s="37"/>
      <c r="AC164" s="36"/>
      <c r="AD164" s="38"/>
      <c r="AE164" s="37"/>
      <c r="AF164" s="36"/>
      <c r="AG164" s="37"/>
      <c r="AH164" s="39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19"/>
      <c r="AT164" s="19"/>
      <c r="AU164" s="19"/>
      <c r="AV164" s="19"/>
      <c r="AW164" s="19"/>
      <c r="AX164" s="19"/>
      <c r="AY164" s="18"/>
      <c r="AZ164" s="18"/>
      <c r="BA164" s="18"/>
      <c r="BB164" s="18"/>
      <c r="BC164" s="18"/>
      <c r="BD164" s="18"/>
      <c r="BE164" s="58"/>
      <c r="BF164" s="58"/>
      <c r="BG164" s="58"/>
      <c r="BH164" s="58"/>
      <c r="BI164" s="58"/>
      <c r="BJ164" s="58"/>
      <c r="BK164" s="59"/>
      <c r="BL164" s="59"/>
      <c r="BM164" s="58"/>
      <c r="BN164" s="58"/>
      <c r="BO164" s="58"/>
      <c r="BP164" s="58"/>
      <c r="BQ164" s="58"/>
      <c r="BR164" s="5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</row>
    <row r="165" spans="1:90" ht="55.5" customHeight="1" x14ac:dyDescent="0.35">
      <c r="A165" s="21">
        <f t="shared" si="12"/>
        <v>163</v>
      </c>
      <c r="B165" s="167" t="s">
        <v>216</v>
      </c>
      <c r="C165" s="168" t="s">
        <v>41</v>
      </c>
      <c r="D165" s="24">
        <v>44470</v>
      </c>
      <c r="E165" s="169">
        <v>44470</v>
      </c>
      <c r="F165" s="170" t="s">
        <v>637</v>
      </c>
      <c r="G165" s="171" t="s">
        <v>643</v>
      </c>
      <c r="H165" s="162" t="s">
        <v>648</v>
      </c>
      <c r="I165" s="172" t="s">
        <v>649</v>
      </c>
      <c r="J165" s="173" t="s">
        <v>650</v>
      </c>
      <c r="K165" s="160" t="s">
        <v>153</v>
      </c>
      <c r="L165" s="160" t="s">
        <v>68</v>
      </c>
      <c r="M165" s="259">
        <v>55000000</v>
      </c>
      <c r="N165" s="161">
        <v>350000000</v>
      </c>
      <c r="O165" s="161">
        <v>0</v>
      </c>
      <c r="P165" s="162" t="s">
        <v>87</v>
      </c>
      <c r="Q165" s="163">
        <v>44470</v>
      </c>
      <c r="R165" s="163">
        <v>44475</v>
      </c>
      <c r="S165" s="163">
        <v>44566</v>
      </c>
      <c r="T165" s="71" t="s">
        <v>50</v>
      </c>
      <c r="U165" s="159">
        <v>44473</v>
      </c>
      <c r="V165" s="164"/>
      <c r="W165" s="165" t="str">
        <f t="shared" si="13"/>
        <v>3</v>
      </c>
      <c r="X165" s="33"/>
      <c r="Y165" s="34" t="str">
        <f t="shared" si="6"/>
        <v>Finalised</v>
      </c>
      <c r="Z165" s="37"/>
      <c r="AA165" s="36"/>
      <c r="AB165" s="37"/>
      <c r="AC165" s="36"/>
      <c r="AD165" s="38"/>
      <c r="AE165" s="37"/>
      <c r="AF165" s="36"/>
      <c r="AG165" s="37"/>
      <c r="AH165" s="39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19"/>
      <c r="AT165" s="19"/>
      <c r="AU165" s="19"/>
      <c r="AV165" s="19"/>
      <c r="AW165" s="19"/>
      <c r="AX165" s="19"/>
      <c r="AY165" s="18"/>
      <c r="AZ165" s="18"/>
      <c r="BA165" s="18"/>
      <c r="BB165" s="18"/>
      <c r="BC165" s="18"/>
      <c r="BD165" s="18"/>
      <c r="BE165" s="58"/>
      <c r="BF165" s="58"/>
      <c r="BG165" s="58"/>
      <c r="BH165" s="58"/>
      <c r="BI165" s="58"/>
      <c r="BJ165" s="58"/>
      <c r="BK165" s="59"/>
      <c r="BL165" s="59"/>
      <c r="BM165" s="58"/>
      <c r="BN165" s="58"/>
      <c r="BO165" s="58"/>
      <c r="BP165" s="58"/>
      <c r="BQ165" s="58"/>
      <c r="BR165" s="5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</row>
    <row r="166" spans="1:90" ht="55.5" customHeight="1" x14ac:dyDescent="0.35">
      <c r="A166" s="21">
        <f t="shared" si="12"/>
        <v>164</v>
      </c>
      <c r="B166" s="167" t="s">
        <v>216</v>
      </c>
      <c r="C166" s="168" t="s">
        <v>41</v>
      </c>
      <c r="D166" s="24">
        <v>44475</v>
      </c>
      <c r="E166" s="169">
        <v>44474</v>
      </c>
      <c r="F166" s="168" t="s">
        <v>637</v>
      </c>
      <c r="G166" s="168" t="s">
        <v>651</v>
      </c>
      <c r="H166" s="158" t="s">
        <v>652</v>
      </c>
      <c r="I166" s="172" t="s">
        <v>653</v>
      </c>
      <c r="J166" s="173" t="s">
        <v>654</v>
      </c>
      <c r="K166" s="160" t="s">
        <v>153</v>
      </c>
      <c r="L166" s="160" t="s">
        <v>68</v>
      </c>
      <c r="M166" s="259">
        <v>158346.75</v>
      </c>
      <c r="N166" s="174">
        <v>903042</v>
      </c>
      <c r="O166" s="161">
        <v>152603.57999999999</v>
      </c>
      <c r="P166" s="162" t="s">
        <v>63</v>
      </c>
      <c r="Q166" s="163">
        <v>44466</v>
      </c>
      <c r="R166" s="163">
        <v>44501</v>
      </c>
      <c r="S166" s="163">
        <v>44651</v>
      </c>
      <c r="T166" s="71" t="s">
        <v>50</v>
      </c>
      <c r="U166" s="159">
        <v>44516</v>
      </c>
      <c r="V166" s="164"/>
      <c r="W166" s="165" t="str">
        <f t="shared" si="13"/>
        <v>41</v>
      </c>
      <c r="X166" s="33"/>
      <c r="Y166" s="34" t="str">
        <f t="shared" si="6"/>
        <v>Finalised</v>
      </c>
      <c r="Z166" s="37"/>
      <c r="AA166" s="36"/>
      <c r="AB166" s="37"/>
      <c r="AC166" s="36"/>
      <c r="AD166" s="38"/>
      <c r="AE166" s="37"/>
      <c r="AF166" s="36"/>
      <c r="AG166" s="37"/>
      <c r="AH166" s="39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19"/>
      <c r="AT166" s="19"/>
      <c r="AU166" s="19"/>
      <c r="AV166" s="19"/>
      <c r="AW166" s="19"/>
      <c r="AX166" s="19"/>
      <c r="AY166" s="18"/>
      <c r="AZ166" s="18"/>
      <c r="BA166" s="18"/>
      <c r="BB166" s="18"/>
      <c r="BC166" s="18"/>
      <c r="BD166" s="18"/>
      <c r="BE166" s="58"/>
      <c r="BF166" s="58"/>
      <c r="BG166" s="58"/>
      <c r="BH166" s="58"/>
      <c r="BI166" s="58"/>
      <c r="BJ166" s="58"/>
      <c r="BK166" s="59"/>
      <c r="BL166" s="59"/>
      <c r="BM166" s="58"/>
      <c r="BN166" s="58"/>
      <c r="BO166" s="58"/>
      <c r="BP166" s="58"/>
      <c r="BQ166" s="58"/>
      <c r="BR166" s="5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</row>
    <row r="167" spans="1:90" ht="55.5" customHeight="1" x14ac:dyDescent="0.35">
      <c r="A167" s="21">
        <f t="shared" si="12"/>
        <v>165</v>
      </c>
      <c r="B167" s="167" t="s">
        <v>216</v>
      </c>
      <c r="C167" s="168" t="s">
        <v>114</v>
      </c>
      <c r="D167" s="24">
        <v>44477</v>
      </c>
      <c r="E167" s="166">
        <v>44477</v>
      </c>
      <c r="F167" s="168" t="s">
        <v>637</v>
      </c>
      <c r="G167" s="171" t="s">
        <v>643</v>
      </c>
      <c r="H167" s="158" t="s">
        <v>644</v>
      </c>
      <c r="I167" s="160" t="s">
        <v>655</v>
      </c>
      <c r="J167" s="160" t="s">
        <v>656</v>
      </c>
      <c r="K167" s="160" t="s">
        <v>153</v>
      </c>
      <c r="L167" s="160" t="s">
        <v>68</v>
      </c>
      <c r="M167" s="259">
        <v>1638759.36</v>
      </c>
      <c r="N167" s="175">
        <v>477660</v>
      </c>
      <c r="O167" s="161">
        <v>0</v>
      </c>
      <c r="P167" s="162" t="s">
        <v>63</v>
      </c>
      <c r="Q167" s="163">
        <v>44475</v>
      </c>
      <c r="R167" s="163">
        <v>44501</v>
      </c>
      <c r="S167" s="163">
        <v>45078</v>
      </c>
      <c r="T167" s="71" t="s">
        <v>50</v>
      </c>
      <c r="U167" s="159">
        <v>44504</v>
      </c>
      <c r="V167" s="164"/>
      <c r="W167" s="165" t="str">
        <f t="shared" si="13"/>
        <v>27</v>
      </c>
      <c r="X167" s="33"/>
      <c r="Y167" s="34" t="str">
        <f t="shared" si="6"/>
        <v>Finalised</v>
      </c>
      <c r="Z167" s="37"/>
      <c r="AA167" s="36"/>
      <c r="AB167" s="37"/>
      <c r="AC167" s="36"/>
      <c r="AD167" s="38"/>
      <c r="AE167" s="37"/>
      <c r="AF167" s="36"/>
      <c r="AG167" s="37"/>
      <c r="AH167" s="39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19"/>
      <c r="AT167" s="19"/>
      <c r="AU167" s="19"/>
      <c r="AV167" s="19"/>
      <c r="AW167" s="19"/>
      <c r="AX167" s="19"/>
      <c r="AY167" s="18"/>
      <c r="AZ167" s="18"/>
      <c r="BA167" s="18"/>
      <c r="BB167" s="18"/>
      <c r="BC167" s="18"/>
      <c r="BD167" s="18"/>
      <c r="BE167" s="58"/>
      <c r="BF167" s="58"/>
      <c r="BG167" s="58"/>
      <c r="BH167" s="58"/>
      <c r="BI167" s="58"/>
      <c r="BJ167" s="58"/>
      <c r="BK167" s="59"/>
      <c r="BL167" s="59"/>
      <c r="BM167" s="58"/>
      <c r="BN167" s="58"/>
      <c r="BO167" s="58"/>
      <c r="BP167" s="58"/>
      <c r="BQ167" s="58"/>
      <c r="BR167" s="5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</row>
    <row r="168" spans="1:90" ht="55.5" customHeight="1" x14ac:dyDescent="0.35">
      <c r="A168" s="21">
        <f t="shared" si="12"/>
        <v>166</v>
      </c>
      <c r="B168" s="167" t="s">
        <v>216</v>
      </c>
      <c r="C168" s="168" t="s">
        <v>41</v>
      </c>
      <c r="D168" s="24">
        <v>44483</v>
      </c>
      <c r="E168" s="166">
        <v>44483</v>
      </c>
      <c r="F168" s="168" t="s">
        <v>637</v>
      </c>
      <c r="G168" s="168" t="s">
        <v>638</v>
      </c>
      <c r="H168" s="158" t="s">
        <v>639</v>
      </c>
      <c r="I168" s="160" t="s">
        <v>657</v>
      </c>
      <c r="J168" s="160" t="s">
        <v>658</v>
      </c>
      <c r="K168" s="160" t="s">
        <v>659</v>
      </c>
      <c r="L168" s="160" t="s">
        <v>443</v>
      </c>
      <c r="M168" s="259">
        <v>1368739.2</v>
      </c>
      <c r="N168" s="161">
        <v>20741692.399999999</v>
      </c>
      <c r="O168" s="161">
        <v>3760676.18</v>
      </c>
      <c r="P168" s="162" t="s">
        <v>63</v>
      </c>
      <c r="Q168" s="163">
        <v>44467</v>
      </c>
      <c r="R168" s="176" t="s">
        <v>77</v>
      </c>
      <c r="S168" s="176" t="s">
        <v>77</v>
      </c>
      <c r="T168" s="71" t="s">
        <v>50</v>
      </c>
      <c r="U168" s="163">
        <v>44518</v>
      </c>
      <c r="V168" s="164"/>
      <c r="W168" s="165" t="str">
        <f t="shared" si="13"/>
        <v>35</v>
      </c>
      <c r="X168" s="33"/>
      <c r="Y168" s="34" t="str">
        <f t="shared" si="6"/>
        <v>Finalised</v>
      </c>
      <c r="Z168" s="37"/>
      <c r="AA168" s="36"/>
      <c r="AB168" s="37"/>
      <c r="AC168" s="36"/>
      <c r="AD168" s="38"/>
      <c r="AE168" s="37"/>
      <c r="AF168" s="36"/>
      <c r="AG168" s="37"/>
      <c r="AH168" s="39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19"/>
      <c r="AT168" s="19"/>
      <c r="AU168" s="19"/>
      <c r="AV168" s="19"/>
      <c r="AW168" s="19"/>
      <c r="AX168" s="19"/>
      <c r="AY168" s="18"/>
      <c r="AZ168" s="18"/>
      <c r="BA168" s="18"/>
      <c r="BB168" s="18"/>
      <c r="BC168" s="18"/>
      <c r="BD168" s="18"/>
      <c r="BE168" s="58"/>
      <c r="BF168" s="58"/>
      <c r="BG168" s="58"/>
      <c r="BH168" s="58"/>
      <c r="BI168" s="58"/>
      <c r="BJ168" s="58"/>
      <c r="BK168" s="59"/>
      <c r="BL168" s="59"/>
      <c r="BM168" s="58"/>
      <c r="BN168" s="58"/>
      <c r="BO168" s="58"/>
      <c r="BP168" s="58"/>
      <c r="BQ168" s="58"/>
      <c r="BR168" s="5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</row>
    <row r="169" spans="1:90" ht="55.5" customHeight="1" x14ac:dyDescent="0.35">
      <c r="A169" s="21">
        <f t="shared" si="12"/>
        <v>167</v>
      </c>
      <c r="B169" s="167" t="s">
        <v>216</v>
      </c>
      <c r="C169" s="168" t="s">
        <v>41</v>
      </c>
      <c r="D169" s="24">
        <v>44487</v>
      </c>
      <c r="E169" s="166">
        <v>44487</v>
      </c>
      <c r="F169" s="168" t="s">
        <v>637</v>
      </c>
      <c r="G169" s="168" t="s">
        <v>651</v>
      </c>
      <c r="H169" s="160" t="s">
        <v>660</v>
      </c>
      <c r="I169" s="160" t="s">
        <v>661</v>
      </c>
      <c r="J169" s="160" t="s">
        <v>662</v>
      </c>
      <c r="K169" s="160" t="s">
        <v>153</v>
      </c>
      <c r="L169" s="160" t="s">
        <v>68</v>
      </c>
      <c r="M169" s="259">
        <v>5329138.17</v>
      </c>
      <c r="N169" s="161">
        <v>14220840</v>
      </c>
      <c r="O169" s="161">
        <v>6829707.6200000001</v>
      </c>
      <c r="P169" s="162" t="s">
        <v>63</v>
      </c>
      <c r="Q169" s="163">
        <v>44484</v>
      </c>
      <c r="R169" s="163">
        <v>44501</v>
      </c>
      <c r="S169" s="163">
        <v>44742</v>
      </c>
      <c r="T169" s="71" t="s">
        <v>50</v>
      </c>
      <c r="U169" s="159">
        <v>44516</v>
      </c>
      <c r="V169" s="164"/>
      <c r="W169" s="165" t="str">
        <f t="shared" si="13"/>
        <v>29</v>
      </c>
      <c r="X169" s="33"/>
      <c r="Y169" s="34" t="str">
        <f t="shared" si="6"/>
        <v>Finalised</v>
      </c>
      <c r="Z169" s="37"/>
      <c r="AA169" s="36"/>
      <c r="AB169" s="37"/>
      <c r="AC169" s="36"/>
      <c r="AD169" s="38"/>
      <c r="AE169" s="37"/>
      <c r="AF169" s="36"/>
      <c r="AG169" s="37"/>
      <c r="AH169" s="39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19"/>
      <c r="AT169" s="19"/>
      <c r="AU169" s="19"/>
      <c r="AV169" s="19"/>
      <c r="AW169" s="19"/>
      <c r="AX169" s="19"/>
      <c r="AY169" s="18"/>
      <c r="AZ169" s="18"/>
      <c r="BA169" s="18"/>
      <c r="BB169" s="18"/>
      <c r="BC169" s="18"/>
      <c r="BD169" s="18"/>
      <c r="BE169" s="58"/>
      <c r="BF169" s="58"/>
      <c r="BG169" s="58"/>
      <c r="BH169" s="58"/>
      <c r="BI169" s="58"/>
      <c r="BJ169" s="58"/>
      <c r="BK169" s="59"/>
      <c r="BL169" s="59"/>
      <c r="BM169" s="58"/>
      <c r="BN169" s="58"/>
      <c r="BO169" s="58"/>
      <c r="BP169" s="58"/>
      <c r="BQ169" s="58"/>
      <c r="BR169" s="5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</row>
    <row r="170" spans="1:90" ht="55.5" customHeight="1" x14ac:dyDescent="0.35">
      <c r="A170" s="21">
        <f t="shared" si="12"/>
        <v>168</v>
      </c>
      <c r="B170" s="167" t="s">
        <v>216</v>
      </c>
      <c r="C170" s="168" t="s">
        <v>114</v>
      </c>
      <c r="D170" s="24">
        <v>44487</v>
      </c>
      <c r="E170" s="166">
        <v>44487</v>
      </c>
      <c r="F170" s="168" t="s">
        <v>637</v>
      </c>
      <c r="G170" s="168" t="s">
        <v>638</v>
      </c>
      <c r="H170" s="158" t="s">
        <v>639</v>
      </c>
      <c r="I170" s="160" t="s">
        <v>663</v>
      </c>
      <c r="J170" s="160" t="s">
        <v>664</v>
      </c>
      <c r="K170" s="160" t="s">
        <v>665</v>
      </c>
      <c r="L170" s="160" t="s">
        <v>62</v>
      </c>
      <c r="M170" s="259">
        <v>25036328.23</v>
      </c>
      <c r="N170" s="161">
        <v>159318463.34999999</v>
      </c>
      <c r="O170" s="161">
        <v>17750047.68</v>
      </c>
      <c r="P170" s="162" t="s">
        <v>63</v>
      </c>
      <c r="Q170" s="163">
        <v>44484</v>
      </c>
      <c r="R170" s="176" t="s">
        <v>77</v>
      </c>
      <c r="S170" s="176" t="s">
        <v>77</v>
      </c>
      <c r="T170" s="71" t="s">
        <v>50</v>
      </c>
      <c r="U170" s="163">
        <v>44533</v>
      </c>
      <c r="V170" s="164"/>
      <c r="W170" s="165" t="str">
        <f t="shared" si="13"/>
        <v>46</v>
      </c>
      <c r="X170" s="33"/>
      <c r="Y170" s="34" t="str">
        <f t="shared" si="6"/>
        <v>Finalised</v>
      </c>
      <c r="Z170" s="37"/>
      <c r="AA170" s="36"/>
      <c r="AB170" s="37"/>
      <c r="AC170" s="36"/>
      <c r="AD170" s="38"/>
      <c r="AE170" s="37"/>
      <c r="AF170" s="36"/>
      <c r="AG170" s="37"/>
      <c r="AH170" s="39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19"/>
      <c r="AT170" s="19"/>
      <c r="AU170" s="19"/>
      <c r="AV170" s="19"/>
      <c r="AW170" s="19"/>
      <c r="AX170" s="19"/>
      <c r="AY170" s="18"/>
      <c r="AZ170" s="18"/>
      <c r="BA170" s="18"/>
      <c r="BB170" s="18"/>
      <c r="BC170" s="18"/>
      <c r="BD170" s="18"/>
      <c r="BE170" s="58"/>
      <c r="BF170" s="58"/>
      <c r="BG170" s="58"/>
      <c r="BH170" s="58"/>
      <c r="BI170" s="58"/>
      <c r="BJ170" s="58"/>
      <c r="BK170" s="59"/>
      <c r="BL170" s="59"/>
      <c r="BM170" s="58"/>
      <c r="BN170" s="58"/>
      <c r="BO170" s="58"/>
      <c r="BP170" s="58"/>
      <c r="BQ170" s="58"/>
      <c r="BR170" s="5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</row>
    <row r="171" spans="1:90" ht="55.5" customHeight="1" x14ac:dyDescent="0.35">
      <c r="A171" s="21">
        <f t="shared" si="12"/>
        <v>169</v>
      </c>
      <c r="B171" s="167" t="s">
        <v>216</v>
      </c>
      <c r="C171" s="168" t="s">
        <v>41</v>
      </c>
      <c r="D171" s="24">
        <v>44489</v>
      </c>
      <c r="E171" s="169">
        <v>44489</v>
      </c>
      <c r="F171" s="168" t="s">
        <v>637</v>
      </c>
      <c r="G171" s="168" t="s">
        <v>643</v>
      </c>
      <c r="H171" s="160" t="s">
        <v>666</v>
      </c>
      <c r="I171" s="160" t="s">
        <v>667</v>
      </c>
      <c r="J171" s="160" t="s">
        <v>668</v>
      </c>
      <c r="K171" s="160" t="s">
        <v>665</v>
      </c>
      <c r="L171" s="160" t="s">
        <v>669</v>
      </c>
      <c r="M171" s="259">
        <v>314165.40999999997</v>
      </c>
      <c r="N171" s="161">
        <v>414000</v>
      </c>
      <c r="O171" s="161">
        <v>0</v>
      </c>
      <c r="P171" s="162" t="s">
        <v>63</v>
      </c>
      <c r="Q171" s="163">
        <v>44489</v>
      </c>
      <c r="R171" s="163">
        <v>44531</v>
      </c>
      <c r="S171" s="163">
        <v>45016</v>
      </c>
      <c r="T171" s="71" t="s">
        <v>50</v>
      </c>
      <c r="U171" s="159">
        <v>44491</v>
      </c>
      <c r="V171" s="164"/>
      <c r="W171" s="165" t="str">
        <f t="shared" si="13"/>
        <v>2</v>
      </c>
      <c r="X171" s="33"/>
      <c r="Y171" s="34" t="str">
        <f t="shared" si="6"/>
        <v>Finalised</v>
      </c>
      <c r="Z171" s="37"/>
      <c r="AA171" s="36"/>
      <c r="AB171" s="37"/>
      <c r="AC171" s="36"/>
      <c r="AD171" s="38"/>
      <c r="AE171" s="37"/>
      <c r="AF171" s="36"/>
      <c r="AG171" s="37"/>
      <c r="AH171" s="39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19"/>
      <c r="AT171" s="19"/>
      <c r="AU171" s="19"/>
      <c r="AV171" s="19"/>
      <c r="AW171" s="19"/>
      <c r="AX171" s="19"/>
      <c r="AY171" s="18"/>
      <c r="AZ171" s="18"/>
      <c r="BA171" s="18"/>
      <c r="BB171" s="18"/>
      <c r="BC171" s="18"/>
      <c r="BD171" s="18"/>
      <c r="BE171" s="58"/>
      <c r="BF171" s="58"/>
      <c r="BG171" s="58"/>
      <c r="BH171" s="58"/>
      <c r="BI171" s="58"/>
      <c r="BJ171" s="58"/>
      <c r="BK171" s="59"/>
      <c r="BL171" s="59"/>
      <c r="BM171" s="58"/>
      <c r="BN171" s="58"/>
      <c r="BO171" s="58"/>
      <c r="BP171" s="58"/>
      <c r="BQ171" s="58"/>
      <c r="BR171" s="5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</row>
    <row r="172" spans="1:90" ht="55.5" customHeight="1" x14ac:dyDescent="0.35">
      <c r="A172" s="21">
        <f t="shared" si="12"/>
        <v>170</v>
      </c>
      <c r="B172" s="167" t="s">
        <v>216</v>
      </c>
      <c r="C172" s="168" t="s">
        <v>41</v>
      </c>
      <c r="D172" s="24">
        <v>44489</v>
      </c>
      <c r="E172" s="169">
        <v>44489</v>
      </c>
      <c r="F172" s="168" t="s">
        <v>637</v>
      </c>
      <c r="G172" s="168" t="s">
        <v>651</v>
      </c>
      <c r="H172" s="158" t="s">
        <v>670</v>
      </c>
      <c r="I172" s="160" t="s">
        <v>671</v>
      </c>
      <c r="J172" s="160" t="s">
        <v>672</v>
      </c>
      <c r="K172" s="160" t="s">
        <v>665</v>
      </c>
      <c r="L172" s="160" t="s">
        <v>52</v>
      </c>
      <c r="M172" s="259">
        <v>461719</v>
      </c>
      <c r="N172" s="161">
        <v>500000</v>
      </c>
      <c r="O172" s="161">
        <v>0</v>
      </c>
      <c r="P172" s="162" t="s">
        <v>63</v>
      </c>
      <c r="Q172" s="163">
        <v>44476</v>
      </c>
      <c r="R172" s="163">
        <v>44349</v>
      </c>
      <c r="S172" s="163">
        <v>44742</v>
      </c>
      <c r="T172" s="71" t="s">
        <v>50</v>
      </c>
      <c r="U172" s="159">
        <v>44504</v>
      </c>
      <c r="V172" s="164"/>
      <c r="W172" s="165" t="str">
        <f t="shared" si="13"/>
        <v>15</v>
      </c>
      <c r="X172" s="33"/>
      <c r="Y172" s="34" t="str">
        <f t="shared" si="6"/>
        <v>Finalised</v>
      </c>
      <c r="Z172" s="37"/>
      <c r="AA172" s="36"/>
      <c r="AB172" s="37"/>
      <c r="AC172" s="36"/>
      <c r="AD172" s="38"/>
      <c r="AE172" s="37"/>
      <c r="AF172" s="36"/>
      <c r="AG172" s="37"/>
      <c r="AH172" s="39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19"/>
      <c r="AT172" s="19"/>
      <c r="AU172" s="19"/>
      <c r="AV172" s="19"/>
      <c r="AW172" s="19"/>
      <c r="AX172" s="19"/>
      <c r="AY172" s="18"/>
      <c r="AZ172" s="18"/>
      <c r="BA172" s="18"/>
      <c r="BB172" s="18"/>
      <c r="BC172" s="18"/>
      <c r="BD172" s="18"/>
      <c r="BE172" s="58"/>
      <c r="BF172" s="58"/>
      <c r="BG172" s="58"/>
      <c r="BH172" s="58"/>
      <c r="BI172" s="58"/>
      <c r="BJ172" s="58"/>
      <c r="BK172" s="59"/>
      <c r="BL172" s="59"/>
      <c r="BM172" s="58"/>
      <c r="BN172" s="58"/>
      <c r="BO172" s="58"/>
      <c r="BP172" s="58"/>
      <c r="BQ172" s="58"/>
      <c r="BR172" s="5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</row>
    <row r="173" spans="1:90" ht="55.5" customHeight="1" x14ac:dyDescent="0.35">
      <c r="A173" s="21">
        <f t="shared" si="12"/>
        <v>171</v>
      </c>
      <c r="B173" s="167" t="s">
        <v>216</v>
      </c>
      <c r="C173" s="168" t="s">
        <v>41</v>
      </c>
      <c r="D173" s="24">
        <v>44495</v>
      </c>
      <c r="E173" s="169">
        <v>44495</v>
      </c>
      <c r="F173" s="168" t="s">
        <v>637</v>
      </c>
      <c r="G173" s="168" t="s">
        <v>651</v>
      </c>
      <c r="H173" s="158" t="s">
        <v>673</v>
      </c>
      <c r="I173" s="160" t="s">
        <v>674</v>
      </c>
      <c r="J173" s="160" t="s">
        <v>675</v>
      </c>
      <c r="K173" s="160" t="s">
        <v>676</v>
      </c>
      <c r="L173" s="160" t="s">
        <v>62</v>
      </c>
      <c r="M173" s="259">
        <v>2500000</v>
      </c>
      <c r="N173" s="161">
        <v>1900000</v>
      </c>
      <c r="O173" s="161">
        <v>0</v>
      </c>
      <c r="P173" s="162" t="s">
        <v>63</v>
      </c>
      <c r="Q173" s="163">
        <v>44494</v>
      </c>
      <c r="R173" s="163">
        <v>44075</v>
      </c>
      <c r="S173" s="163">
        <v>45930</v>
      </c>
      <c r="T173" s="71" t="s">
        <v>50</v>
      </c>
      <c r="U173" s="163">
        <v>44544</v>
      </c>
      <c r="V173" s="159"/>
      <c r="W173" s="165" t="str">
        <f t="shared" si="13"/>
        <v>49</v>
      </c>
      <c r="X173" s="33"/>
      <c r="Y173" s="34" t="str">
        <f t="shared" si="6"/>
        <v>Finalised</v>
      </c>
      <c r="Z173" s="37"/>
      <c r="AA173" s="36"/>
      <c r="AB173" s="37"/>
      <c r="AC173" s="36"/>
      <c r="AD173" s="38"/>
      <c r="AE173" s="37"/>
      <c r="AF173" s="36"/>
      <c r="AG173" s="37"/>
      <c r="AH173" s="39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19"/>
      <c r="AT173" s="19"/>
      <c r="AU173" s="19"/>
      <c r="AV173" s="19"/>
      <c r="AW173" s="19"/>
      <c r="AX173" s="19"/>
      <c r="AY173" s="18"/>
      <c r="AZ173" s="18"/>
      <c r="BA173" s="18"/>
      <c r="BB173" s="18"/>
      <c r="BC173" s="18"/>
      <c r="BD173" s="18"/>
      <c r="BE173" s="58"/>
      <c r="BF173" s="58"/>
      <c r="BG173" s="58"/>
      <c r="BH173" s="58"/>
      <c r="BI173" s="58"/>
      <c r="BJ173" s="58"/>
      <c r="BK173" s="59"/>
      <c r="BL173" s="59"/>
      <c r="BM173" s="58"/>
      <c r="BN173" s="58"/>
      <c r="BO173" s="58"/>
      <c r="BP173" s="58"/>
      <c r="BQ173" s="58"/>
      <c r="BR173" s="5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</row>
    <row r="174" spans="1:90" ht="55.5" customHeight="1" x14ac:dyDescent="0.35">
      <c r="A174" s="21">
        <f t="shared" si="12"/>
        <v>172</v>
      </c>
      <c r="B174" s="167" t="s">
        <v>216</v>
      </c>
      <c r="C174" s="168" t="s">
        <v>41</v>
      </c>
      <c r="D174" s="24">
        <v>44491</v>
      </c>
      <c r="E174" s="169">
        <v>44494</v>
      </c>
      <c r="F174" s="168" t="s">
        <v>637</v>
      </c>
      <c r="G174" s="168" t="s">
        <v>651</v>
      </c>
      <c r="H174" s="158" t="s">
        <v>677</v>
      </c>
      <c r="I174" s="160" t="s">
        <v>678</v>
      </c>
      <c r="J174" s="160" t="s">
        <v>662</v>
      </c>
      <c r="K174" s="160" t="s">
        <v>679</v>
      </c>
      <c r="L174" s="160" t="s">
        <v>68</v>
      </c>
      <c r="M174" s="259">
        <v>1531227.4</v>
      </c>
      <c r="N174" s="177">
        <v>34125715</v>
      </c>
      <c r="O174" s="161">
        <v>29599726.5</v>
      </c>
      <c r="P174" s="162" t="s">
        <v>63</v>
      </c>
      <c r="Q174" s="163">
        <v>44483</v>
      </c>
      <c r="R174" s="163">
        <v>44531</v>
      </c>
      <c r="S174" s="163">
        <v>44651</v>
      </c>
      <c r="T174" s="71" t="s">
        <v>50</v>
      </c>
      <c r="U174" s="163">
        <v>44523</v>
      </c>
      <c r="V174" s="164"/>
      <c r="W174" s="165" t="str">
        <f t="shared" si="13"/>
        <v>32</v>
      </c>
      <c r="X174" s="33"/>
      <c r="Y174" s="34" t="str">
        <f t="shared" si="6"/>
        <v>Finalised</v>
      </c>
      <c r="Z174" s="37"/>
      <c r="AA174" s="36"/>
      <c r="AB174" s="37"/>
      <c r="AC174" s="36"/>
      <c r="AD174" s="38"/>
      <c r="AE174" s="37"/>
      <c r="AF174" s="36"/>
      <c r="AG174" s="37"/>
      <c r="AH174" s="39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19"/>
      <c r="AT174" s="19"/>
      <c r="AU174" s="19"/>
      <c r="AV174" s="19"/>
      <c r="AW174" s="19"/>
      <c r="AX174" s="19"/>
      <c r="AY174" s="18"/>
      <c r="AZ174" s="18"/>
      <c r="BA174" s="18"/>
      <c r="BB174" s="18"/>
      <c r="BC174" s="18"/>
      <c r="BD174" s="18"/>
      <c r="BE174" s="58"/>
      <c r="BF174" s="58"/>
      <c r="BG174" s="58"/>
      <c r="BH174" s="58"/>
      <c r="BI174" s="58"/>
      <c r="BJ174" s="58"/>
      <c r="BK174" s="59"/>
      <c r="BL174" s="59"/>
      <c r="BM174" s="58"/>
      <c r="BN174" s="58"/>
      <c r="BO174" s="58"/>
      <c r="BP174" s="58"/>
      <c r="BQ174" s="58"/>
      <c r="BR174" s="5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</row>
    <row r="175" spans="1:90" ht="55.5" customHeight="1" x14ac:dyDescent="0.35">
      <c r="A175" s="21">
        <f t="shared" si="12"/>
        <v>173</v>
      </c>
      <c r="B175" s="167" t="s">
        <v>216</v>
      </c>
      <c r="C175" s="168" t="s">
        <v>41</v>
      </c>
      <c r="D175" s="24">
        <v>44497</v>
      </c>
      <c r="E175" s="166">
        <v>44497</v>
      </c>
      <c r="F175" s="168" t="s">
        <v>637</v>
      </c>
      <c r="G175" s="168" t="s">
        <v>638</v>
      </c>
      <c r="H175" s="158" t="s">
        <v>680</v>
      </c>
      <c r="I175" s="160" t="s">
        <v>681</v>
      </c>
      <c r="J175" s="160" t="s">
        <v>132</v>
      </c>
      <c r="K175" s="160" t="s">
        <v>665</v>
      </c>
      <c r="L175" s="160" t="s">
        <v>48</v>
      </c>
      <c r="M175" s="259">
        <v>23000000</v>
      </c>
      <c r="N175" s="161">
        <v>53660608</v>
      </c>
      <c r="O175" s="161">
        <v>0</v>
      </c>
      <c r="P175" s="162" t="s">
        <v>76</v>
      </c>
      <c r="Q175" s="163">
        <v>44343</v>
      </c>
      <c r="R175" s="163">
        <v>43191</v>
      </c>
      <c r="S175" s="163">
        <v>45016</v>
      </c>
      <c r="T175" s="71" t="s">
        <v>76</v>
      </c>
      <c r="U175" s="163">
        <v>44530</v>
      </c>
      <c r="V175" s="160"/>
      <c r="W175" s="165" t="str">
        <f t="shared" si="13"/>
        <v>33</v>
      </c>
      <c r="X175" s="33"/>
      <c r="Y175" s="34" t="str">
        <f t="shared" si="6"/>
        <v>Closed</v>
      </c>
      <c r="Z175" s="37"/>
      <c r="AA175" s="36"/>
      <c r="AB175" s="37"/>
      <c r="AC175" s="36"/>
      <c r="AD175" s="38"/>
      <c r="AE175" s="37"/>
      <c r="AF175" s="36"/>
      <c r="AG175" s="37"/>
      <c r="AH175" s="39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19"/>
      <c r="AT175" s="19"/>
      <c r="AU175" s="19"/>
      <c r="AV175" s="19"/>
      <c r="AW175" s="19"/>
      <c r="AX175" s="19"/>
      <c r="AY175" s="18"/>
      <c r="AZ175" s="18"/>
      <c r="BA175" s="18"/>
      <c r="BB175" s="18"/>
      <c r="BC175" s="18"/>
      <c r="BD175" s="18"/>
      <c r="BE175" s="58"/>
      <c r="BF175" s="58"/>
      <c r="BG175" s="58"/>
      <c r="BH175" s="58"/>
      <c r="BI175" s="58"/>
      <c r="BJ175" s="58"/>
      <c r="BK175" s="59"/>
      <c r="BL175" s="59"/>
      <c r="BM175" s="58"/>
      <c r="BN175" s="58"/>
      <c r="BO175" s="58"/>
      <c r="BP175" s="58"/>
      <c r="BQ175" s="58"/>
      <c r="BR175" s="5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</row>
    <row r="176" spans="1:90" ht="55.5" customHeight="1" x14ac:dyDescent="0.35">
      <c r="A176" s="21">
        <f t="shared" si="12"/>
        <v>174</v>
      </c>
      <c r="B176" s="167" t="s">
        <v>216</v>
      </c>
      <c r="C176" s="168" t="s">
        <v>41</v>
      </c>
      <c r="D176" s="24">
        <v>44497</v>
      </c>
      <c r="E176" s="166">
        <v>44497</v>
      </c>
      <c r="F176" s="168" t="s">
        <v>637</v>
      </c>
      <c r="G176" s="168" t="s">
        <v>638</v>
      </c>
      <c r="H176" s="158" t="s">
        <v>680</v>
      </c>
      <c r="I176" s="160" t="s">
        <v>682</v>
      </c>
      <c r="J176" s="160" t="s">
        <v>683</v>
      </c>
      <c r="K176" s="160" t="s">
        <v>676</v>
      </c>
      <c r="L176" s="160" t="s">
        <v>48</v>
      </c>
      <c r="M176" s="259">
        <v>427680</v>
      </c>
      <c r="N176" s="161">
        <v>8196363</v>
      </c>
      <c r="O176" s="161">
        <v>0</v>
      </c>
      <c r="P176" s="162" t="s">
        <v>63</v>
      </c>
      <c r="Q176" s="163">
        <v>44495</v>
      </c>
      <c r="R176" s="163">
        <v>44348</v>
      </c>
      <c r="S176" s="163">
        <v>44651</v>
      </c>
      <c r="T176" s="71" t="s">
        <v>50</v>
      </c>
      <c r="U176" s="163">
        <v>44518</v>
      </c>
      <c r="V176" s="164"/>
      <c r="W176" s="165" t="str">
        <f t="shared" si="13"/>
        <v>21</v>
      </c>
      <c r="X176" s="33"/>
      <c r="Y176" s="34" t="str">
        <f t="shared" si="6"/>
        <v>Finalised</v>
      </c>
      <c r="Z176" s="37"/>
      <c r="AA176" s="36"/>
      <c r="AB176" s="37"/>
      <c r="AC176" s="36"/>
      <c r="AD176" s="38"/>
      <c r="AE176" s="37"/>
      <c r="AF176" s="36"/>
      <c r="AG176" s="37"/>
      <c r="AH176" s="39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19"/>
      <c r="AT176" s="19"/>
      <c r="AU176" s="19"/>
      <c r="AV176" s="19"/>
      <c r="AW176" s="19"/>
      <c r="AX176" s="19"/>
      <c r="AY176" s="18"/>
      <c r="AZ176" s="18"/>
      <c r="BA176" s="18"/>
      <c r="BB176" s="18"/>
      <c r="BC176" s="18"/>
      <c r="BD176" s="18"/>
      <c r="BE176" s="58"/>
      <c r="BF176" s="58"/>
      <c r="BG176" s="58"/>
      <c r="BH176" s="58"/>
      <c r="BI176" s="58"/>
      <c r="BJ176" s="58"/>
      <c r="BK176" s="59"/>
      <c r="BL176" s="59"/>
      <c r="BM176" s="58"/>
      <c r="BN176" s="58"/>
      <c r="BO176" s="58"/>
      <c r="BP176" s="58"/>
      <c r="BQ176" s="58"/>
      <c r="BR176" s="5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</row>
    <row r="177" spans="1:90" ht="55.5" customHeight="1" x14ac:dyDescent="0.35">
      <c r="A177" s="21">
        <f t="shared" si="12"/>
        <v>175</v>
      </c>
      <c r="B177" s="167" t="s">
        <v>216</v>
      </c>
      <c r="C177" s="168" t="s">
        <v>41</v>
      </c>
      <c r="D177" s="24">
        <v>44497</v>
      </c>
      <c r="E177" s="166">
        <v>44497</v>
      </c>
      <c r="F177" s="168" t="s">
        <v>637</v>
      </c>
      <c r="G177" s="168" t="s">
        <v>643</v>
      </c>
      <c r="H177" s="158" t="s">
        <v>648</v>
      </c>
      <c r="I177" s="160" t="s">
        <v>684</v>
      </c>
      <c r="J177" s="160" t="s">
        <v>685</v>
      </c>
      <c r="K177" s="160" t="s">
        <v>679</v>
      </c>
      <c r="L177" s="160" t="s">
        <v>48</v>
      </c>
      <c r="M177" s="259">
        <v>0</v>
      </c>
      <c r="N177" s="161">
        <v>195000000</v>
      </c>
      <c r="O177" s="161">
        <v>0</v>
      </c>
      <c r="P177" s="162" t="s">
        <v>87</v>
      </c>
      <c r="Q177" s="163">
        <v>44496</v>
      </c>
      <c r="R177" s="163">
        <v>44531</v>
      </c>
      <c r="S177" s="163">
        <v>44651</v>
      </c>
      <c r="T177" s="71" t="s">
        <v>50</v>
      </c>
      <c r="U177" s="163">
        <v>44516</v>
      </c>
      <c r="V177" s="164"/>
      <c r="W177" s="165" t="str">
        <f t="shared" si="13"/>
        <v>19</v>
      </c>
      <c r="X177" s="33"/>
      <c r="Y177" s="34" t="str">
        <f t="shared" si="6"/>
        <v>Finalised</v>
      </c>
      <c r="Z177" s="37"/>
      <c r="AA177" s="36"/>
      <c r="AB177" s="37"/>
      <c r="AC177" s="36"/>
      <c r="AD177" s="38"/>
      <c r="AE177" s="37"/>
      <c r="AF177" s="36"/>
      <c r="AG177" s="37"/>
      <c r="AH177" s="39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19"/>
      <c r="AT177" s="19"/>
      <c r="AU177" s="19"/>
      <c r="AV177" s="19"/>
      <c r="AW177" s="19"/>
      <c r="AX177" s="19"/>
      <c r="AY177" s="18"/>
      <c r="AZ177" s="18"/>
      <c r="BA177" s="18"/>
      <c r="BB177" s="18"/>
      <c r="BC177" s="18"/>
      <c r="BD177" s="18"/>
      <c r="BE177" s="58"/>
      <c r="BF177" s="58"/>
      <c r="BG177" s="58"/>
      <c r="BH177" s="58"/>
      <c r="BI177" s="58"/>
      <c r="BJ177" s="58"/>
      <c r="BK177" s="59"/>
      <c r="BL177" s="59"/>
      <c r="BM177" s="58"/>
      <c r="BN177" s="58"/>
      <c r="BO177" s="58"/>
      <c r="BP177" s="58"/>
      <c r="BQ177" s="58"/>
      <c r="BR177" s="5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</row>
    <row r="178" spans="1:90" ht="55.5" customHeight="1" x14ac:dyDescent="0.35">
      <c r="A178" s="21">
        <f t="shared" si="12"/>
        <v>176</v>
      </c>
      <c r="B178" s="167" t="s">
        <v>216</v>
      </c>
      <c r="C178" s="168" t="s">
        <v>41</v>
      </c>
      <c r="D178" s="24">
        <v>44497</v>
      </c>
      <c r="E178" s="166">
        <v>44497</v>
      </c>
      <c r="F178" s="168" t="s">
        <v>637</v>
      </c>
      <c r="G178" s="168" t="s">
        <v>643</v>
      </c>
      <c r="H178" s="158" t="s">
        <v>648</v>
      </c>
      <c r="I178" s="160" t="s">
        <v>684</v>
      </c>
      <c r="J178" s="160" t="s">
        <v>686</v>
      </c>
      <c r="K178" s="160" t="s">
        <v>679</v>
      </c>
      <c r="L178" s="160" t="s">
        <v>48</v>
      </c>
      <c r="M178" s="259">
        <v>0</v>
      </c>
      <c r="N178" s="161">
        <v>86000000</v>
      </c>
      <c r="O178" s="161">
        <v>0</v>
      </c>
      <c r="P178" s="178" t="s">
        <v>87</v>
      </c>
      <c r="Q178" s="163">
        <v>44496</v>
      </c>
      <c r="R178" s="163">
        <v>44531</v>
      </c>
      <c r="S178" s="163">
        <v>44651</v>
      </c>
      <c r="T178" s="71" t="s">
        <v>50</v>
      </c>
      <c r="U178" s="163">
        <v>44516</v>
      </c>
      <c r="V178" s="164"/>
      <c r="W178" s="165" t="str">
        <f t="shared" si="13"/>
        <v>19</v>
      </c>
      <c r="X178" s="33"/>
      <c r="Y178" s="34" t="str">
        <f t="shared" si="6"/>
        <v>Finalised</v>
      </c>
      <c r="Z178" s="37"/>
      <c r="AA178" s="36"/>
      <c r="AB178" s="37"/>
      <c r="AC178" s="36"/>
      <c r="AD178" s="38"/>
      <c r="AE178" s="37"/>
      <c r="AF178" s="36"/>
      <c r="AG178" s="37"/>
      <c r="AH178" s="39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19"/>
      <c r="AT178" s="19"/>
      <c r="AU178" s="19"/>
      <c r="AV178" s="19"/>
      <c r="AW178" s="19"/>
      <c r="AX178" s="19"/>
      <c r="AY178" s="18"/>
      <c r="AZ178" s="18"/>
      <c r="BA178" s="18"/>
      <c r="BB178" s="18"/>
      <c r="BC178" s="18"/>
      <c r="BD178" s="18"/>
      <c r="BE178" s="58"/>
      <c r="BF178" s="58"/>
      <c r="BG178" s="58"/>
      <c r="BH178" s="58"/>
      <c r="BI178" s="58"/>
      <c r="BJ178" s="58"/>
      <c r="BK178" s="59"/>
      <c r="BL178" s="59"/>
      <c r="BM178" s="58"/>
      <c r="BN178" s="58"/>
      <c r="BO178" s="58"/>
      <c r="BP178" s="58"/>
      <c r="BQ178" s="58"/>
      <c r="BR178" s="5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</row>
    <row r="179" spans="1:90" ht="55.5" customHeight="1" x14ac:dyDescent="0.35">
      <c r="A179" s="21">
        <f t="shared" si="12"/>
        <v>177</v>
      </c>
      <c r="B179" s="167" t="s">
        <v>216</v>
      </c>
      <c r="C179" s="168" t="s">
        <v>41</v>
      </c>
      <c r="D179" s="24">
        <v>44502</v>
      </c>
      <c r="E179" s="166">
        <v>44502</v>
      </c>
      <c r="F179" s="168" t="s">
        <v>637</v>
      </c>
      <c r="G179" s="168" t="s">
        <v>638</v>
      </c>
      <c r="H179" s="158" t="s">
        <v>687</v>
      </c>
      <c r="I179" s="160" t="s">
        <v>688</v>
      </c>
      <c r="J179" s="160" t="s">
        <v>689</v>
      </c>
      <c r="K179" s="160" t="s">
        <v>679</v>
      </c>
      <c r="L179" s="179" t="s">
        <v>690</v>
      </c>
      <c r="M179" s="259">
        <v>1570555.23</v>
      </c>
      <c r="N179" s="161">
        <v>14366935.02</v>
      </c>
      <c r="O179" s="161">
        <v>2101798.96</v>
      </c>
      <c r="P179" s="178" t="s">
        <v>49</v>
      </c>
      <c r="Q179" s="163">
        <v>44496</v>
      </c>
      <c r="R179" s="163">
        <v>44511</v>
      </c>
      <c r="S179" s="163">
        <v>44651</v>
      </c>
      <c r="T179" s="71" t="s">
        <v>50</v>
      </c>
      <c r="U179" s="163">
        <v>44512</v>
      </c>
      <c r="V179" s="164"/>
      <c r="W179" s="165" t="str">
        <f t="shared" si="13"/>
        <v>10</v>
      </c>
      <c r="X179" s="33"/>
      <c r="Y179" s="34" t="str">
        <f t="shared" si="6"/>
        <v>Finalised</v>
      </c>
      <c r="Z179" s="37"/>
      <c r="AA179" s="36"/>
      <c r="AB179" s="37"/>
      <c r="AC179" s="36"/>
      <c r="AD179" s="38"/>
      <c r="AE179" s="37"/>
      <c r="AF179" s="36"/>
      <c r="AG179" s="37"/>
      <c r="AH179" s="39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19"/>
      <c r="AT179" s="19"/>
      <c r="AU179" s="19"/>
      <c r="AV179" s="19"/>
      <c r="AW179" s="19"/>
      <c r="AX179" s="19"/>
      <c r="AY179" s="18"/>
      <c r="AZ179" s="18"/>
      <c r="BA179" s="18"/>
      <c r="BB179" s="18"/>
      <c r="BC179" s="18"/>
      <c r="BD179" s="18"/>
      <c r="BE179" s="58"/>
      <c r="BF179" s="58"/>
      <c r="BG179" s="58"/>
      <c r="BH179" s="58"/>
      <c r="BI179" s="58"/>
      <c r="BJ179" s="58"/>
      <c r="BK179" s="59"/>
      <c r="BL179" s="59"/>
      <c r="BM179" s="58"/>
      <c r="BN179" s="58"/>
      <c r="BO179" s="58"/>
      <c r="BP179" s="58"/>
      <c r="BQ179" s="58"/>
      <c r="BR179" s="5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</row>
    <row r="180" spans="1:90" ht="55.5" customHeight="1" x14ac:dyDescent="0.35">
      <c r="A180" s="21">
        <f t="shared" si="12"/>
        <v>178</v>
      </c>
      <c r="B180" s="167" t="s">
        <v>216</v>
      </c>
      <c r="C180" s="168" t="s">
        <v>41</v>
      </c>
      <c r="D180" s="24">
        <v>44502</v>
      </c>
      <c r="E180" s="166">
        <v>44502</v>
      </c>
      <c r="F180" s="168" t="s">
        <v>637</v>
      </c>
      <c r="G180" s="168" t="s">
        <v>651</v>
      </c>
      <c r="H180" s="160" t="s">
        <v>691</v>
      </c>
      <c r="I180" s="160" t="s">
        <v>692</v>
      </c>
      <c r="J180" s="160" t="s">
        <v>693</v>
      </c>
      <c r="K180" s="160" t="s">
        <v>679</v>
      </c>
      <c r="L180" s="179" t="s">
        <v>68</v>
      </c>
      <c r="M180" s="259">
        <v>21087847.120000001</v>
      </c>
      <c r="N180" s="161">
        <v>30603538.120000001</v>
      </c>
      <c r="O180" s="161">
        <v>23071724</v>
      </c>
      <c r="P180" s="162" t="s">
        <v>63</v>
      </c>
      <c r="Q180" s="163">
        <v>44497</v>
      </c>
      <c r="R180" s="163">
        <v>44743</v>
      </c>
      <c r="S180" s="163">
        <v>45473</v>
      </c>
      <c r="T180" s="71" t="s">
        <v>50</v>
      </c>
      <c r="U180" s="163">
        <v>44525</v>
      </c>
      <c r="V180" s="164"/>
      <c r="W180" s="165" t="str">
        <f t="shared" si="13"/>
        <v>23</v>
      </c>
      <c r="X180" s="33"/>
      <c r="Y180" s="34" t="str">
        <f t="shared" si="6"/>
        <v>Finalised</v>
      </c>
      <c r="Z180" s="37"/>
      <c r="AA180" s="36"/>
      <c r="AB180" s="37"/>
      <c r="AC180" s="36"/>
      <c r="AD180" s="38"/>
      <c r="AE180" s="37"/>
      <c r="AF180" s="36"/>
      <c r="AG180" s="37"/>
      <c r="AH180" s="39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19"/>
      <c r="AT180" s="19"/>
      <c r="AU180" s="19"/>
      <c r="AV180" s="19"/>
      <c r="AW180" s="19"/>
      <c r="AX180" s="19"/>
      <c r="AY180" s="18"/>
      <c r="AZ180" s="18"/>
      <c r="BA180" s="18"/>
      <c r="BB180" s="18"/>
      <c r="BC180" s="18"/>
      <c r="BD180" s="18"/>
      <c r="BE180" s="58"/>
      <c r="BF180" s="58"/>
      <c r="BG180" s="58"/>
      <c r="BH180" s="58"/>
      <c r="BI180" s="58"/>
      <c r="BJ180" s="58"/>
      <c r="BK180" s="59"/>
      <c r="BL180" s="59"/>
      <c r="BM180" s="58"/>
      <c r="BN180" s="58"/>
      <c r="BO180" s="58"/>
      <c r="BP180" s="58"/>
      <c r="BQ180" s="58"/>
      <c r="BR180" s="5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</row>
    <row r="181" spans="1:90" ht="55.5" customHeight="1" x14ac:dyDescent="0.35">
      <c r="A181" s="21">
        <f t="shared" si="12"/>
        <v>179</v>
      </c>
      <c r="B181" s="157" t="s">
        <v>216</v>
      </c>
      <c r="C181" s="158" t="s">
        <v>41</v>
      </c>
      <c r="D181" s="24">
        <v>44504</v>
      </c>
      <c r="E181" s="166">
        <v>44504</v>
      </c>
      <c r="F181" s="180" t="s">
        <v>637</v>
      </c>
      <c r="G181" s="168" t="s">
        <v>643</v>
      </c>
      <c r="H181" s="158" t="s">
        <v>666</v>
      </c>
      <c r="I181" s="160" t="s">
        <v>694</v>
      </c>
      <c r="J181" s="160" t="s">
        <v>695</v>
      </c>
      <c r="K181" s="160" t="s">
        <v>665</v>
      </c>
      <c r="L181" s="160" t="s">
        <v>48</v>
      </c>
      <c r="M181" s="259">
        <v>588000</v>
      </c>
      <c r="N181" s="161">
        <v>1090000</v>
      </c>
      <c r="O181" s="161">
        <v>0</v>
      </c>
      <c r="P181" s="162" t="s">
        <v>49</v>
      </c>
      <c r="Q181" s="163">
        <v>44504</v>
      </c>
      <c r="R181" s="164" t="s">
        <v>77</v>
      </c>
      <c r="S181" s="164" t="s">
        <v>77</v>
      </c>
      <c r="T181" s="71" t="s">
        <v>50</v>
      </c>
      <c r="U181" s="163">
        <v>44518</v>
      </c>
      <c r="V181" s="164"/>
      <c r="W181" s="165" t="str">
        <f t="shared" si="13"/>
        <v>14</v>
      </c>
      <c r="X181" s="33"/>
      <c r="Y181" s="34" t="str">
        <f t="shared" si="6"/>
        <v>Finalised</v>
      </c>
      <c r="Z181" s="37"/>
      <c r="AA181" s="36"/>
      <c r="AB181" s="37"/>
      <c r="AC181" s="36"/>
      <c r="AD181" s="38"/>
      <c r="AE181" s="37"/>
      <c r="AF181" s="36"/>
      <c r="AG181" s="37"/>
      <c r="AH181" s="39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19"/>
      <c r="AT181" s="19"/>
      <c r="AU181" s="19"/>
      <c r="AV181" s="19"/>
      <c r="AW181" s="19"/>
      <c r="AX181" s="19"/>
      <c r="AY181" s="18"/>
      <c r="AZ181" s="18"/>
      <c r="BA181" s="18"/>
      <c r="BB181" s="18"/>
      <c r="BC181" s="18"/>
      <c r="BD181" s="18"/>
      <c r="BE181" s="58"/>
      <c r="BF181" s="58"/>
      <c r="BG181" s="58"/>
      <c r="BH181" s="58"/>
      <c r="BI181" s="58"/>
      <c r="BJ181" s="58"/>
      <c r="BK181" s="59"/>
      <c r="BL181" s="59"/>
      <c r="BM181" s="58"/>
      <c r="BN181" s="58"/>
      <c r="BO181" s="58"/>
      <c r="BP181" s="58"/>
      <c r="BQ181" s="58"/>
      <c r="BR181" s="5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</row>
    <row r="182" spans="1:90" ht="55.5" customHeight="1" x14ac:dyDescent="0.35">
      <c r="A182" s="21">
        <f t="shared" si="12"/>
        <v>180</v>
      </c>
      <c r="B182" s="157" t="s">
        <v>216</v>
      </c>
      <c r="C182" s="158" t="s">
        <v>41</v>
      </c>
      <c r="D182" s="24">
        <v>44515</v>
      </c>
      <c r="E182" s="166">
        <v>44515</v>
      </c>
      <c r="F182" s="168" t="s">
        <v>637</v>
      </c>
      <c r="G182" s="168" t="s">
        <v>638</v>
      </c>
      <c r="H182" s="158" t="s">
        <v>687</v>
      </c>
      <c r="I182" s="160" t="s">
        <v>696</v>
      </c>
      <c r="J182" s="160" t="s">
        <v>697</v>
      </c>
      <c r="K182" s="160" t="s">
        <v>679</v>
      </c>
      <c r="L182" s="179" t="s">
        <v>690</v>
      </c>
      <c r="M182" s="259">
        <v>15689086.880000001</v>
      </c>
      <c r="N182" s="161">
        <v>11109974</v>
      </c>
      <c r="O182" s="161">
        <v>9961325</v>
      </c>
      <c r="P182" s="162" t="s">
        <v>87</v>
      </c>
      <c r="Q182" s="163">
        <v>44512</v>
      </c>
      <c r="R182" s="163">
        <v>44562</v>
      </c>
      <c r="S182" s="163">
        <v>45107</v>
      </c>
      <c r="T182" s="71" t="s">
        <v>50</v>
      </c>
      <c r="U182" s="163">
        <v>44523</v>
      </c>
      <c r="V182" s="164"/>
      <c r="W182" s="165" t="str">
        <f t="shared" si="13"/>
        <v>8</v>
      </c>
      <c r="X182" s="33"/>
      <c r="Y182" s="34" t="str">
        <f t="shared" si="6"/>
        <v>Finalised</v>
      </c>
      <c r="Z182" s="37"/>
      <c r="AA182" s="36"/>
      <c r="AB182" s="37"/>
      <c r="AC182" s="36"/>
      <c r="AD182" s="38"/>
      <c r="AE182" s="37"/>
      <c r="AF182" s="36"/>
      <c r="AG182" s="37"/>
      <c r="AH182" s="39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19"/>
      <c r="AT182" s="19"/>
      <c r="AU182" s="19"/>
      <c r="AV182" s="19"/>
      <c r="AW182" s="19"/>
      <c r="AX182" s="19"/>
      <c r="AY182" s="18"/>
      <c r="AZ182" s="18"/>
      <c r="BA182" s="18"/>
      <c r="BB182" s="18"/>
      <c r="BC182" s="18"/>
      <c r="BD182" s="18"/>
      <c r="BE182" s="58"/>
      <c r="BF182" s="58"/>
      <c r="BG182" s="58"/>
      <c r="BH182" s="58"/>
      <c r="BI182" s="58"/>
      <c r="BJ182" s="58"/>
      <c r="BK182" s="59"/>
      <c r="BL182" s="59"/>
      <c r="BM182" s="58"/>
      <c r="BN182" s="58"/>
      <c r="BO182" s="58"/>
      <c r="BP182" s="58"/>
      <c r="BQ182" s="58"/>
      <c r="BR182" s="5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</row>
    <row r="183" spans="1:90" ht="55.5" customHeight="1" x14ac:dyDescent="0.35">
      <c r="A183" s="21">
        <f t="shared" si="12"/>
        <v>181</v>
      </c>
      <c r="B183" s="167" t="s">
        <v>216</v>
      </c>
      <c r="C183" s="168" t="s">
        <v>41</v>
      </c>
      <c r="D183" s="24">
        <v>44515</v>
      </c>
      <c r="E183" s="166">
        <v>44515</v>
      </c>
      <c r="F183" s="168" t="s">
        <v>637</v>
      </c>
      <c r="G183" s="168" t="s">
        <v>638</v>
      </c>
      <c r="H183" s="158" t="s">
        <v>687</v>
      </c>
      <c r="I183" s="160" t="s">
        <v>698</v>
      </c>
      <c r="J183" s="160" t="s">
        <v>699</v>
      </c>
      <c r="K183" s="160" t="s">
        <v>679</v>
      </c>
      <c r="L183" s="179" t="s">
        <v>690</v>
      </c>
      <c r="M183" s="259">
        <v>15320119.23</v>
      </c>
      <c r="N183" s="161">
        <v>3676828.61</v>
      </c>
      <c r="O183" s="161">
        <v>0</v>
      </c>
      <c r="P183" s="162" t="s">
        <v>63</v>
      </c>
      <c r="Q183" s="163">
        <v>44514</v>
      </c>
      <c r="R183" s="164">
        <v>44531</v>
      </c>
      <c r="S183" s="164">
        <v>45291</v>
      </c>
      <c r="T183" s="71" t="s">
        <v>50</v>
      </c>
      <c r="U183" s="163">
        <v>44523</v>
      </c>
      <c r="V183" s="164"/>
      <c r="W183" s="165" t="str">
        <f t="shared" si="13"/>
        <v>8</v>
      </c>
      <c r="X183" s="33"/>
      <c r="Y183" s="34" t="str">
        <f t="shared" si="6"/>
        <v>Finalised</v>
      </c>
      <c r="Z183" s="37"/>
      <c r="AA183" s="36"/>
      <c r="AB183" s="37"/>
      <c r="AC183" s="36"/>
      <c r="AD183" s="38"/>
      <c r="AE183" s="37"/>
      <c r="AF183" s="36"/>
      <c r="AG183" s="37"/>
      <c r="AH183" s="39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19"/>
      <c r="AT183" s="19"/>
      <c r="AU183" s="19"/>
      <c r="AV183" s="19"/>
      <c r="AW183" s="19"/>
      <c r="AX183" s="19"/>
      <c r="AY183" s="18"/>
      <c r="AZ183" s="18"/>
      <c r="BA183" s="18"/>
      <c r="BB183" s="18"/>
      <c r="BC183" s="18"/>
      <c r="BD183" s="18"/>
      <c r="BE183" s="58"/>
      <c r="BF183" s="58"/>
      <c r="BG183" s="58"/>
      <c r="BH183" s="58"/>
      <c r="BI183" s="58"/>
      <c r="BJ183" s="58"/>
      <c r="BK183" s="59"/>
      <c r="BL183" s="59"/>
      <c r="BM183" s="58"/>
      <c r="BN183" s="58"/>
      <c r="BO183" s="58"/>
      <c r="BP183" s="58"/>
      <c r="BQ183" s="58"/>
      <c r="BR183" s="5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</row>
    <row r="184" spans="1:90" ht="55.5" customHeight="1" x14ac:dyDescent="0.35">
      <c r="A184" s="21">
        <f t="shared" si="12"/>
        <v>182</v>
      </c>
      <c r="B184" s="167" t="s">
        <v>216</v>
      </c>
      <c r="C184" s="168" t="s">
        <v>41</v>
      </c>
      <c r="D184" s="24">
        <v>44518</v>
      </c>
      <c r="E184" s="166">
        <v>44518</v>
      </c>
      <c r="F184" s="168" t="s">
        <v>637</v>
      </c>
      <c r="G184" s="168" t="s">
        <v>638</v>
      </c>
      <c r="H184" s="158" t="s">
        <v>687</v>
      </c>
      <c r="I184" s="160" t="s">
        <v>700</v>
      </c>
      <c r="J184" s="160" t="s">
        <v>701</v>
      </c>
      <c r="K184" s="160" t="s">
        <v>679</v>
      </c>
      <c r="L184" s="179" t="s">
        <v>690</v>
      </c>
      <c r="M184" s="259">
        <v>4194234</v>
      </c>
      <c r="N184" s="161">
        <v>28975449.809999999</v>
      </c>
      <c r="O184" s="161">
        <v>3037518</v>
      </c>
      <c r="P184" s="162" t="s">
        <v>87</v>
      </c>
      <c r="Q184" s="163">
        <v>44518</v>
      </c>
      <c r="R184" s="163">
        <v>44562</v>
      </c>
      <c r="S184" s="163">
        <v>44742</v>
      </c>
      <c r="T184" s="71" t="s">
        <v>50</v>
      </c>
      <c r="U184" s="163">
        <v>44525</v>
      </c>
      <c r="V184" s="164"/>
      <c r="W184" s="165" t="str">
        <f t="shared" si="13"/>
        <v>7</v>
      </c>
      <c r="X184" s="33"/>
      <c r="Y184" s="34" t="str">
        <f t="shared" si="6"/>
        <v>Finalised</v>
      </c>
      <c r="Z184" s="37"/>
      <c r="AA184" s="36"/>
      <c r="AB184" s="37"/>
      <c r="AC184" s="36"/>
      <c r="AD184" s="38"/>
      <c r="AE184" s="37"/>
      <c r="AF184" s="36"/>
      <c r="AG184" s="37"/>
      <c r="AH184" s="39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19"/>
      <c r="AT184" s="19"/>
      <c r="AU184" s="19"/>
      <c r="AV184" s="19"/>
      <c r="AW184" s="19"/>
      <c r="AX184" s="19"/>
      <c r="AY184" s="18"/>
      <c r="AZ184" s="18"/>
      <c r="BA184" s="18"/>
      <c r="BB184" s="18"/>
      <c r="BC184" s="18"/>
      <c r="BD184" s="18"/>
      <c r="BE184" s="58"/>
      <c r="BF184" s="58"/>
      <c r="BG184" s="58"/>
      <c r="BH184" s="58"/>
      <c r="BI184" s="58"/>
      <c r="BJ184" s="58"/>
      <c r="BK184" s="59"/>
      <c r="BL184" s="59"/>
      <c r="BM184" s="58"/>
      <c r="BN184" s="58"/>
      <c r="BO184" s="58"/>
      <c r="BP184" s="58"/>
      <c r="BQ184" s="58"/>
      <c r="BR184" s="5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</row>
    <row r="185" spans="1:90" ht="55.5" customHeight="1" x14ac:dyDescent="0.35">
      <c r="A185" s="21">
        <f t="shared" si="12"/>
        <v>183</v>
      </c>
      <c r="B185" s="167" t="s">
        <v>216</v>
      </c>
      <c r="C185" s="168" t="s">
        <v>41</v>
      </c>
      <c r="D185" s="24">
        <v>44519</v>
      </c>
      <c r="E185" s="181">
        <v>44519</v>
      </c>
      <c r="F185" s="168" t="s">
        <v>637</v>
      </c>
      <c r="G185" s="168" t="s">
        <v>638</v>
      </c>
      <c r="H185" s="158" t="s">
        <v>687</v>
      </c>
      <c r="I185" s="160" t="s">
        <v>702</v>
      </c>
      <c r="J185" s="160" t="s">
        <v>703</v>
      </c>
      <c r="K185" s="160" t="s">
        <v>679</v>
      </c>
      <c r="L185" s="160" t="s">
        <v>209</v>
      </c>
      <c r="M185" s="259">
        <v>17133407.25</v>
      </c>
      <c r="N185" s="161">
        <v>13479392.65</v>
      </c>
      <c r="O185" s="161">
        <v>16715526</v>
      </c>
      <c r="P185" s="162" t="s">
        <v>87</v>
      </c>
      <c r="Q185" s="163">
        <v>44518</v>
      </c>
      <c r="R185" s="163">
        <v>44550</v>
      </c>
      <c r="S185" s="163">
        <v>44914</v>
      </c>
      <c r="T185" s="71" t="s">
        <v>50</v>
      </c>
      <c r="U185" s="163">
        <v>44525</v>
      </c>
      <c r="V185" s="164"/>
      <c r="W185" s="165" t="str">
        <f t="shared" si="13"/>
        <v>6</v>
      </c>
      <c r="X185" s="33"/>
      <c r="Y185" s="34" t="str">
        <f t="shared" si="6"/>
        <v>Finalised</v>
      </c>
      <c r="Z185" s="37"/>
      <c r="AA185" s="36"/>
      <c r="AB185" s="37"/>
      <c r="AC185" s="36"/>
      <c r="AD185" s="38"/>
      <c r="AE185" s="37"/>
      <c r="AF185" s="36"/>
      <c r="AG185" s="37"/>
      <c r="AH185" s="39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19"/>
      <c r="AT185" s="19"/>
      <c r="AU185" s="19"/>
      <c r="AV185" s="19"/>
      <c r="AW185" s="19"/>
      <c r="AX185" s="19"/>
      <c r="AY185" s="18"/>
      <c r="AZ185" s="18"/>
      <c r="BA185" s="18"/>
      <c r="BB185" s="18"/>
      <c r="BC185" s="18"/>
      <c r="BD185" s="18"/>
      <c r="BE185" s="58"/>
      <c r="BF185" s="58"/>
      <c r="BG185" s="58"/>
      <c r="BH185" s="58"/>
      <c r="BI185" s="58"/>
      <c r="BJ185" s="58"/>
      <c r="BK185" s="59"/>
      <c r="BL185" s="59"/>
      <c r="BM185" s="58"/>
      <c r="BN185" s="58"/>
      <c r="BO185" s="58"/>
      <c r="BP185" s="58"/>
      <c r="BQ185" s="58"/>
      <c r="BR185" s="5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</row>
    <row r="186" spans="1:90" ht="55.5" customHeight="1" x14ac:dyDescent="0.35">
      <c r="A186" s="21">
        <f t="shared" si="12"/>
        <v>184</v>
      </c>
      <c r="B186" s="157" t="s">
        <v>216</v>
      </c>
      <c r="C186" s="158" t="s">
        <v>41</v>
      </c>
      <c r="D186" s="24">
        <v>44532</v>
      </c>
      <c r="E186" s="182">
        <v>44532</v>
      </c>
      <c r="F186" s="158" t="s">
        <v>637</v>
      </c>
      <c r="G186" s="158" t="s">
        <v>643</v>
      </c>
      <c r="H186" s="158" t="s">
        <v>648</v>
      </c>
      <c r="I186" s="160" t="s">
        <v>704</v>
      </c>
      <c r="J186" s="160" t="s">
        <v>650</v>
      </c>
      <c r="K186" s="160" t="s">
        <v>679</v>
      </c>
      <c r="L186" s="160" t="s">
        <v>209</v>
      </c>
      <c r="M186" s="259">
        <v>660000000</v>
      </c>
      <c r="N186" s="161">
        <v>350000000</v>
      </c>
      <c r="O186" s="161">
        <v>165000000</v>
      </c>
      <c r="P186" s="162" t="s">
        <v>87</v>
      </c>
      <c r="Q186" s="163">
        <v>44531</v>
      </c>
      <c r="R186" s="164">
        <v>44567</v>
      </c>
      <c r="S186" s="164">
        <v>44931</v>
      </c>
      <c r="T186" s="71" t="s">
        <v>50</v>
      </c>
      <c r="U186" s="163">
        <v>44532</v>
      </c>
      <c r="V186" s="164"/>
      <c r="W186" s="165" t="str">
        <f t="shared" si="13"/>
        <v>0</v>
      </c>
      <c r="X186" s="33"/>
      <c r="Y186" s="34" t="str">
        <f t="shared" si="6"/>
        <v>Finalised</v>
      </c>
      <c r="Z186" s="37"/>
      <c r="AA186" s="36"/>
      <c r="AB186" s="37"/>
      <c r="AC186" s="36"/>
      <c r="AD186" s="38"/>
      <c r="AE186" s="37"/>
      <c r="AF186" s="36"/>
      <c r="AG186" s="37"/>
      <c r="AH186" s="39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19"/>
      <c r="AT186" s="19"/>
      <c r="AU186" s="19"/>
      <c r="AV186" s="19"/>
      <c r="AW186" s="19"/>
      <c r="AX186" s="19"/>
      <c r="AY186" s="18"/>
      <c r="AZ186" s="18"/>
      <c r="BA186" s="18"/>
      <c r="BB186" s="18"/>
      <c r="BC186" s="18"/>
      <c r="BD186" s="18"/>
      <c r="BE186" s="58"/>
      <c r="BF186" s="58"/>
      <c r="BG186" s="58"/>
      <c r="BH186" s="58"/>
      <c r="BI186" s="58"/>
      <c r="BJ186" s="58"/>
      <c r="BK186" s="59"/>
      <c r="BL186" s="59"/>
      <c r="BM186" s="58"/>
      <c r="BN186" s="58"/>
      <c r="BO186" s="58"/>
      <c r="BP186" s="58"/>
      <c r="BQ186" s="58"/>
      <c r="BR186" s="5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</row>
    <row r="187" spans="1:90" ht="55.5" customHeight="1" x14ac:dyDescent="0.35">
      <c r="A187" s="21">
        <f t="shared" si="12"/>
        <v>185</v>
      </c>
      <c r="B187" s="167" t="s">
        <v>216</v>
      </c>
      <c r="C187" s="168" t="s">
        <v>114</v>
      </c>
      <c r="D187" s="24">
        <v>44536</v>
      </c>
      <c r="E187" s="166">
        <v>44536</v>
      </c>
      <c r="F187" s="168" t="s">
        <v>637</v>
      </c>
      <c r="G187" s="168" t="s">
        <v>638</v>
      </c>
      <c r="H187" s="158" t="s">
        <v>639</v>
      </c>
      <c r="I187" s="160" t="s">
        <v>657</v>
      </c>
      <c r="J187" s="160" t="s">
        <v>658</v>
      </c>
      <c r="K187" s="160" t="s">
        <v>659</v>
      </c>
      <c r="L187" s="160" t="s">
        <v>443</v>
      </c>
      <c r="M187" s="259">
        <v>1368739.2</v>
      </c>
      <c r="N187" s="161">
        <v>20741692.399999999</v>
      </c>
      <c r="O187" s="161">
        <v>3760676.18</v>
      </c>
      <c r="P187" s="162" t="s">
        <v>87</v>
      </c>
      <c r="Q187" s="163">
        <v>44467</v>
      </c>
      <c r="R187" s="176" t="s">
        <v>77</v>
      </c>
      <c r="S187" s="176" t="s">
        <v>77</v>
      </c>
      <c r="T187" s="71" t="s">
        <v>50</v>
      </c>
      <c r="U187" s="163">
        <v>44550</v>
      </c>
      <c r="V187" s="159"/>
      <c r="W187" s="165" t="str">
        <f t="shared" si="13"/>
        <v>14</v>
      </c>
      <c r="X187" s="33"/>
      <c r="Y187" s="34" t="str">
        <f t="shared" si="6"/>
        <v>Finalised</v>
      </c>
      <c r="Z187" s="37"/>
      <c r="AA187" s="36"/>
      <c r="AB187" s="37"/>
      <c r="AC187" s="36"/>
      <c r="AD187" s="38"/>
      <c r="AE187" s="37"/>
      <c r="AF187" s="36"/>
      <c r="AG187" s="37"/>
      <c r="AH187" s="39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19"/>
      <c r="AT187" s="19"/>
      <c r="AU187" s="19"/>
      <c r="AV187" s="19"/>
      <c r="AW187" s="19"/>
      <c r="AX187" s="19"/>
      <c r="AY187" s="18"/>
      <c r="AZ187" s="18"/>
      <c r="BA187" s="18"/>
      <c r="BB187" s="18"/>
      <c r="BC187" s="18"/>
      <c r="BD187" s="18"/>
      <c r="BE187" s="58"/>
      <c r="BF187" s="58"/>
      <c r="BG187" s="58"/>
      <c r="BH187" s="58"/>
      <c r="BI187" s="58"/>
      <c r="BJ187" s="58"/>
      <c r="BK187" s="59"/>
      <c r="BL187" s="59"/>
      <c r="BM187" s="58"/>
      <c r="BN187" s="58"/>
      <c r="BO187" s="58"/>
      <c r="BP187" s="58"/>
      <c r="BQ187" s="58"/>
      <c r="BR187" s="5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</row>
    <row r="188" spans="1:90" ht="55.5" customHeight="1" x14ac:dyDescent="0.35">
      <c r="A188" s="21">
        <f t="shared" si="12"/>
        <v>186</v>
      </c>
      <c r="B188" s="167" t="s">
        <v>216</v>
      </c>
      <c r="C188" s="168" t="s">
        <v>114</v>
      </c>
      <c r="D188" s="24">
        <v>44537</v>
      </c>
      <c r="E188" s="166">
        <v>44537</v>
      </c>
      <c r="F188" s="168" t="s">
        <v>637</v>
      </c>
      <c r="G188" s="168" t="s">
        <v>705</v>
      </c>
      <c r="H188" s="160" t="s">
        <v>691</v>
      </c>
      <c r="I188" s="160" t="s">
        <v>692</v>
      </c>
      <c r="J188" s="160" t="s">
        <v>693</v>
      </c>
      <c r="K188" s="160" t="s">
        <v>679</v>
      </c>
      <c r="L188" s="160" t="s">
        <v>48</v>
      </c>
      <c r="M188" s="259">
        <v>21087847.120000001</v>
      </c>
      <c r="N188" s="161">
        <v>30603538.120000001</v>
      </c>
      <c r="O188" s="161">
        <v>23071724</v>
      </c>
      <c r="P188" s="162" t="s">
        <v>87</v>
      </c>
      <c r="Q188" s="163">
        <v>44497</v>
      </c>
      <c r="R188" s="163">
        <v>44743</v>
      </c>
      <c r="S188" s="163">
        <v>45473</v>
      </c>
      <c r="T188" s="71" t="s">
        <v>50</v>
      </c>
      <c r="U188" s="163">
        <v>44550</v>
      </c>
      <c r="V188" s="159"/>
      <c r="W188" s="165" t="str">
        <f t="shared" si="13"/>
        <v>13</v>
      </c>
      <c r="X188" s="33"/>
      <c r="Y188" s="34" t="str">
        <f t="shared" si="6"/>
        <v>Finalised</v>
      </c>
      <c r="Z188" s="37"/>
      <c r="AA188" s="36"/>
      <c r="AB188" s="37"/>
      <c r="AC188" s="36"/>
      <c r="AD188" s="38"/>
      <c r="AE188" s="37"/>
      <c r="AF188" s="36"/>
      <c r="AG188" s="37"/>
      <c r="AH188" s="39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19"/>
      <c r="AT188" s="19"/>
      <c r="AU188" s="19"/>
      <c r="AV188" s="19"/>
      <c r="AW188" s="19"/>
      <c r="AX188" s="19"/>
      <c r="AY188" s="18"/>
      <c r="AZ188" s="18"/>
      <c r="BA188" s="18"/>
      <c r="BB188" s="18"/>
      <c r="BC188" s="18"/>
      <c r="BD188" s="18"/>
      <c r="BE188" s="58"/>
      <c r="BF188" s="58"/>
      <c r="BG188" s="58"/>
      <c r="BH188" s="58"/>
      <c r="BI188" s="58"/>
      <c r="BJ188" s="58"/>
      <c r="BK188" s="59"/>
      <c r="BL188" s="59"/>
      <c r="BM188" s="58"/>
      <c r="BN188" s="58"/>
      <c r="BO188" s="58"/>
      <c r="BP188" s="58"/>
      <c r="BQ188" s="58"/>
      <c r="BR188" s="5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</row>
    <row r="189" spans="1:90" ht="55.5" customHeight="1" x14ac:dyDescent="0.35">
      <c r="A189" s="21">
        <f t="shared" si="12"/>
        <v>187</v>
      </c>
      <c r="B189" s="167" t="s">
        <v>216</v>
      </c>
      <c r="C189" s="168" t="s">
        <v>114</v>
      </c>
      <c r="D189" s="24">
        <v>44539</v>
      </c>
      <c r="E189" s="166">
        <v>44539</v>
      </c>
      <c r="F189" s="168" t="s">
        <v>637</v>
      </c>
      <c r="G189" s="168" t="s">
        <v>638</v>
      </c>
      <c r="H189" s="158" t="s">
        <v>680</v>
      </c>
      <c r="I189" s="160" t="s">
        <v>681</v>
      </c>
      <c r="J189" s="160" t="s">
        <v>132</v>
      </c>
      <c r="K189" s="160" t="s">
        <v>665</v>
      </c>
      <c r="L189" s="160" t="s">
        <v>48</v>
      </c>
      <c r="M189" s="259">
        <v>23000000</v>
      </c>
      <c r="N189" s="161">
        <v>56415736.619999997</v>
      </c>
      <c r="O189" s="161">
        <v>0</v>
      </c>
      <c r="P189" s="162" t="s">
        <v>87</v>
      </c>
      <c r="Q189" s="163">
        <v>44343</v>
      </c>
      <c r="R189" s="163">
        <v>43191</v>
      </c>
      <c r="S189" s="163">
        <v>45016</v>
      </c>
      <c r="T189" s="71" t="s">
        <v>50</v>
      </c>
      <c r="U189" s="163">
        <v>44551</v>
      </c>
      <c r="V189" s="159"/>
      <c r="W189" s="165" t="str">
        <f t="shared" si="13"/>
        <v>12</v>
      </c>
      <c r="X189" s="33"/>
      <c r="Y189" s="34" t="str">
        <f t="shared" si="6"/>
        <v>Finalised</v>
      </c>
      <c r="Z189" s="37"/>
      <c r="AA189" s="36"/>
      <c r="AB189" s="37"/>
      <c r="AC189" s="36"/>
      <c r="AD189" s="38"/>
      <c r="AE189" s="37"/>
      <c r="AF189" s="36"/>
      <c r="AG189" s="37"/>
      <c r="AH189" s="39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19"/>
      <c r="AT189" s="19"/>
      <c r="AU189" s="19"/>
      <c r="AV189" s="19"/>
      <c r="AW189" s="19"/>
      <c r="AX189" s="19"/>
      <c r="AY189" s="18"/>
      <c r="AZ189" s="18"/>
      <c r="BA189" s="18"/>
      <c r="BB189" s="18"/>
      <c r="BC189" s="18"/>
      <c r="BD189" s="18"/>
      <c r="BE189" s="58"/>
      <c r="BF189" s="58"/>
      <c r="BG189" s="58"/>
      <c r="BH189" s="58"/>
      <c r="BI189" s="58"/>
      <c r="BJ189" s="58"/>
      <c r="BK189" s="59"/>
      <c r="BL189" s="59"/>
      <c r="BM189" s="58"/>
      <c r="BN189" s="58"/>
      <c r="BO189" s="58"/>
      <c r="BP189" s="58"/>
      <c r="BQ189" s="58"/>
      <c r="BR189" s="5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</row>
    <row r="190" spans="1:90" ht="55.5" customHeight="1" x14ac:dyDescent="0.35">
      <c r="A190" s="21">
        <f t="shared" si="12"/>
        <v>188</v>
      </c>
      <c r="B190" s="167" t="s">
        <v>216</v>
      </c>
      <c r="C190" s="168" t="s">
        <v>41</v>
      </c>
      <c r="D190" s="24">
        <v>44538</v>
      </c>
      <c r="E190" s="166">
        <v>44538</v>
      </c>
      <c r="F190" s="168" t="s">
        <v>637</v>
      </c>
      <c r="G190" s="168" t="s">
        <v>638</v>
      </c>
      <c r="H190" s="158" t="s">
        <v>706</v>
      </c>
      <c r="I190" s="160" t="s">
        <v>707</v>
      </c>
      <c r="J190" s="160" t="s">
        <v>708</v>
      </c>
      <c r="K190" s="160" t="s">
        <v>665</v>
      </c>
      <c r="L190" s="160" t="s">
        <v>443</v>
      </c>
      <c r="M190" s="259">
        <v>202118.25</v>
      </c>
      <c r="N190" s="161">
        <v>264684</v>
      </c>
      <c r="O190" s="161">
        <v>0</v>
      </c>
      <c r="P190" s="162" t="s">
        <v>87</v>
      </c>
      <c r="Q190" s="163">
        <v>44538</v>
      </c>
      <c r="R190" s="176" t="s">
        <v>77</v>
      </c>
      <c r="S190" s="176" t="s">
        <v>77</v>
      </c>
      <c r="T190" s="71" t="s">
        <v>50</v>
      </c>
      <c r="U190" s="163">
        <v>44551</v>
      </c>
      <c r="V190" s="159"/>
      <c r="W190" s="165" t="str">
        <f t="shared" si="13"/>
        <v>13</v>
      </c>
      <c r="X190" s="33"/>
      <c r="Y190" s="34" t="str">
        <f t="shared" si="6"/>
        <v>Finalised</v>
      </c>
      <c r="Z190" s="37"/>
      <c r="AA190" s="36"/>
      <c r="AB190" s="37"/>
      <c r="AC190" s="36"/>
      <c r="AD190" s="38"/>
      <c r="AE190" s="37"/>
      <c r="AF190" s="36"/>
      <c r="AG190" s="37"/>
      <c r="AH190" s="39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19"/>
      <c r="AT190" s="19"/>
      <c r="AU190" s="19"/>
      <c r="AV190" s="19"/>
      <c r="AW190" s="19"/>
      <c r="AX190" s="19"/>
      <c r="AY190" s="18"/>
      <c r="AZ190" s="18"/>
      <c r="BA190" s="18"/>
      <c r="BB190" s="18"/>
      <c r="BC190" s="18"/>
      <c r="BD190" s="18"/>
      <c r="BE190" s="58"/>
      <c r="BF190" s="58"/>
      <c r="BG190" s="58"/>
      <c r="BH190" s="58"/>
      <c r="BI190" s="58"/>
      <c r="BJ190" s="58"/>
      <c r="BK190" s="59"/>
      <c r="BL190" s="59"/>
      <c r="BM190" s="58"/>
      <c r="BN190" s="58"/>
      <c r="BO190" s="58"/>
      <c r="BP190" s="58"/>
      <c r="BQ190" s="58"/>
      <c r="BR190" s="5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</row>
    <row r="191" spans="1:90" ht="55.5" customHeight="1" x14ac:dyDescent="0.35">
      <c r="A191" s="21">
        <f t="shared" si="12"/>
        <v>189</v>
      </c>
      <c r="B191" s="167" t="s">
        <v>216</v>
      </c>
      <c r="C191" s="168" t="s">
        <v>41</v>
      </c>
      <c r="D191" s="24">
        <v>44544</v>
      </c>
      <c r="E191" s="166">
        <v>44544</v>
      </c>
      <c r="F191" s="168" t="s">
        <v>637</v>
      </c>
      <c r="G191" s="168" t="s">
        <v>643</v>
      </c>
      <c r="H191" s="158" t="s">
        <v>709</v>
      </c>
      <c r="I191" s="160" t="s">
        <v>710</v>
      </c>
      <c r="J191" s="160" t="s">
        <v>711</v>
      </c>
      <c r="K191" s="160" t="s">
        <v>679</v>
      </c>
      <c r="L191" s="160" t="s">
        <v>712</v>
      </c>
      <c r="M191" s="259">
        <v>1607424.72</v>
      </c>
      <c r="N191" s="161">
        <v>1688808.6</v>
      </c>
      <c r="O191" s="161">
        <v>3284140.44</v>
      </c>
      <c r="P191" s="162" t="s">
        <v>87</v>
      </c>
      <c r="Q191" s="163">
        <v>44536</v>
      </c>
      <c r="R191" s="163">
        <v>44593</v>
      </c>
      <c r="S191" s="163">
        <v>45322</v>
      </c>
      <c r="T191" s="71" t="s">
        <v>50</v>
      </c>
      <c r="U191" s="163">
        <v>44551</v>
      </c>
      <c r="V191" s="159"/>
      <c r="W191" s="165" t="str">
        <f t="shared" si="13"/>
        <v>7</v>
      </c>
      <c r="X191" s="33"/>
      <c r="Y191" s="34" t="str">
        <f t="shared" si="6"/>
        <v>Finalised</v>
      </c>
      <c r="Z191" s="37"/>
      <c r="AA191" s="36"/>
      <c r="AB191" s="37"/>
      <c r="AC191" s="36"/>
      <c r="AD191" s="38"/>
      <c r="AE191" s="37"/>
      <c r="AF191" s="36"/>
      <c r="AG191" s="37"/>
      <c r="AH191" s="39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19"/>
      <c r="AT191" s="19"/>
      <c r="AU191" s="19"/>
      <c r="AV191" s="19"/>
      <c r="AW191" s="19"/>
      <c r="AX191" s="19"/>
      <c r="AY191" s="18"/>
      <c r="AZ191" s="18"/>
      <c r="BA191" s="18"/>
      <c r="BB191" s="18"/>
      <c r="BC191" s="18"/>
      <c r="BD191" s="18"/>
      <c r="BE191" s="58"/>
      <c r="BF191" s="58"/>
      <c r="BG191" s="58"/>
      <c r="BH191" s="58"/>
      <c r="BI191" s="58"/>
      <c r="BJ191" s="58"/>
      <c r="BK191" s="59"/>
      <c r="BL191" s="59"/>
      <c r="BM191" s="58"/>
      <c r="BN191" s="58"/>
      <c r="BO191" s="58"/>
      <c r="BP191" s="58"/>
      <c r="BQ191" s="58"/>
      <c r="BR191" s="5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</row>
    <row r="192" spans="1:90" ht="55.5" customHeight="1" x14ac:dyDescent="0.35">
      <c r="A192" s="21">
        <f t="shared" si="12"/>
        <v>190</v>
      </c>
      <c r="B192" s="167" t="s">
        <v>216</v>
      </c>
      <c r="C192" s="168" t="s">
        <v>41</v>
      </c>
      <c r="D192" s="24">
        <v>44544</v>
      </c>
      <c r="E192" s="166">
        <v>44544</v>
      </c>
      <c r="F192" s="168" t="s">
        <v>637</v>
      </c>
      <c r="G192" s="168" t="s">
        <v>705</v>
      </c>
      <c r="H192" s="158" t="s">
        <v>648</v>
      </c>
      <c r="I192" s="160" t="s">
        <v>713</v>
      </c>
      <c r="J192" s="160" t="s">
        <v>714</v>
      </c>
      <c r="K192" s="160" t="s">
        <v>679</v>
      </c>
      <c r="L192" s="160" t="s">
        <v>715</v>
      </c>
      <c r="M192" s="259">
        <v>13484015</v>
      </c>
      <c r="N192" s="175">
        <v>29459088</v>
      </c>
      <c r="O192" s="161">
        <v>0</v>
      </c>
      <c r="P192" s="162" t="s">
        <v>63</v>
      </c>
      <c r="Q192" s="163">
        <v>44511</v>
      </c>
      <c r="R192" s="176" t="s">
        <v>77</v>
      </c>
      <c r="S192" s="176" t="s">
        <v>77</v>
      </c>
      <c r="T192" s="71" t="s">
        <v>50</v>
      </c>
      <c r="U192" s="163">
        <v>44551</v>
      </c>
      <c r="V192" s="159"/>
      <c r="W192" s="165" t="str">
        <f t="shared" si="13"/>
        <v>7</v>
      </c>
      <c r="X192" s="33"/>
      <c r="Y192" s="34" t="str">
        <f t="shared" si="6"/>
        <v>Finalised</v>
      </c>
      <c r="Z192" s="37"/>
      <c r="AA192" s="36"/>
      <c r="AB192" s="37"/>
      <c r="AC192" s="36"/>
      <c r="AD192" s="38"/>
      <c r="AE192" s="37"/>
      <c r="AF192" s="36"/>
      <c r="AG192" s="37"/>
      <c r="AH192" s="39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19"/>
      <c r="AT192" s="19"/>
      <c r="AU192" s="19"/>
      <c r="AV192" s="19"/>
      <c r="AW192" s="19"/>
      <c r="AX192" s="19"/>
      <c r="AY192" s="18"/>
      <c r="AZ192" s="18"/>
      <c r="BA192" s="18"/>
      <c r="BB192" s="18"/>
      <c r="BC192" s="18"/>
      <c r="BD192" s="18"/>
      <c r="BE192" s="58"/>
      <c r="BF192" s="58"/>
      <c r="BG192" s="58"/>
      <c r="BH192" s="58"/>
      <c r="BI192" s="58"/>
      <c r="BJ192" s="58"/>
      <c r="BK192" s="59"/>
      <c r="BL192" s="59"/>
      <c r="BM192" s="58"/>
      <c r="BN192" s="58"/>
      <c r="BO192" s="58"/>
      <c r="BP192" s="58"/>
      <c r="BQ192" s="58"/>
      <c r="BR192" s="5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</row>
    <row r="193" spans="1:90" ht="55.5" customHeight="1" x14ac:dyDescent="0.35">
      <c r="A193" s="21">
        <f t="shared" si="12"/>
        <v>191</v>
      </c>
      <c r="B193" s="167" t="s">
        <v>216</v>
      </c>
      <c r="C193" s="168" t="s">
        <v>41</v>
      </c>
      <c r="D193" s="24">
        <v>44544</v>
      </c>
      <c r="E193" s="166">
        <v>44544</v>
      </c>
      <c r="F193" s="168" t="s">
        <v>637</v>
      </c>
      <c r="G193" s="168" t="s">
        <v>643</v>
      </c>
      <c r="H193" s="158" t="s">
        <v>716</v>
      </c>
      <c r="I193" s="183" t="s">
        <v>717</v>
      </c>
      <c r="J193" s="160" t="s">
        <v>718</v>
      </c>
      <c r="K193" s="160" t="s">
        <v>679</v>
      </c>
      <c r="L193" s="160" t="s">
        <v>209</v>
      </c>
      <c r="M193" s="259">
        <v>2838000</v>
      </c>
      <c r="N193" s="161" t="s">
        <v>77</v>
      </c>
      <c r="O193" s="161">
        <v>0</v>
      </c>
      <c r="P193" s="162" t="s">
        <v>63</v>
      </c>
      <c r="Q193" s="176" t="s">
        <v>77</v>
      </c>
      <c r="R193" s="163">
        <v>44621</v>
      </c>
      <c r="S193" s="163">
        <v>45382</v>
      </c>
      <c r="T193" s="71" t="s">
        <v>50</v>
      </c>
      <c r="U193" s="163">
        <v>44551</v>
      </c>
      <c r="V193" s="159"/>
      <c r="W193" s="165" t="str">
        <f t="shared" si="13"/>
        <v>7</v>
      </c>
      <c r="X193" s="33"/>
      <c r="Y193" s="34" t="str">
        <f t="shared" si="6"/>
        <v>Finalised</v>
      </c>
      <c r="Z193" s="37"/>
      <c r="AA193" s="36"/>
      <c r="AB193" s="37"/>
      <c r="AC193" s="36"/>
      <c r="AD193" s="38"/>
      <c r="AE193" s="37"/>
      <c r="AF193" s="36"/>
      <c r="AG193" s="37"/>
      <c r="AH193" s="39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19"/>
      <c r="AT193" s="19"/>
      <c r="AU193" s="19"/>
      <c r="AV193" s="19"/>
      <c r="AW193" s="19"/>
      <c r="AX193" s="19"/>
      <c r="AY193" s="18"/>
      <c r="AZ193" s="18"/>
      <c r="BA193" s="18"/>
      <c r="BB193" s="18"/>
      <c r="BC193" s="18"/>
      <c r="BD193" s="18"/>
      <c r="BE193" s="58"/>
      <c r="BF193" s="58"/>
      <c r="BG193" s="58"/>
      <c r="BH193" s="58"/>
      <c r="BI193" s="58"/>
      <c r="BJ193" s="58"/>
      <c r="BK193" s="59"/>
      <c r="BL193" s="59"/>
      <c r="BM193" s="58"/>
      <c r="BN193" s="58"/>
      <c r="BO193" s="58"/>
      <c r="BP193" s="58"/>
      <c r="BQ193" s="58"/>
      <c r="BR193" s="5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</row>
    <row r="194" spans="1:90" ht="55.5" customHeight="1" x14ac:dyDescent="0.35">
      <c r="A194" s="21">
        <f t="shared" si="12"/>
        <v>192</v>
      </c>
      <c r="B194" s="184" t="s">
        <v>216</v>
      </c>
      <c r="C194" s="185" t="s">
        <v>41</v>
      </c>
      <c r="D194" s="24">
        <v>44545</v>
      </c>
      <c r="E194" s="186">
        <v>44545</v>
      </c>
      <c r="F194" s="178" t="s">
        <v>637</v>
      </c>
      <c r="G194" s="168" t="s">
        <v>705</v>
      </c>
      <c r="H194" s="187" t="s">
        <v>719</v>
      </c>
      <c r="I194" s="188" t="s">
        <v>720</v>
      </c>
      <c r="J194" s="189" t="s">
        <v>721</v>
      </c>
      <c r="K194" s="160" t="s">
        <v>679</v>
      </c>
      <c r="L194" s="160" t="s">
        <v>209</v>
      </c>
      <c r="M194" s="259">
        <v>4000000</v>
      </c>
      <c r="N194" s="161">
        <v>10337652.75</v>
      </c>
      <c r="O194" s="161">
        <v>0</v>
      </c>
      <c r="P194" s="162" t="s">
        <v>87</v>
      </c>
      <c r="Q194" s="163">
        <v>44545</v>
      </c>
      <c r="R194" s="176" t="s">
        <v>77</v>
      </c>
      <c r="S194" s="176" t="s">
        <v>77</v>
      </c>
      <c r="T194" s="71" t="s">
        <v>50</v>
      </c>
      <c r="U194" s="163">
        <v>44551</v>
      </c>
      <c r="V194" s="164"/>
      <c r="W194" s="165" t="str">
        <f t="shared" si="13"/>
        <v>6</v>
      </c>
      <c r="X194" s="33"/>
      <c r="Y194" s="34" t="str">
        <f t="shared" si="6"/>
        <v>Finalised</v>
      </c>
      <c r="Z194" s="37"/>
      <c r="AA194" s="36"/>
      <c r="AB194" s="37"/>
      <c r="AC194" s="36"/>
      <c r="AD194" s="38"/>
      <c r="AE194" s="37"/>
      <c r="AF194" s="36"/>
      <c r="AG194" s="37"/>
      <c r="AH194" s="39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19"/>
      <c r="AT194" s="19"/>
      <c r="AU194" s="19"/>
      <c r="AV194" s="19"/>
      <c r="AW194" s="19"/>
      <c r="AX194" s="19"/>
      <c r="AY194" s="18"/>
      <c r="AZ194" s="18"/>
      <c r="BA194" s="18"/>
      <c r="BB194" s="18"/>
      <c r="BC194" s="18"/>
      <c r="BD194" s="18"/>
      <c r="BE194" s="58"/>
      <c r="BF194" s="58"/>
      <c r="BG194" s="58"/>
      <c r="BH194" s="58"/>
      <c r="BI194" s="58"/>
      <c r="BJ194" s="58"/>
      <c r="BK194" s="59"/>
      <c r="BL194" s="59"/>
      <c r="BM194" s="58"/>
      <c r="BN194" s="58"/>
      <c r="BO194" s="58"/>
      <c r="BP194" s="58"/>
      <c r="BQ194" s="58"/>
      <c r="BR194" s="5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</row>
    <row r="195" spans="1:90" ht="24" customHeight="1" x14ac:dyDescent="0.3">
      <c r="A195" s="190"/>
      <c r="B195" s="190"/>
      <c r="C195" s="190"/>
      <c r="D195" s="190"/>
      <c r="E195" s="190"/>
      <c r="F195" s="190"/>
      <c r="G195" s="190"/>
      <c r="H195" s="190"/>
      <c r="I195" s="190"/>
      <c r="J195" s="190"/>
      <c r="K195" s="190"/>
      <c r="L195" s="190"/>
      <c r="M195" s="190"/>
      <c r="N195" s="191"/>
      <c r="O195" s="191"/>
      <c r="P195" s="191"/>
      <c r="Q195" s="191"/>
      <c r="R195" s="242"/>
      <c r="S195" s="243"/>
      <c r="T195" s="243"/>
      <c r="U195" s="243"/>
      <c r="V195" s="244"/>
      <c r="W195" s="248"/>
      <c r="X195" s="249"/>
      <c r="Y195" s="249"/>
      <c r="Z195" s="249"/>
      <c r="AA195" s="250"/>
      <c r="AB195" s="192"/>
      <c r="AC195" s="192"/>
      <c r="AD195" s="192"/>
      <c r="AE195" s="192"/>
      <c r="AF195" s="192"/>
      <c r="AG195" s="192"/>
      <c r="AH195" s="192"/>
      <c r="AI195" s="193"/>
      <c r="AJ195" s="20"/>
      <c r="AK195" s="20"/>
      <c r="AL195" s="20"/>
      <c r="AM195" s="20"/>
      <c r="AN195" s="20"/>
      <c r="AO195" s="20"/>
      <c r="AP195" s="20"/>
      <c r="AQ195" s="20"/>
      <c r="AR195" s="20"/>
      <c r="AS195" s="194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195"/>
    </row>
    <row r="196" spans="1:90" ht="14.25" customHeight="1" thickBot="1" x14ac:dyDescent="0.35">
      <c r="A196" s="190"/>
      <c r="B196" s="190"/>
      <c r="C196" s="190"/>
      <c r="D196" s="190"/>
      <c r="E196" s="190"/>
      <c r="F196" s="190"/>
      <c r="G196" s="190"/>
      <c r="H196" s="190"/>
      <c r="I196" s="190"/>
      <c r="J196" s="190"/>
      <c r="K196" s="190"/>
      <c r="L196" s="190"/>
      <c r="M196" s="190"/>
      <c r="N196" s="191"/>
      <c r="O196" s="191"/>
      <c r="P196" s="191"/>
      <c r="Q196" s="191"/>
      <c r="R196" s="245"/>
      <c r="S196" s="246"/>
      <c r="T196" s="246"/>
      <c r="U196" s="246"/>
      <c r="V196" s="247"/>
      <c r="W196" s="251"/>
      <c r="X196" s="252"/>
      <c r="Y196" s="252"/>
      <c r="Z196" s="252"/>
      <c r="AA196" s="253"/>
      <c r="AB196" s="192"/>
      <c r="AC196" s="192"/>
      <c r="AD196" s="192"/>
      <c r="AE196" s="192"/>
      <c r="AF196" s="192"/>
      <c r="AG196" s="192"/>
      <c r="AH196" s="192"/>
      <c r="AI196" s="193"/>
      <c r="AJ196" s="20"/>
      <c r="AK196" s="20"/>
      <c r="AL196" s="20"/>
      <c r="AM196" s="20"/>
      <c r="AN196" s="20"/>
      <c r="AO196" s="20"/>
      <c r="AP196" s="20"/>
      <c r="AQ196" s="20"/>
      <c r="AR196" s="20"/>
      <c r="AS196" s="194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195"/>
    </row>
    <row r="197" spans="1:90" ht="15.5" customHeight="1" x14ac:dyDescent="0.3">
      <c r="A197" s="196"/>
      <c r="B197" s="196"/>
      <c r="C197" s="196"/>
      <c r="D197" s="196"/>
      <c r="E197" s="196"/>
      <c r="F197" s="196"/>
      <c r="G197" s="196"/>
      <c r="H197" s="196"/>
      <c r="I197" s="197"/>
      <c r="J197" s="196"/>
      <c r="K197" s="196"/>
      <c r="L197" s="196"/>
      <c r="M197" s="196"/>
      <c r="N197" s="196"/>
      <c r="O197" s="196"/>
      <c r="P197" s="196"/>
      <c r="Q197" s="196"/>
      <c r="R197" s="196"/>
      <c r="S197" s="196"/>
      <c r="T197" s="196"/>
      <c r="U197" s="196"/>
      <c r="V197" s="196"/>
      <c r="W197" s="196"/>
      <c r="X197" s="196"/>
      <c r="Y197" s="196"/>
      <c r="Z197" s="198"/>
      <c r="AA197" s="198"/>
      <c r="AB197" s="198"/>
    </row>
    <row r="198" spans="1:90" ht="40" customHeight="1" x14ac:dyDescent="0.3">
      <c r="A198" s="196"/>
      <c r="B198" s="196"/>
      <c r="C198" s="196"/>
      <c r="D198" s="196"/>
      <c r="E198" s="196"/>
      <c r="F198" s="196"/>
      <c r="H198" s="226" t="s">
        <v>722</v>
      </c>
      <c r="I198" s="227"/>
      <c r="J198" s="228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  <c r="U198" s="196"/>
      <c r="V198" s="196"/>
      <c r="W198" s="196"/>
      <c r="X198" s="196"/>
      <c r="Y198" s="196"/>
      <c r="Z198" s="198"/>
      <c r="AA198" s="198"/>
      <c r="AB198" s="198"/>
    </row>
    <row r="199" spans="1:90" ht="40" customHeight="1" x14ac:dyDescent="0.3">
      <c r="A199" s="196"/>
      <c r="B199" s="196"/>
      <c r="C199" s="196"/>
      <c r="D199" s="196"/>
      <c r="E199" s="196"/>
      <c r="F199" s="196"/>
      <c r="H199" s="229" t="s">
        <v>723</v>
      </c>
      <c r="I199" s="230"/>
      <c r="J199" s="200">
        <f>A194</f>
        <v>192</v>
      </c>
      <c r="K199" s="196"/>
      <c r="L199" s="196"/>
      <c r="M199" s="196"/>
      <c r="N199" s="196"/>
      <c r="O199" s="196"/>
      <c r="P199" s="196"/>
      <c r="Q199" s="196"/>
      <c r="R199" s="196"/>
      <c r="S199" s="196"/>
      <c r="T199" s="196"/>
      <c r="U199" s="196"/>
      <c r="V199" s="196"/>
      <c r="W199" s="196"/>
      <c r="X199" s="196"/>
      <c r="Y199" s="196"/>
      <c r="Z199" s="198"/>
      <c r="AA199" s="198"/>
      <c r="AB199" s="198"/>
    </row>
    <row r="200" spans="1:90" ht="40" customHeight="1" x14ac:dyDescent="0.3">
      <c r="A200" s="196"/>
      <c r="B200" s="196"/>
      <c r="C200" s="196"/>
      <c r="D200" s="196"/>
      <c r="E200" s="196"/>
      <c r="F200" s="196"/>
      <c r="H200" s="201" t="s">
        <v>724</v>
      </c>
      <c r="I200" s="202"/>
      <c r="J200" s="200"/>
      <c r="K200" s="196"/>
      <c r="L200" s="196"/>
      <c r="M200" s="196"/>
      <c r="N200" s="196"/>
      <c r="O200" s="196"/>
      <c r="P200" s="196"/>
      <c r="Q200" s="196"/>
      <c r="R200" s="196"/>
      <c r="S200" s="196"/>
      <c r="T200" s="196"/>
      <c r="U200" s="196"/>
      <c r="V200" s="196"/>
      <c r="W200" s="196"/>
      <c r="X200" s="196"/>
      <c r="Y200" s="196"/>
      <c r="Z200" s="198"/>
      <c r="AA200" s="198"/>
      <c r="AB200" s="198"/>
    </row>
    <row r="201" spans="1:90" ht="40" customHeight="1" x14ac:dyDescent="0.3">
      <c r="A201" s="196"/>
      <c r="B201" s="196"/>
      <c r="C201" s="196"/>
      <c r="D201" s="196"/>
      <c r="E201" s="196"/>
      <c r="F201" s="196"/>
      <c r="H201" s="231" t="s">
        <v>725</v>
      </c>
      <c r="I201" s="232"/>
      <c r="J201" s="200">
        <f>J199-J200</f>
        <v>192</v>
      </c>
      <c r="K201" s="196"/>
      <c r="L201" s="196"/>
      <c r="M201" s="196"/>
      <c r="N201" s="196"/>
      <c r="O201" s="196"/>
      <c r="P201" s="196"/>
      <c r="Q201" s="196"/>
      <c r="R201" s="196"/>
      <c r="S201" s="196"/>
      <c r="T201" s="196"/>
      <c r="U201" s="196"/>
      <c r="V201" s="196"/>
      <c r="W201" s="196"/>
      <c r="X201" s="196"/>
      <c r="Y201" s="196"/>
      <c r="Z201" s="198"/>
      <c r="AA201" s="198"/>
      <c r="AB201" s="198"/>
    </row>
    <row r="202" spans="1:90" ht="40" customHeight="1" x14ac:dyDescent="0.3">
      <c r="A202" s="196"/>
      <c r="B202" s="196"/>
      <c r="C202" s="196"/>
      <c r="D202" s="196"/>
      <c r="E202" s="196"/>
      <c r="F202" s="196"/>
      <c r="H202" s="229" t="s">
        <v>726</v>
      </c>
      <c r="I202" s="230"/>
      <c r="J202" s="200">
        <v>0</v>
      </c>
      <c r="K202" s="196"/>
      <c r="L202" s="196"/>
      <c r="M202" s="196"/>
      <c r="N202" s="196"/>
      <c r="O202" s="196"/>
      <c r="P202" s="196"/>
      <c r="Q202" s="196"/>
      <c r="R202" s="196"/>
      <c r="S202" s="196"/>
      <c r="T202" s="196"/>
      <c r="U202" s="196"/>
      <c r="V202" s="196"/>
      <c r="W202" s="196"/>
      <c r="X202" s="196"/>
      <c r="Y202" s="196"/>
      <c r="Z202" s="198"/>
      <c r="AA202" s="198"/>
      <c r="AB202" s="198"/>
    </row>
    <row r="203" spans="1:90" ht="40" customHeight="1" x14ac:dyDescent="0.3">
      <c r="A203" s="196"/>
      <c r="B203" s="196"/>
      <c r="C203" s="196"/>
      <c r="D203" s="196"/>
      <c r="E203" s="196"/>
      <c r="F203" s="196"/>
      <c r="H203" s="229" t="s">
        <v>727</v>
      </c>
      <c r="I203" s="233"/>
      <c r="J203" s="200">
        <v>23</v>
      </c>
      <c r="K203" s="196"/>
      <c r="L203" s="196"/>
      <c r="M203" s="196"/>
      <c r="N203" s="196"/>
      <c r="O203" s="196"/>
      <c r="P203" s="196"/>
      <c r="Q203" s="196"/>
      <c r="R203" s="196"/>
      <c r="S203" s="196"/>
      <c r="T203" s="196"/>
      <c r="U203" s="196"/>
      <c r="V203" s="196"/>
      <c r="W203" s="196"/>
      <c r="X203" s="196"/>
      <c r="Y203" s="196"/>
      <c r="Z203" s="198"/>
      <c r="AA203" s="198"/>
      <c r="AB203" s="198"/>
    </row>
    <row r="204" spans="1:90" ht="40" customHeight="1" x14ac:dyDescent="0.3">
      <c r="A204" s="196"/>
      <c r="B204" s="196"/>
      <c r="C204" s="196"/>
      <c r="D204" s="196"/>
      <c r="E204" s="196"/>
      <c r="F204" s="196"/>
      <c r="H204" s="229" t="s">
        <v>728</v>
      </c>
      <c r="I204" s="233"/>
      <c r="J204" s="200">
        <f>J201-J203</f>
        <v>169</v>
      </c>
      <c r="K204" s="196"/>
      <c r="L204" s="196"/>
      <c r="M204" s="196"/>
      <c r="N204" s="196"/>
      <c r="O204" s="196"/>
      <c r="P204" s="196"/>
      <c r="Q204" s="196"/>
      <c r="R204" s="196"/>
      <c r="S204" s="196"/>
      <c r="T204" s="196"/>
      <c r="U204" s="196"/>
      <c r="V204" s="196"/>
      <c r="W204" s="196"/>
      <c r="X204" s="196"/>
      <c r="Y204" s="196"/>
      <c r="Z204" s="198"/>
      <c r="AA204" s="198"/>
      <c r="AB204" s="198"/>
    </row>
    <row r="205" spans="1:90" ht="40" customHeight="1" thickBot="1" x14ac:dyDescent="0.35">
      <c r="A205" s="196"/>
      <c r="B205" s="196"/>
      <c r="C205" s="196"/>
      <c r="D205" s="196"/>
      <c r="E205" s="196"/>
      <c r="F205" s="196"/>
      <c r="H205" s="203"/>
      <c r="I205" s="204"/>
      <c r="J205" s="205">
        <f>J204/J199</f>
        <v>0.88020833333333337</v>
      </c>
      <c r="K205" s="196"/>
      <c r="L205" s="196"/>
      <c r="M205" s="196"/>
      <c r="N205" s="196"/>
      <c r="O205" s="196"/>
      <c r="P205" s="196"/>
      <c r="Q205" s="196"/>
      <c r="R205" s="196"/>
      <c r="S205" s="196"/>
      <c r="T205" s="196"/>
      <c r="U205" s="196"/>
      <c r="V205" s="196"/>
      <c r="W205" s="196"/>
      <c r="X205" s="196"/>
      <c r="Y205" s="196"/>
      <c r="Z205" s="198"/>
      <c r="AA205" s="198"/>
      <c r="AB205" s="198"/>
    </row>
    <row r="206" spans="1:90" ht="40" customHeight="1" x14ac:dyDescent="0.3">
      <c r="A206" s="196"/>
      <c r="B206" s="196"/>
      <c r="C206" s="196"/>
      <c r="D206" s="196"/>
      <c r="E206" s="196"/>
      <c r="F206" s="196"/>
      <c r="H206" s="206"/>
      <c r="I206" s="206"/>
      <c r="J206" s="207"/>
      <c r="K206" s="196"/>
      <c r="L206" s="196"/>
      <c r="M206" s="196"/>
      <c r="N206" s="196"/>
      <c r="O206" s="196"/>
      <c r="P206" s="196"/>
      <c r="Q206" s="196"/>
      <c r="R206" s="196"/>
      <c r="S206" s="196"/>
      <c r="T206" s="196"/>
      <c r="U206" s="196"/>
      <c r="V206" s="196"/>
      <c r="W206" s="196"/>
      <c r="X206" s="196"/>
      <c r="Y206" s="196"/>
      <c r="Z206" s="198"/>
      <c r="AA206" s="198"/>
      <c r="AB206" s="198"/>
    </row>
    <row r="207" spans="1:90" ht="40" customHeight="1" x14ac:dyDescent="0.3">
      <c r="A207" s="196"/>
      <c r="B207" s="196"/>
      <c r="C207" s="196"/>
      <c r="D207" s="196"/>
      <c r="E207" s="196"/>
      <c r="F207" s="196"/>
      <c r="H207" s="206"/>
      <c r="I207" s="206"/>
      <c r="J207" s="207"/>
      <c r="K207" s="196"/>
      <c r="L207" s="196"/>
      <c r="M207" s="196"/>
      <c r="N207" s="196"/>
      <c r="O207" s="196"/>
      <c r="P207" s="196"/>
      <c r="Q207" s="196"/>
      <c r="R207" s="196"/>
      <c r="S207" s="196"/>
      <c r="T207" s="196"/>
      <c r="U207" s="196"/>
      <c r="V207" s="196"/>
      <c r="W207" s="196"/>
      <c r="X207" s="196"/>
      <c r="Y207" s="196"/>
      <c r="Z207" s="198"/>
      <c r="AA207" s="198"/>
      <c r="AB207" s="198"/>
    </row>
    <row r="208" spans="1:90" ht="40" customHeight="1" x14ac:dyDescent="0.3">
      <c r="A208" s="196"/>
      <c r="B208" s="196"/>
      <c r="C208" s="196"/>
      <c r="D208" s="196"/>
      <c r="E208" s="196"/>
      <c r="F208" s="196"/>
      <c r="H208" s="208" t="s">
        <v>729</v>
      </c>
      <c r="I208" s="209"/>
      <c r="J208" s="210"/>
      <c r="K208" s="196"/>
      <c r="L208" s="196"/>
      <c r="M208" s="196"/>
      <c r="N208" s="196"/>
      <c r="O208" s="196"/>
      <c r="P208" s="196"/>
      <c r="Q208" s="196"/>
      <c r="R208" s="196"/>
      <c r="S208" s="196"/>
      <c r="T208" s="196"/>
      <c r="U208" s="196"/>
      <c r="V208" s="196"/>
      <c r="W208" s="196"/>
      <c r="X208" s="196"/>
      <c r="Y208" s="196"/>
      <c r="Z208" s="198"/>
      <c r="AA208" s="198"/>
      <c r="AB208" s="198"/>
    </row>
    <row r="209" spans="1:90" ht="15.75" customHeight="1" x14ac:dyDescent="0.3">
      <c r="A209" s="196"/>
      <c r="B209" s="196"/>
      <c r="C209" s="196"/>
      <c r="D209" s="196"/>
      <c r="E209" s="196"/>
      <c r="F209" s="196"/>
      <c r="H209" s="196"/>
      <c r="I209" s="196"/>
      <c r="J209" s="197"/>
      <c r="K209" s="196"/>
      <c r="L209" s="196"/>
      <c r="M209" s="196"/>
      <c r="N209" s="196"/>
      <c r="O209" s="196"/>
      <c r="P209" s="196"/>
      <c r="Q209" s="196"/>
      <c r="R209" s="196"/>
      <c r="S209" s="196"/>
      <c r="T209" s="196"/>
      <c r="U209" s="196"/>
      <c r="V209" s="196"/>
      <c r="W209" s="196"/>
      <c r="X209" s="196"/>
      <c r="Y209" s="196"/>
      <c r="Z209" s="198"/>
      <c r="AA209" s="198"/>
      <c r="AB209" s="198"/>
    </row>
    <row r="210" spans="1:90" ht="14.25" customHeight="1" x14ac:dyDescent="0.3">
      <c r="A210" s="211"/>
      <c r="B210" s="211"/>
      <c r="C210" s="211"/>
      <c r="D210" s="212"/>
      <c r="E210" s="212"/>
      <c r="F210" s="212"/>
      <c r="G210" s="212"/>
      <c r="H210" s="212"/>
      <c r="I210" s="212"/>
      <c r="J210" s="212"/>
      <c r="K210" s="212"/>
      <c r="L210" s="212"/>
      <c r="M210" s="212"/>
      <c r="N210" s="212"/>
      <c r="O210" s="212"/>
      <c r="P210" s="213"/>
      <c r="Q210" s="213"/>
      <c r="R210" s="214"/>
      <c r="S210" s="215"/>
      <c r="T210" s="216"/>
      <c r="U210" s="216"/>
      <c r="V210" s="216"/>
      <c r="W210" s="216"/>
      <c r="X210" s="195"/>
      <c r="Y210" s="195"/>
      <c r="Z210" s="195"/>
      <c r="AA210" s="195"/>
      <c r="AB210" s="195"/>
      <c r="AC210" s="195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</row>
    <row r="211" spans="1:90" ht="14.25" customHeight="1" x14ac:dyDescent="0.3">
      <c r="A211" s="211"/>
      <c r="B211" s="211"/>
      <c r="C211" s="211"/>
      <c r="D211" s="212"/>
      <c r="E211" s="212"/>
      <c r="F211" s="212"/>
      <c r="G211" s="212"/>
      <c r="H211" s="212"/>
      <c r="I211" s="212"/>
      <c r="J211" s="212"/>
      <c r="K211" s="212"/>
      <c r="L211" s="212"/>
      <c r="M211" s="212"/>
      <c r="N211" s="212"/>
      <c r="O211" s="212"/>
      <c r="P211" s="212"/>
      <c r="Q211" s="212"/>
      <c r="R211" s="212"/>
      <c r="S211" s="212"/>
      <c r="T211" s="217"/>
      <c r="U211" s="195"/>
      <c r="V211" s="216"/>
      <c r="W211" s="216"/>
      <c r="X211" s="216"/>
      <c r="Y211" s="216"/>
      <c r="Z211" s="218"/>
      <c r="AA211" s="218"/>
      <c r="AB211" s="218"/>
      <c r="AC211" s="218"/>
      <c r="AD211" s="218"/>
      <c r="AE211" s="218"/>
      <c r="AF211" s="192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  <c r="AR211" s="192"/>
      <c r="AS211" s="193"/>
      <c r="AT211" s="20"/>
      <c r="AU211" s="20"/>
      <c r="AV211" s="20"/>
      <c r="AW211" s="20"/>
      <c r="AX211" s="20"/>
      <c r="AY211" s="20"/>
      <c r="AZ211" s="20"/>
      <c r="BA211" s="20"/>
      <c r="BB211" s="20"/>
      <c r="BC211" s="194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</row>
    <row r="212" spans="1:90" ht="14.25" customHeight="1" x14ac:dyDescent="0.3">
      <c r="A212" s="211"/>
      <c r="B212" s="211"/>
      <c r="C212" s="211"/>
      <c r="D212" s="212"/>
      <c r="E212" s="212"/>
      <c r="F212" s="212"/>
      <c r="G212" s="212"/>
      <c r="H212" s="212"/>
      <c r="I212" s="212"/>
      <c r="J212" s="212"/>
      <c r="K212" s="212"/>
      <c r="L212" s="212"/>
      <c r="M212" s="212"/>
      <c r="N212" s="212"/>
      <c r="O212" s="212"/>
      <c r="P212" s="212"/>
      <c r="Q212" s="212"/>
      <c r="R212" s="212"/>
      <c r="S212" s="212"/>
      <c r="T212" s="217"/>
      <c r="U212" s="195"/>
      <c r="V212" s="216"/>
      <c r="W212" s="216"/>
      <c r="X212" s="216"/>
      <c r="Y212" s="216"/>
      <c r="Z212" s="218"/>
      <c r="AA212" s="218"/>
      <c r="AB212" s="218"/>
      <c r="AC212" s="218"/>
      <c r="AD212" s="218"/>
      <c r="AE212" s="218"/>
      <c r="AF212" s="192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  <c r="AR212" s="192"/>
      <c r="AS212" s="193"/>
      <c r="AT212" s="20"/>
      <c r="AU212" s="20"/>
      <c r="AV212" s="20"/>
      <c r="AW212" s="20"/>
      <c r="AX212" s="20"/>
      <c r="AY212" s="20"/>
      <c r="AZ212" s="20"/>
      <c r="BA212" s="20"/>
      <c r="BB212" s="20"/>
      <c r="BC212" s="194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</row>
    <row r="213" spans="1:90" ht="14.25" customHeight="1" x14ac:dyDescent="0.3">
      <c r="A213" s="3"/>
      <c r="B213" s="3"/>
      <c r="C213" s="3"/>
      <c r="D213" s="3"/>
      <c r="E213" s="212"/>
      <c r="F213" s="212"/>
      <c r="G213" s="212"/>
      <c r="H213" s="212"/>
      <c r="I213" s="212"/>
      <c r="J213" s="212"/>
      <c r="K213" s="212"/>
      <c r="L213" s="212"/>
      <c r="M213" s="212"/>
      <c r="N213" s="212"/>
      <c r="O213" s="212"/>
      <c r="P213" s="216"/>
      <c r="Q213" s="216"/>
      <c r="R213" s="212"/>
      <c r="S213" s="212"/>
      <c r="T213" s="212"/>
      <c r="U213" s="212"/>
      <c r="V213" s="212"/>
      <c r="W213" s="212"/>
      <c r="X213" s="212"/>
      <c r="Y213" s="216"/>
      <c r="Z213" s="212"/>
      <c r="AA213" s="212"/>
      <c r="AB213" s="212"/>
      <c r="AC213" s="212"/>
      <c r="AD213" s="212"/>
      <c r="AE213" s="212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</row>
    <row r="214" spans="1:90" ht="18" customHeight="1" x14ac:dyDescent="0.3">
      <c r="A214" s="224" t="s">
        <v>730</v>
      </c>
      <c r="B214" s="225"/>
      <c r="C214" s="225"/>
      <c r="D214" s="219">
        <f>COUNTIFS(T3:T194,"Finalised",C3:C194, "New")</f>
        <v>135</v>
      </c>
      <c r="E214" s="220"/>
      <c r="F214" s="220"/>
      <c r="G214" s="220"/>
      <c r="H214" s="220"/>
      <c r="I214" s="220"/>
      <c r="J214" s="220"/>
      <c r="K214" s="220"/>
      <c r="L214" s="220"/>
      <c r="M214" s="220"/>
      <c r="N214" s="220"/>
      <c r="O214" s="220"/>
      <c r="P214" s="221"/>
      <c r="Q214" s="216"/>
      <c r="R214" s="212"/>
      <c r="S214" s="212"/>
      <c r="T214" s="212"/>
      <c r="U214" s="212"/>
      <c r="V214" s="212"/>
      <c r="W214" s="212"/>
      <c r="X214" s="212"/>
      <c r="Y214" s="216"/>
      <c r="Z214" s="212"/>
      <c r="AA214" s="212"/>
      <c r="AB214" s="212"/>
      <c r="AC214" s="212"/>
      <c r="AD214" s="212"/>
      <c r="AE214" s="212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</row>
    <row r="215" spans="1:90" ht="18" customHeight="1" x14ac:dyDescent="0.3">
      <c r="A215" s="224" t="s">
        <v>731</v>
      </c>
      <c r="B215" s="225"/>
      <c r="C215" s="225"/>
      <c r="D215" s="219">
        <f>COUNTIFS(T3:T194,"Finalised",C3:C194, "Appeal")</f>
        <v>18</v>
      </c>
      <c r="E215" s="220"/>
      <c r="F215" s="220"/>
      <c r="G215" s="220"/>
      <c r="H215" s="220"/>
      <c r="I215" s="220"/>
      <c r="J215" s="220"/>
      <c r="K215" s="220"/>
      <c r="L215" s="220"/>
      <c r="M215" s="220"/>
      <c r="N215" s="220"/>
      <c r="O215" s="220"/>
      <c r="P215" s="221"/>
      <c r="Q215" s="216"/>
      <c r="R215" s="212"/>
      <c r="S215" s="212"/>
      <c r="T215" s="212"/>
      <c r="U215" s="212"/>
      <c r="V215" s="212"/>
      <c r="W215" s="212"/>
      <c r="X215" s="212"/>
      <c r="Y215" s="216"/>
      <c r="Z215" s="212"/>
      <c r="AA215" s="212"/>
      <c r="AB215" s="212"/>
      <c r="AC215" s="212"/>
      <c r="AD215" s="212"/>
      <c r="AE215" s="212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</row>
    <row r="216" spans="1:90" ht="18" customHeight="1" x14ac:dyDescent="0.3">
      <c r="A216" s="224" t="s">
        <v>732</v>
      </c>
      <c r="B216" s="225"/>
      <c r="C216" s="225"/>
      <c r="D216" s="219">
        <f>COUNTIFS(T3:T194,"Finalised",C3:C194, "Retification")</f>
        <v>0</v>
      </c>
      <c r="E216" s="220"/>
      <c r="F216" s="220"/>
      <c r="G216" s="220"/>
      <c r="H216" s="220"/>
      <c r="I216" s="220"/>
      <c r="J216" s="220"/>
      <c r="K216" s="220"/>
      <c r="L216" s="220"/>
      <c r="M216" s="220"/>
      <c r="N216" s="220"/>
      <c r="O216" s="220"/>
      <c r="P216" s="221"/>
      <c r="Q216" s="216"/>
      <c r="R216" s="212"/>
      <c r="S216" s="212"/>
      <c r="T216" s="212"/>
      <c r="U216" s="212"/>
      <c r="V216" s="212"/>
      <c r="W216" s="212"/>
      <c r="X216" s="212"/>
      <c r="Y216" s="216"/>
      <c r="Z216" s="212"/>
      <c r="AA216" s="212"/>
      <c r="AB216" s="212"/>
      <c r="AC216" s="212"/>
      <c r="AD216" s="212"/>
      <c r="AE216" s="212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</row>
    <row r="217" spans="1:90" ht="18" customHeight="1" x14ac:dyDescent="0.3">
      <c r="A217" s="224" t="s">
        <v>733</v>
      </c>
      <c r="B217" s="225"/>
      <c r="C217" s="225"/>
      <c r="D217" s="219">
        <f>COUNTIFS(T3:T194,"Finalised",C3:C194, "Rollover")</f>
        <v>14</v>
      </c>
      <c r="E217" s="220"/>
      <c r="F217" s="220"/>
      <c r="G217" s="220"/>
      <c r="H217" s="220"/>
      <c r="I217" s="220"/>
      <c r="J217" s="220"/>
      <c r="K217" s="220"/>
      <c r="L217" s="220"/>
      <c r="M217" s="220"/>
      <c r="N217" s="220"/>
      <c r="O217" s="220"/>
      <c r="P217" s="216"/>
      <c r="Q217" s="216"/>
      <c r="R217" s="212"/>
      <c r="S217" s="212"/>
      <c r="T217" s="212"/>
      <c r="U217" s="212"/>
      <c r="V217" s="212"/>
      <c r="W217" s="212"/>
      <c r="X217" s="212"/>
      <c r="Y217" s="216"/>
      <c r="Z217" s="212"/>
      <c r="AA217" s="212"/>
      <c r="AB217" s="212"/>
      <c r="AC217" s="212"/>
      <c r="AD217" s="212"/>
      <c r="AE217" s="212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</row>
    <row r="218" spans="1:90" ht="18" customHeight="1" x14ac:dyDescent="0.3">
      <c r="A218" s="224" t="s">
        <v>734</v>
      </c>
      <c r="B218" s="225"/>
      <c r="C218" s="225"/>
      <c r="D218" s="222">
        <f>SUM(D214:O217)</f>
        <v>167</v>
      </c>
      <c r="E218" s="223"/>
      <c r="F218" s="223"/>
      <c r="G218" s="223"/>
      <c r="H218" s="223"/>
      <c r="I218" s="223"/>
      <c r="J218" s="223"/>
      <c r="K218" s="223"/>
      <c r="L218" s="223"/>
      <c r="M218" s="223"/>
      <c r="N218" s="223"/>
      <c r="O218" s="223"/>
      <c r="P218" s="216"/>
      <c r="Q218" s="216"/>
      <c r="R218" s="212"/>
      <c r="S218" s="212"/>
      <c r="T218" s="212"/>
      <c r="U218" s="212"/>
      <c r="V218" s="212"/>
      <c r="W218" s="212"/>
      <c r="X218" s="212"/>
      <c r="Y218" s="216"/>
      <c r="Z218" s="212"/>
      <c r="AA218" s="212"/>
      <c r="AB218" s="212"/>
      <c r="AC218" s="212"/>
      <c r="AD218" s="212"/>
      <c r="AE218" s="212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</row>
    <row r="219" spans="1:90" ht="18" customHeight="1" x14ac:dyDescent="0.3">
      <c r="A219" s="224" t="s">
        <v>735</v>
      </c>
      <c r="B219" s="225"/>
      <c r="C219" s="225"/>
      <c r="D219" s="222">
        <f>COUNTIFS(T3:T194,"Withdrawn",C3:C194, "New") + COUNTIFS(T3:T194,"Withdrawn",C3:C194, "Rollover")</f>
        <v>0</v>
      </c>
      <c r="E219" s="223"/>
      <c r="F219" s="223"/>
      <c r="G219" s="223"/>
      <c r="H219" s="223"/>
      <c r="I219" s="223"/>
      <c r="J219" s="223"/>
      <c r="K219" s="223"/>
      <c r="L219" s="223"/>
      <c r="M219" s="223"/>
      <c r="N219" s="223"/>
      <c r="O219" s="223"/>
      <c r="P219" s="216"/>
      <c r="Q219" s="216"/>
      <c r="R219" s="212"/>
      <c r="S219" s="212"/>
      <c r="T219" s="212"/>
      <c r="U219" s="212"/>
      <c r="V219" s="212"/>
      <c r="W219" s="212"/>
      <c r="X219" s="212"/>
      <c r="Y219" s="216"/>
      <c r="Z219" s="212"/>
      <c r="AA219" s="212"/>
      <c r="AB219" s="212"/>
      <c r="AC219" s="212"/>
      <c r="AD219" s="212"/>
      <c r="AE219" s="212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</row>
    <row r="220" spans="1:90" ht="18" customHeight="1" x14ac:dyDescent="0.3">
      <c r="A220" s="224" t="s">
        <v>736</v>
      </c>
      <c r="B220" s="225"/>
      <c r="C220" s="225"/>
      <c r="D220" s="222">
        <f>D221-SUM(D218:D219)</f>
        <v>-167</v>
      </c>
      <c r="E220" s="223"/>
      <c r="F220" s="223"/>
      <c r="G220" s="223"/>
      <c r="H220" s="223"/>
      <c r="I220" s="223"/>
      <c r="J220" s="223"/>
      <c r="K220" s="223"/>
      <c r="L220" s="223"/>
      <c r="M220" s="223"/>
      <c r="N220" s="223"/>
      <c r="O220" s="223"/>
      <c r="P220" s="216"/>
      <c r="Q220" s="216"/>
      <c r="R220" s="212"/>
      <c r="S220" s="212"/>
      <c r="T220" s="212"/>
      <c r="U220" s="212"/>
      <c r="V220" s="212"/>
      <c r="W220" s="212"/>
      <c r="X220" s="212"/>
      <c r="Y220" s="216"/>
      <c r="Z220" s="212"/>
      <c r="AA220" s="212"/>
      <c r="AB220" s="212"/>
      <c r="AC220" s="212"/>
      <c r="AD220" s="212"/>
      <c r="AE220" s="212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</row>
    <row r="221" spans="1:90" ht="14.25" customHeight="1" x14ac:dyDescent="0.3">
      <c r="A221" s="224" t="s">
        <v>737</v>
      </c>
      <c r="B221" s="225"/>
      <c r="C221" s="225"/>
      <c r="D221" s="222">
        <f>D198</f>
        <v>0</v>
      </c>
      <c r="E221" s="223"/>
      <c r="F221" s="223"/>
      <c r="G221" s="223"/>
      <c r="H221" s="223"/>
      <c r="I221" s="223"/>
      <c r="J221" s="223"/>
      <c r="K221" s="223"/>
      <c r="L221" s="223"/>
      <c r="M221" s="223"/>
      <c r="N221" s="223"/>
      <c r="O221" s="223"/>
      <c r="P221" s="216"/>
      <c r="Q221" s="216"/>
      <c r="R221" s="212"/>
      <c r="S221" s="212"/>
      <c r="T221" s="212"/>
      <c r="U221" s="212"/>
      <c r="V221" s="212"/>
      <c r="W221" s="212"/>
      <c r="X221" s="212"/>
      <c r="Y221" s="216"/>
      <c r="Z221" s="212"/>
      <c r="AA221" s="212"/>
      <c r="AB221" s="212"/>
      <c r="AC221" s="212"/>
      <c r="AD221" s="212"/>
      <c r="AE221" s="212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</row>
    <row r="222" spans="1:90" ht="14.25" customHeight="1" x14ac:dyDescent="0.3">
      <c r="A222" s="212"/>
      <c r="B222" s="212"/>
      <c r="C222" s="212"/>
      <c r="D222" s="3"/>
      <c r="E222" s="212"/>
      <c r="F222" s="212"/>
      <c r="G222" s="212"/>
      <c r="H222" s="212"/>
      <c r="I222" s="212"/>
      <c r="J222" s="212"/>
      <c r="K222" s="212"/>
      <c r="L222" s="212"/>
      <c r="M222" s="212"/>
      <c r="N222" s="212"/>
      <c r="O222" s="212"/>
      <c r="P222" s="216"/>
      <c r="Q222" s="216"/>
      <c r="R222" s="212"/>
      <c r="S222" s="212"/>
      <c r="T222" s="212"/>
      <c r="U222" s="212"/>
      <c r="V222" s="212"/>
      <c r="W222" s="212"/>
      <c r="X222" s="212"/>
      <c r="Y222" s="216"/>
      <c r="Z222" s="212"/>
      <c r="AA222" s="212"/>
      <c r="AB222" s="212"/>
      <c r="AC222" s="212"/>
      <c r="AD222" s="212"/>
      <c r="AE222" s="212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</row>
    <row r="223" spans="1:90" ht="14.25" customHeight="1" x14ac:dyDescent="0.3">
      <c r="A223" s="3"/>
      <c r="B223" s="3"/>
      <c r="C223" s="3"/>
      <c r="D223" s="3"/>
      <c r="E223" s="212"/>
      <c r="F223" s="212"/>
      <c r="G223" s="212"/>
      <c r="H223" s="212"/>
      <c r="I223" s="212"/>
      <c r="J223" s="212"/>
      <c r="K223" s="212"/>
      <c r="L223" s="212"/>
      <c r="M223" s="212"/>
      <c r="N223" s="212"/>
      <c r="O223" s="212"/>
      <c r="P223" s="216"/>
      <c r="Q223" s="216"/>
      <c r="R223" s="212"/>
      <c r="S223" s="212"/>
      <c r="T223" s="212"/>
      <c r="U223" s="212"/>
      <c r="V223" s="212"/>
      <c r="W223" s="212"/>
      <c r="X223" s="212"/>
      <c r="Y223" s="216"/>
      <c r="Z223" s="212"/>
      <c r="AA223" s="212"/>
      <c r="AB223" s="212"/>
      <c r="AC223" s="212"/>
      <c r="AD223" s="212"/>
      <c r="AE223" s="212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</row>
    <row r="224" spans="1:90" ht="14.25" customHeight="1" x14ac:dyDescent="0.3">
      <c r="A224" s="212"/>
      <c r="B224" s="212"/>
      <c r="C224" s="212"/>
      <c r="D224" s="212"/>
      <c r="E224" s="212"/>
      <c r="F224" s="212"/>
      <c r="G224" s="212"/>
      <c r="H224" s="212"/>
      <c r="I224" s="212"/>
      <c r="J224" s="212"/>
      <c r="K224" s="212"/>
      <c r="L224" s="212"/>
      <c r="M224" s="212"/>
      <c r="N224" s="212"/>
      <c r="O224" s="212"/>
      <c r="P224" s="216"/>
      <c r="Q224" s="216"/>
      <c r="R224" s="212"/>
      <c r="S224" s="212"/>
      <c r="T224" s="212"/>
      <c r="U224" s="212"/>
      <c r="V224" s="212"/>
      <c r="W224" s="212"/>
      <c r="X224" s="212"/>
      <c r="Y224" s="216"/>
      <c r="Z224" s="212"/>
      <c r="AA224" s="212"/>
      <c r="AB224" s="212"/>
      <c r="AC224" s="212"/>
      <c r="AD224" s="212"/>
      <c r="AE224" s="212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</row>
    <row r="225" spans="1:90" ht="14.25" customHeight="1" x14ac:dyDescent="0.3">
      <c r="A225" s="212"/>
      <c r="B225" s="212"/>
      <c r="C225" s="212"/>
      <c r="D225" s="212"/>
      <c r="E225" s="212"/>
      <c r="F225" s="212"/>
      <c r="G225" s="212"/>
      <c r="H225" s="212"/>
      <c r="I225" s="212"/>
      <c r="J225" s="212"/>
      <c r="K225" s="212"/>
      <c r="L225" s="212"/>
      <c r="M225" s="212"/>
      <c r="N225" s="212"/>
      <c r="O225" s="212"/>
      <c r="P225" s="216"/>
      <c r="Q225" s="216"/>
      <c r="R225" s="212"/>
      <c r="S225" s="212"/>
      <c r="T225" s="212"/>
      <c r="U225" s="212"/>
      <c r="V225" s="212"/>
      <c r="W225" s="212"/>
      <c r="X225" s="212"/>
      <c r="Y225" s="216"/>
      <c r="Z225" s="212"/>
      <c r="AA225" s="212"/>
      <c r="AB225" s="212"/>
      <c r="AC225" s="212"/>
      <c r="AD225" s="212"/>
      <c r="AE225" s="212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</row>
    <row r="226" spans="1:90" ht="14.25" customHeight="1" x14ac:dyDescent="0.3">
      <c r="A226" s="212"/>
      <c r="B226" s="212"/>
      <c r="C226" s="212"/>
      <c r="D226" s="212"/>
      <c r="E226" s="212"/>
      <c r="F226" s="212"/>
      <c r="G226" s="212"/>
      <c r="H226" s="212"/>
      <c r="I226" s="212"/>
      <c r="J226" s="212"/>
      <c r="K226" s="212"/>
      <c r="L226" s="212"/>
      <c r="M226" s="212"/>
      <c r="N226" s="212"/>
      <c r="O226" s="212"/>
      <c r="P226" s="216"/>
      <c r="Q226" s="216"/>
      <c r="R226" s="212"/>
      <c r="S226" s="212"/>
      <c r="T226" s="212"/>
      <c r="U226" s="212"/>
      <c r="V226" s="212"/>
      <c r="W226" s="212"/>
      <c r="X226" s="212"/>
      <c r="Y226" s="216"/>
      <c r="Z226" s="212"/>
      <c r="AA226" s="212"/>
      <c r="AB226" s="212"/>
      <c r="AC226" s="212"/>
      <c r="AD226" s="212"/>
      <c r="AE226" s="212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</row>
    <row r="227" spans="1:90" ht="14.25" customHeight="1" x14ac:dyDescent="0.3">
      <c r="A227" s="212"/>
      <c r="B227" s="212"/>
      <c r="C227" s="212"/>
      <c r="D227" s="212"/>
      <c r="E227" s="212"/>
      <c r="F227" s="212"/>
      <c r="G227" s="212"/>
      <c r="H227" s="212"/>
      <c r="I227" s="212"/>
      <c r="J227" s="212"/>
      <c r="K227" s="212"/>
      <c r="L227" s="212"/>
      <c r="M227" s="212"/>
      <c r="N227" s="212"/>
      <c r="O227" s="212"/>
      <c r="P227" s="216"/>
      <c r="Q227" s="216"/>
      <c r="R227" s="212"/>
      <c r="S227" s="212"/>
      <c r="T227" s="212"/>
      <c r="U227" s="212"/>
      <c r="V227" s="212"/>
      <c r="W227" s="212"/>
      <c r="X227" s="212"/>
      <c r="Y227" s="216"/>
      <c r="Z227" s="212"/>
      <c r="AA227" s="212"/>
      <c r="AB227" s="212"/>
      <c r="AC227" s="212"/>
      <c r="AD227" s="212"/>
      <c r="AE227" s="212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</row>
    <row r="228" spans="1:90" ht="14.25" customHeight="1" x14ac:dyDescent="0.3">
      <c r="A228" s="212"/>
      <c r="B228" s="212"/>
      <c r="C228" s="212"/>
      <c r="D228" s="212"/>
      <c r="E228" s="212"/>
      <c r="F228" s="212"/>
      <c r="G228" s="212"/>
      <c r="H228" s="212"/>
      <c r="I228" s="212"/>
      <c r="J228" s="212"/>
      <c r="K228" s="212"/>
      <c r="L228" s="212"/>
      <c r="M228" s="212"/>
      <c r="N228" s="212"/>
      <c r="O228" s="212"/>
      <c r="P228" s="216"/>
      <c r="Q228" s="216"/>
      <c r="R228" s="212"/>
      <c r="S228" s="212"/>
      <c r="T228" s="212"/>
      <c r="U228" s="212"/>
      <c r="V228" s="212"/>
      <c r="W228" s="212"/>
      <c r="X228" s="212"/>
      <c r="Y228" s="216"/>
      <c r="Z228" s="212"/>
      <c r="AA228" s="212"/>
      <c r="AB228" s="212"/>
      <c r="AC228" s="212"/>
      <c r="AD228" s="212"/>
      <c r="AE228" s="212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</row>
    <row r="229" spans="1:90" ht="14.25" customHeight="1" x14ac:dyDescent="0.3">
      <c r="A229" s="212"/>
      <c r="B229" s="212"/>
      <c r="C229" s="212"/>
      <c r="D229" s="212"/>
      <c r="E229" s="212"/>
      <c r="F229" s="212"/>
      <c r="G229" s="212"/>
      <c r="H229" s="212"/>
      <c r="I229" s="212"/>
      <c r="J229" s="212"/>
      <c r="K229" s="212"/>
      <c r="L229" s="212"/>
      <c r="M229" s="212"/>
      <c r="N229" s="212"/>
      <c r="O229" s="212"/>
      <c r="P229" s="216"/>
      <c r="Q229" s="216"/>
      <c r="R229" s="212"/>
      <c r="S229" s="212"/>
      <c r="T229" s="212"/>
      <c r="U229" s="212"/>
      <c r="V229" s="212"/>
      <c r="W229" s="212"/>
      <c r="X229" s="212"/>
      <c r="Y229" s="216"/>
      <c r="Z229" s="212"/>
      <c r="AA229" s="212"/>
      <c r="AB229" s="212"/>
      <c r="AC229" s="212"/>
      <c r="AD229" s="212"/>
      <c r="AE229" s="212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</row>
    <row r="230" spans="1:90" ht="14.25" customHeight="1" x14ac:dyDescent="0.3">
      <c r="A230" s="212"/>
      <c r="B230" s="212"/>
      <c r="C230" s="212"/>
      <c r="D230" s="212"/>
      <c r="E230" s="212"/>
      <c r="F230" s="212"/>
      <c r="G230" s="212"/>
      <c r="H230" s="212"/>
      <c r="I230" s="212"/>
      <c r="J230" s="212"/>
      <c r="K230" s="212"/>
      <c r="L230" s="212"/>
      <c r="M230" s="212"/>
      <c r="N230" s="212"/>
      <c r="O230" s="212"/>
      <c r="P230" s="216"/>
      <c r="Q230" s="216"/>
      <c r="R230" s="212"/>
      <c r="S230" s="212"/>
      <c r="T230" s="212"/>
      <c r="U230" s="212"/>
      <c r="V230" s="212"/>
      <c r="W230" s="212"/>
      <c r="X230" s="212"/>
      <c r="Y230" s="216"/>
      <c r="Z230" s="212"/>
      <c r="AA230" s="212"/>
      <c r="AB230" s="212"/>
      <c r="AC230" s="212"/>
      <c r="AD230" s="212"/>
      <c r="AE230" s="212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</row>
    <row r="231" spans="1:90" ht="14.25" customHeight="1" x14ac:dyDescent="0.3">
      <c r="A231" s="212"/>
      <c r="B231" s="212"/>
      <c r="C231" s="212"/>
      <c r="D231" s="212"/>
      <c r="E231" s="212"/>
      <c r="F231" s="212"/>
      <c r="G231" s="212"/>
      <c r="H231" s="212"/>
      <c r="I231" s="212"/>
      <c r="J231" s="212"/>
      <c r="K231" s="212"/>
      <c r="L231" s="212"/>
      <c r="M231" s="212"/>
      <c r="N231" s="212"/>
      <c r="O231" s="212"/>
      <c r="P231" s="216"/>
      <c r="Q231" s="216"/>
      <c r="R231" s="212"/>
      <c r="S231" s="212"/>
      <c r="T231" s="212"/>
      <c r="U231" s="212"/>
      <c r="V231" s="212"/>
      <c r="W231" s="212"/>
      <c r="X231" s="212"/>
      <c r="Y231" s="216"/>
      <c r="Z231" s="212"/>
      <c r="AA231" s="212"/>
      <c r="AB231" s="212"/>
      <c r="AC231" s="212"/>
      <c r="AD231" s="212"/>
      <c r="AE231" s="212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</row>
    <row r="232" spans="1:90" ht="14.25" customHeight="1" x14ac:dyDescent="0.3">
      <c r="A232" s="212"/>
      <c r="B232" s="212"/>
      <c r="C232" s="212"/>
      <c r="D232" s="212"/>
      <c r="E232" s="212"/>
      <c r="F232" s="212"/>
      <c r="G232" s="212"/>
      <c r="H232" s="212"/>
      <c r="I232" s="212"/>
      <c r="J232" s="212"/>
      <c r="K232" s="212"/>
      <c r="L232" s="212"/>
      <c r="M232" s="212"/>
      <c r="N232" s="212"/>
      <c r="O232" s="212"/>
      <c r="P232" s="216"/>
      <c r="Q232" s="216"/>
      <c r="R232" s="212"/>
      <c r="S232" s="212"/>
      <c r="T232" s="212"/>
      <c r="U232" s="212"/>
      <c r="V232" s="212"/>
      <c r="W232" s="212"/>
      <c r="X232" s="212"/>
      <c r="Y232" s="216"/>
      <c r="Z232" s="212"/>
      <c r="AA232" s="212"/>
      <c r="AB232" s="212"/>
      <c r="AC232" s="212"/>
      <c r="AD232" s="212"/>
      <c r="AE232" s="212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</row>
    <row r="233" spans="1:90" ht="14.25" customHeight="1" x14ac:dyDescent="0.3">
      <c r="A233" s="212"/>
      <c r="B233" s="212"/>
      <c r="C233" s="212"/>
      <c r="D233" s="212"/>
      <c r="E233" s="212"/>
      <c r="F233" s="212"/>
      <c r="G233" s="212"/>
      <c r="H233" s="212"/>
      <c r="I233" s="212"/>
      <c r="J233" s="212"/>
      <c r="K233" s="212"/>
      <c r="L233" s="212"/>
      <c r="M233" s="212"/>
      <c r="N233" s="212"/>
      <c r="O233" s="212"/>
      <c r="P233" s="216"/>
      <c r="Q233" s="216"/>
      <c r="R233" s="212"/>
      <c r="S233" s="212"/>
      <c r="T233" s="212"/>
      <c r="U233" s="212"/>
      <c r="V233" s="212"/>
      <c r="W233" s="212"/>
      <c r="X233" s="212"/>
      <c r="Y233" s="216"/>
      <c r="Z233" s="212"/>
      <c r="AA233" s="212"/>
      <c r="AB233" s="212"/>
      <c r="AC233" s="212"/>
      <c r="AD233" s="212"/>
      <c r="AE233" s="212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</row>
    <row r="234" spans="1:90" ht="14.25" customHeight="1" x14ac:dyDescent="0.3">
      <c r="A234" s="212"/>
      <c r="B234" s="212"/>
      <c r="C234" s="212"/>
      <c r="D234" s="212"/>
      <c r="E234" s="212"/>
      <c r="F234" s="212"/>
      <c r="G234" s="212"/>
      <c r="H234" s="212"/>
      <c r="I234" s="212"/>
      <c r="J234" s="212"/>
      <c r="K234" s="212"/>
      <c r="L234" s="212"/>
      <c r="M234" s="212"/>
      <c r="N234" s="212"/>
      <c r="O234" s="212"/>
      <c r="P234" s="216"/>
      <c r="Q234" s="216"/>
      <c r="R234" s="212"/>
      <c r="S234" s="212"/>
      <c r="T234" s="212"/>
      <c r="U234" s="212"/>
      <c r="V234" s="212"/>
      <c r="W234" s="212"/>
      <c r="X234" s="212"/>
      <c r="Y234" s="216"/>
      <c r="Z234" s="212"/>
      <c r="AA234" s="212"/>
      <c r="AB234" s="212"/>
      <c r="AC234" s="212"/>
      <c r="AD234" s="212"/>
      <c r="AE234" s="212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</row>
    <row r="235" spans="1:90" ht="14.25" customHeight="1" x14ac:dyDescent="0.3">
      <c r="A235" s="212"/>
      <c r="B235" s="212"/>
      <c r="C235" s="212"/>
      <c r="D235" s="212"/>
      <c r="E235" s="212"/>
      <c r="F235" s="212"/>
      <c r="G235" s="212"/>
      <c r="H235" s="212"/>
      <c r="I235" s="212"/>
      <c r="J235" s="212"/>
      <c r="K235" s="212"/>
      <c r="L235" s="212"/>
      <c r="M235" s="212"/>
      <c r="N235" s="212"/>
      <c r="O235" s="212"/>
      <c r="P235" s="216"/>
      <c r="Q235" s="216"/>
      <c r="R235" s="212"/>
      <c r="S235" s="212"/>
      <c r="T235" s="212"/>
      <c r="U235" s="212"/>
      <c r="V235" s="212"/>
      <c r="W235" s="212"/>
      <c r="X235" s="212"/>
      <c r="Y235" s="216"/>
      <c r="Z235" s="212"/>
      <c r="AA235" s="212"/>
      <c r="AB235" s="212"/>
      <c r="AC235" s="212"/>
      <c r="AD235" s="212"/>
      <c r="AE235" s="212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</row>
    <row r="236" spans="1:90" ht="14.25" customHeight="1" x14ac:dyDescent="0.3">
      <c r="A236" s="212"/>
      <c r="B236" s="212"/>
      <c r="C236" s="212"/>
      <c r="D236" s="212"/>
      <c r="E236" s="212"/>
      <c r="F236" s="212"/>
      <c r="G236" s="212"/>
      <c r="H236" s="212"/>
      <c r="I236" s="212"/>
      <c r="J236" s="212"/>
      <c r="K236" s="212"/>
      <c r="L236" s="212"/>
      <c r="M236" s="212"/>
      <c r="N236" s="212"/>
      <c r="O236" s="212"/>
      <c r="P236" s="216"/>
      <c r="Q236" s="216"/>
      <c r="R236" s="212"/>
      <c r="S236" s="212"/>
      <c r="T236" s="212"/>
      <c r="U236" s="212"/>
      <c r="V236" s="212"/>
      <c r="W236" s="212"/>
      <c r="X236" s="212"/>
      <c r="Y236" s="216"/>
      <c r="Z236" s="212"/>
      <c r="AA236" s="212"/>
      <c r="AB236" s="212"/>
      <c r="AC236" s="212"/>
      <c r="AD236" s="212"/>
      <c r="AE236" s="212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</row>
    <row r="237" spans="1:90" ht="14.25" customHeight="1" x14ac:dyDescent="0.3">
      <c r="A237" s="212"/>
      <c r="B237" s="212"/>
      <c r="C237" s="212"/>
      <c r="D237" s="212"/>
      <c r="E237" s="212"/>
      <c r="F237" s="212"/>
      <c r="G237" s="212"/>
      <c r="H237" s="212"/>
      <c r="I237" s="212"/>
      <c r="J237" s="212"/>
      <c r="K237" s="212"/>
      <c r="L237" s="212"/>
      <c r="M237" s="212"/>
      <c r="N237" s="212"/>
      <c r="O237" s="212"/>
      <c r="P237" s="216"/>
      <c r="Q237" s="216"/>
      <c r="R237" s="212"/>
      <c r="S237" s="212"/>
      <c r="T237" s="212"/>
      <c r="U237" s="212"/>
      <c r="V237" s="212"/>
      <c r="W237" s="212"/>
      <c r="X237" s="212"/>
      <c r="Y237" s="216"/>
      <c r="Z237" s="212"/>
      <c r="AA237" s="212"/>
      <c r="AB237" s="212"/>
      <c r="AC237" s="212"/>
      <c r="AD237" s="212"/>
      <c r="AE237" s="212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</row>
    <row r="238" spans="1:90" ht="14.25" customHeight="1" x14ac:dyDescent="0.3">
      <c r="A238" s="212"/>
      <c r="B238" s="212"/>
      <c r="C238" s="212"/>
      <c r="D238" s="212"/>
      <c r="E238" s="212"/>
      <c r="F238" s="212"/>
      <c r="G238" s="212"/>
      <c r="H238" s="212"/>
      <c r="I238" s="212"/>
      <c r="J238" s="212"/>
      <c r="K238" s="212"/>
      <c r="L238" s="212"/>
      <c r="M238" s="212"/>
      <c r="N238" s="212"/>
      <c r="O238" s="212"/>
      <c r="P238" s="216"/>
      <c r="Q238" s="216"/>
      <c r="R238" s="212"/>
      <c r="S238" s="212"/>
      <c r="T238" s="212"/>
      <c r="U238" s="212"/>
      <c r="V238" s="212"/>
      <c r="W238" s="212"/>
      <c r="X238" s="212"/>
      <c r="Y238" s="216"/>
      <c r="Z238" s="212"/>
      <c r="AA238" s="212"/>
      <c r="AB238" s="212"/>
      <c r="AC238" s="212"/>
      <c r="AD238" s="212"/>
      <c r="AE238" s="212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</row>
    <row r="239" spans="1:90" ht="14.25" customHeight="1" x14ac:dyDescent="0.3">
      <c r="A239" s="212"/>
      <c r="B239" s="212"/>
      <c r="C239" s="212"/>
      <c r="D239" s="212"/>
      <c r="E239" s="212"/>
      <c r="F239" s="212"/>
      <c r="G239" s="212"/>
      <c r="H239" s="212"/>
      <c r="I239" s="212"/>
      <c r="J239" s="212"/>
      <c r="K239" s="212"/>
      <c r="L239" s="212"/>
      <c r="M239" s="212"/>
      <c r="N239" s="212"/>
      <c r="O239" s="212"/>
      <c r="P239" s="216"/>
      <c r="Q239" s="216"/>
      <c r="R239" s="212"/>
      <c r="S239" s="212"/>
      <c r="T239" s="212"/>
      <c r="U239" s="212"/>
      <c r="V239" s="212"/>
      <c r="W239" s="212"/>
      <c r="X239" s="212"/>
      <c r="Y239" s="216"/>
      <c r="Z239" s="212"/>
      <c r="AA239" s="212"/>
      <c r="AB239" s="212"/>
      <c r="AC239" s="212"/>
      <c r="AD239" s="212"/>
      <c r="AE239" s="212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</row>
    <row r="240" spans="1:90" ht="14.25" customHeight="1" x14ac:dyDescent="0.3">
      <c r="A240" s="212"/>
      <c r="B240" s="212"/>
      <c r="C240" s="212"/>
      <c r="D240" s="212"/>
      <c r="E240" s="212"/>
      <c r="F240" s="212"/>
      <c r="G240" s="212"/>
      <c r="H240" s="212"/>
      <c r="I240" s="212"/>
      <c r="J240" s="212"/>
      <c r="K240" s="212"/>
      <c r="L240" s="212"/>
      <c r="M240" s="212"/>
      <c r="N240" s="212"/>
      <c r="O240" s="212"/>
      <c r="P240" s="216"/>
      <c r="Q240" s="216"/>
      <c r="R240" s="212"/>
      <c r="S240" s="212"/>
      <c r="T240" s="212"/>
      <c r="U240" s="212"/>
      <c r="V240" s="212"/>
      <c r="W240" s="212"/>
      <c r="X240" s="212"/>
      <c r="Y240" s="216"/>
      <c r="Z240" s="212"/>
      <c r="AA240" s="212"/>
      <c r="AB240" s="212"/>
      <c r="AC240" s="212"/>
      <c r="AD240" s="212"/>
      <c r="AE240" s="212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</row>
    <row r="241" spans="1:90" ht="14.25" customHeight="1" x14ac:dyDescent="0.3">
      <c r="A241" s="212"/>
      <c r="B241" s="212"/>
      <c r="C241" s="212"/>
      <c r="D241" s="212"/>
      <c r="E241" s="212"/>
      <c r="F241" s="212"/>
      <c r="G241" s="212"/>
      <c r="H241" s="212"/>
      <c r="I241" s="212"/>
      <c r="J241" s="212"/>
      <c r="K241" s="212"/>
      <c r="L241" s="212"/>
      <c r="M241" s="212"/>
      <c r="N241" s="212"/>
      <c r="O241" s="212"/>
      <c r="P241" s="216"/>
      <c r="Q241" s="216"/>
      <c r="R241" s="212"/>
      <c r="S241" s="212"/>
      <c r="T241" s="212"/>
      <c r="U241" s="212"/>
      <c r="V241" s="212"/>
      <c r="W241" s="212"/>
      <c r="X241" s="212"/>
      <c r="Y241" s="216"/>
      <c r="Z241" s="212"/>
      <c r="AA241" s="212"/>
      <c r="AB241" s="212"/>
      <c r="AC241" s="212"/>
      <c r="AD241" s="212"/>
      <c r="AE241" s="212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</row>
    <row r="242" spans="1:90" ht="14.25" customHeight="1" x14ac:dyDescent="0.3">
      <c r="A242" s="212"/>
      <c r="B242" s="212"/>
      <c r="C242" s="212"/>
      <c r="D242" s="212"/>
      <c r="E242" s="212"/>
      <c r="F242" s="212"/>
      <c r="G242" s="212"/>
      <c r="H242" s="212"/>
      <c r="I242" s="212"/>
      <c r="J242" s="212"/>
      <c r="K242" s="212"/>
      <c r="L242" s="212"/>
      <c r="M242" s="212"/>
      <c r="N242" s="212"/>
      <c r="O242" s="212"/>
      <c r="P242" s="216"/>
      <c r="Q242" s="216"/>
      <c r="R242" s="212"/>
      <c r="S242" s="212"/>
      <c r="T242" s="212"/>
      <c r="U242" s="212"/>
      <c r="V242" s="212"/>
      <c r="W242" s="212"/>
      <c r="X242" s="212"/>
      <c r="Y242" s="216"/>
      <c r="Z242" s="212"/>
      <c r="AA242" s="212"/>
      <c r="AB242" s="212"/>
      <c r="AC242" s="212"/>
      <c r="AD242" s="212"/>
      <c r="AE242" s="212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</row>
    <row r="243" spans="1:90" ht="14.25" customHeight="1" x14ac:dyDescent="0.3">
      <c r="A243" s="212"/>
      <c r="B243" s="212"/>
      <c r="C243" s="212"/>
      <c r="D243" s="212"/>
      <c r="E243" s="212"/>
      <c r="F243" s="212"/>
      <c r="G243" s="212"/>
      <c r="H243" s="212"/>
      <c r="I243" s="212"/>
      <c r="J243" s="212"/>
      <c r="K243" s="212"/>
      <c r="L243" s="212"/>
      <c r="M243" s="212"/>
      <c r="N243" s="212"/>
      <c r="O243" s="212"/>
      <c r="P243" s="216"/>
      <c r="Q243" s="216"/>
      <c r="R243" s="212"/>
      <c r="S243" s="212"/>
      <c r="T243" s="212"/>
      <c r="U243" s="212"/>
      <c r="V243" s="212"/>
      <c r="W243" s="212"/>
      <c r="X243" s="212"/>
      <c r="Y243" s="216"/>
      <c r="Z243" s="212"/>
      <c r="AA243" s="212"/>
      <c r="AB243" s="212"/>
      <c r="AC243" s="212"/>
      <c r="AD243" s="212"/>
      <c r="AE243" s="212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</row>
    <row r="244" spans="1:90" ht="14.25" customHeight="1" x14ac:dyDescent="0.3">
      <c r="A244" s="212"/>
      <c r="B244" s="212"/>
      <c r="C244" s="212"/>
      <c r="D244" s="212"/>
      <c r="E244" s="212"/>
      <c r="F244" s="212"/>
      <c r="G244" s="212"/>
      <c r="H244" s="212"/>
      <c r="I244" s="212"/>
      <c r="J244" s="212"/>
      <c r="K244" s="212"/>
      <c r="L244" s="212"/>
      <c r="M244" s="212"/>
      <c r="N244" s="212"/>
      <c r="O244" s="212"/>
      <c r="P244" s="216"/>
      <c r="Q244" s="216"/>
      <c r="R244" s="212"/>
      <c r="S244" s="212"/>
      <c r="T244" s="212"/>
      <c r="U244" s="212"/>
      <c r="V244" s="212"/>
      <c r="W244" s="212"/>
      <c r="X244" s="212"/>
      <c r="Y244" s="216"/>
      <c r="Z244" s="212"/>
      <c r="AA244" s="212"/>
      <c r="AB244" s="212"/>
      <c r="AC244" s="212"/>
      <c r="AD244" s="212"/>
      <c r="AE244" s="212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</row>
    <row r="245" spans="1:90" ht="14.25" customHeight="1" x14ac:dyDescent="0.3">
      <c r="A245" s="212"/>
      <c r="B245" s="212"/>
      <c r="C245" s="212"/>
      <c r="D245" s="212"/>
      <c r="E245" s="212"/>
      <c r="F245" s="212"/>
      <c r="G245" s="212"/>
      <c r="H245" s="212"/>
      <c r="I245" s="212"/>
      <c r="J245" s="212"/>
      <c r="K245" s="212"/>
      <c r="L245" s="212"/>
      <c r="M245" s="212"/>
      <c r="N245" s="212"/>
      <c r="O245" s="212"/>
      <c r="P245" s="216"/>
      <c r="Q245" s="216"/>
      <c r="R245" s="212"/>
      <c r="S245" s="212"/>
      <c r="T245" s="212"/>
      <c r="U245" s="212"/>
      <c r="V245" s="212"/>
      <c r="W245" s="212"/>
      <c r="X245" s="212"/>
      <c r="Y245" s="216"/>
      <c r="Z245" s="212"/>
      <c r="AA245" s="212"/>
      <c r="AB245" s="212"/>
      <c r="AC245" s="212"/>
      <c r="AD245" s="212"/>
      <c r="AE245" s="212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</row>
    <row r="246" spans="1:90" ht="14.25" customHeight="1" x14ac:dyDescent="0.3">
      <c r="A246" s="212"/>
      <c r="B246" s="212"/>
      <c r="C246" s="212"/>
      <c r="D246" s="212"/>
      <c r="E246" s="212"/>
      <c r="F246" s="212"/>
      <c r="G246" s="212"/>
      <c r="H246" s="212"/>
      <c r="I246" s="212"/>
      <c r="J246" s="212"/>
      <c r="K246" s="212"/>
      <c r="L246" s="212"/>
      <c r="M246" s="212"/>
      <c r="N246" s="212"/>
      <c r="O246" s="212"/>
      <c r="P246" s="216"/>
      <c r="Q246" s="216"/>
      <c r="R246" s="212"/>
      <c r="S246" s="212"/>
      <c r="T246" s="212"/>
      <c r="U246" s="212"/>
      <c r="V246" s="212"/>
      <c r="W246" s="212"/>
      <c r="X246" s="212"/>
      <c r="Y246" s="216"/>
      <c r="Z246" s="212"/>
      <c r="AA246" s="212"/>
      <c r="AB246" s="212"/>
      <c r="AC246" s="212"/>
      <c r="AD246" s="212"/>
      <c r="AE246" s="212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</row>
    <row r="247" spans="1:90" ht="14.25" customHeight="1" x14ac:dyDescent="0.3">
      <c r="A247" s="212"/>
      <c r="B247" s="212"/>
      <c r="C247" s="212"/>
      <c r="D247" s="212"/>
      <c r="E247" s="212"/>
      <c r="F247" s="212"/>
      <c r="G247" s="212"/>
      <c r="H247" s="212"/>
      <c r="I247" s="212"/>
      <c r="J247" s="212"/>
      <c r="K247" s="212"/>
      <c r="L247" s="212"/>
      <c r="M247" s="212"/>
      <c r="N247" s="212"/>
      <c r="O247" s="212"/>
      <c r="P247" s="216"/>
      <c r="Q247" s="216"/>
      <c r="R247" s="212"/>
      <c r="S247" s="212"/>
      <c r="T247" s="212"/>
      <c r="U247" s="212"/>
      <c r="V247" s="212"/>
      <c r="W247" s="212"/>
      <c r="X247" s="212"/>
      <c r="Y247" s="216"/>
      <c r="Z247" s="212"/>
      <c r="AA247" s="212"/>
      <c r="AB247" s="212"/>
      <c r="AC247" s="212"/>
      <c r="AD247" s="212"/>
      <c r="AE247" s="212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</row>
    <row r="248" spans="1:90" ht="14.25" customHeight="1" x14ac:dyDescent="0.3">
      <c r="A248" s="212"/>
      <c r="B248" s="212"/>
      <c r="C248" s="212"/>
      <c r="D248" s="212"/>
      <c r="E248" s="212"/>
      <c r="F248" s="212"/>
      <c r="G248" s="212"/>
      <c r="H248" s="212"/>
      <c r="I248" s="212"/>
      <c r="J248" s="212"/>
      <c r="K248" s="212"/>
      <c r="L248" s="212"/>
      <c r="M248" s="212"/>
      <c r="N248" s="212"/>
      <c r="O248" s="212"/>
      <c r="P248" s="216"/>
      <c r="Q248" s="216"/>
      <c r="R248" s="212"/>
      <c r="S248" s="212"/>
      <c r="T248" s="212"/>
      <c r="U248" s="212"/>
      <c r="V248" s="212"/>
      <c r="W248" s="212"/>
      <c r="X248" s="212"/>
      <c r="Y248" s="216"/>
      <c r="Z248" s="212"/>
      <c r="AA248" s="212"/>
      <c r="AB248" s="212"/>
      <c r="AC248" s="212"/>
      <c r="AD248" s="212"/>
      <c r="AE248" s="212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</row>
    <row r="249" spans="1:90" ht="14.25" customHeight="1" x14ac:dyDescent="0.3">
      <c r="A249" s="212"/>
      <c r="B249" s="212"/>
      <c r="C249" s="212"/>
      <c r="D249" s="212"/>
      <c r="E249" s="212"/>
      <c r="F249" s="212"/>
      <c r="G249" s="212"/>
      <c r="H249" s="212"/>
      <c r="I249" s="212"/>
      <c r="J249" s="212"/>
      <c r="K249" s="212"/>
      <c r="L249" s="212"/>
      <c r="M249" s="212"/>
      <c r="N249" s="212"/>
      <c r="O249" s="212"/>
      <c r="P249" s="216"/>
      <c r="Q249" s="216"/>
      <c r="R249" s="212"/>
      <c r="S249" s="212"/>
      <c r="T249" s="212"/>
      <c r="U249" s="212"/>
      <c r="V249" s="212"/>
      <c r="W249" s="212"/>
      <c r="X249" s="212"/>
      <c r="Y249" s="216"/>
      <c r="Z249" s="212"/>
      <c r="AA249" s="212"/>
      <c r="AB249" s="212"/>
      <c r="AC249" s="212"/>
      <c r="AD249" s="212"/>
      <c r="AE249" s="212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</row>
    <row r="250" spans="1:90" ht="14.25" customHeight="1" x14ac:dyDescent="0.3">
      <c r="A250" s="212"/>
      <c r="B250" s="212"/>
      <c r="C250" s="212"/>
      <c r="D250" s="212"/>
      <c r="E250" s="212"/>
      <c r="F250" s="212"/>
      <c r="G250" s="212"/>
      <c r="H250" s="212"/>
      <c r="I250" s="212"/>
      <c r="J250" s="212"/>
      <c r="K250" s="212"/>
      <c r="L250" s="212"/>
      <c r="M250" s="212"/>
      <c r="N250" s="212"/>
      <c r="O250" s="212"/>
      <c r="P250" s="216"/>
      <c r="Q250" s="216"/>
      <c r="R250" s="212"/>
      <c r="S250" s="212"/>
      <c r="T250" s="212"/>
      <c r="U250" s="212"/>
      <c r="V250" s="212"/>
      <c r="W250" s="212"/>
      <c r="X250" s="212"/>
      <c r="Y250" s="216"/>
      <c r="Z250" s="212"/>
      <c r="AA250" s="212"/>
      <c r="AB250" s="212"/>
      <c r="AC250" s="212"/>
      <c r="AD250" s="212"/>
      <c r="AE250" s="212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</row>
    <row r="251" spans="1:90" ht="14.25" customHeight="1" x14ac:dyDescent="0.3">
      <c r="A251" s="212"/>
      <c r="B251" s="212"/>
      <c r="C251" s="212"/>
      <c r="D251" s="212"/>
      <c r="E251" s="212"/>
      <c r="F251" s="212"/>
      <c r="G251" s="212"/>
      <c r="H251" s="212"/>
      <c r="I251" s="212"/>
      <c r="J251" s="212"/>
      <c r="K251" s="212"/>
      <c r="L251" s="212"/>
      <c r="M251" s="212"/>
      <c r="N251" s="212"/>
      <c r="O251" s="212"/>
      <c r="P251" s="216"/>
      <c r="Q251" s="216"/>
      <c r="R251" s="212"/>
      <c r="S251" s="212"/>
      <c r="T251" s="212"/>
      <c r="U251" s="212"/>
      <c r="V251" s="212"/>
      <c r="W251" s="212"/>
      <c r="X251" s="212"/>
      <c r="Y251" s="216"/>
      <c r="Z251" s="212"/>
      <c r="AA251" s="212"/>
      <c r="AB251" s="212"/>
      <c r="AC251" s="212"/>
      <c r="AD251" s="212"/>
      <c r="AE251" s="212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</row>
    <row r="252" spans="1:90" ht="14.25" customHeight="1" x14ac:dyDescent="0.3">
      <c r="A252" s="212"/>
      <c r="B252" s="212"/>
      <c r="C252" s="212"/>
      <c r="D252" s="212"/>
      <c r="E252" s="212"/>
      <c r="F252" s="212"/>
      <c r="G252" s="212"/>
      <c r="H252" s="212"/>
      <c r="I252" s="212"/>
      <c r="J252" s="212"/>
      <c r="K252" s="212"/>
      <c r="L252" s="212"/>
      <c r="M252" s="212"/>
      <c r="N252" s="212"/>
      <c r="O252" s="212"/>
      <c r="P252" s="216"/>
      <c r="Q252" s="216"/>
      <c r="R252" s="212"/>
      <c r="S252" s="212"/>
      <c r="T252" s="212"/>
      <c r="U252" s="212"/>
      <c r="V252" s="212"/>
      <c r="W252" s="212"/>
      <c r="X252" s="212"/>
      <c r="Y252" s="216"/>
      <c r="Z252" s="212"/>
      <c r="AA252" s="212"/>
      <c r="AB252" s="212"/>
      <c r="AC252" s="212"/>
      <c r="AD252" s="212"/>
      <c r="AE252" s="212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</row>
    <row r="253" spans="1:90" ht="14.25" customHeight="1" x14ac:dyDescent="0.3">
      <c r="A253" s="212"/>
      <c r="B253" s="212"/>
      <c r="C253" s="212"/>
      <c r="D253" s="212"/>
      <c r="E253" s="212"/>
      <c r="F253" s="212"/>
      <c r="G253" s="212"/>
      <c r="H253" s="212"/>
      <c r="I253" s="212"/>
      <c r="J253" s="212"/>
      <c r="K253" s="212"/>
      <c r="L253" s="212"/>
      <c r="M253" s="212"/>
      <c r="N253" s="212"/>
      <c r="O253" s="212"/>
      <c r="P253" s="216"/>
      <c r="Q253" s="216"/>
      <c r="R253" s="212"/>
      <c r="S253" s="212"/>
      <c r="T253" s="212"/>
      <c r="U253" s="212"/>
      <c r="V253" s="212"/>
      <c r="W253" s="212"/>
      <c r="X253" s="212"/>
      <c r="Y253" s="216"/>
      <c r="Z253" s="212"/>
      <c r="AA253" s="212"/>
      <c r="AB253" s="212"/>
      <c r="AC253" s="212"/>
      <c r="AD253" s="212"/>
      <c r="AE253" s="212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</row>
    <row r="254" spans="1:90" ht="14.25" customHeight="1" x14ac:dyDescent="0.3">
      <c r="A254" s="212"/>
      <c r="B254" s="212"/>
      <c r="C254" s="212"/>
      <c r="D254" s="212"/>
      <c r="E254" s="212"/>
      <c r="F254" s="212"/>
      <c r="G254" s="212"/>
      <c r="H254" s="212"/>
      <c r="I254" s="212"/>
      <c r="J254" s="212"/>
      <c r="K254" s="212"/>
      <c r="L254" s="212"/>
      <c r="M254" s="212"/>
      <c r="N254" s="212"/>
      <c r="O254" s="212"/>
      <c r="P254" s="216"/>
      <c r="Q254" s="216"/>
      <c r="R254" s="212"/>
      <c r="S254" s="212"/>
      <c r="T254" s="212"/>
      <c r="U254" s="212"/>
      <c r="V254" s="212"/>
      <c r="W254" s="212"/>
      <c r="X254" s="212"/>
      <c r="Y254" s="216"/>
      <c r="Z254" s="212"/>
      <c r="AA254" s="212"/>
      <c r="AB254" s="212"/>
      <c r="AC254" s="212"/>
      <c r="AD254" s="212"/>
      <c r="AE254" s="212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</row>
    <row r="255" spans="1:90" ht="14.25" customHeight="1" x14ac:dyDescent="0.3">
      <c r="A255" s="212"/>
      <c r="B255" s="212"/>
      <c r="C255" s="212"/>
      <c r="D255" s="212"/>
      <c r="E255" s="212"/>
      <c r="F255" s="212"/>
      <c r="G255" s="212"/>
      <c r="H255" s="212"/>
      <c r="I255" s="212"/>
      <c r="J255" s="212"/>
      <c r="K255" s="212"/>
      <c r="L255" s="212"/>
      <c r="M255" s="212"/>
      <c r="N255" s="212"/>
      <c r="O255" s="212"/>
      <c r="P255" s="216"/>
      <c r="Q255" s="216"/>
      <c r="R255" s="212"/>
      <c r="S255" s="212"/>
      <c r="T255" s="212"/>
      <c r="U255" s="212"/>
      <c r="V255" s="212"/>
      <c r="W255" s="212"/>
      <c r="X255" s="212"/>
      <c r="Y255" s="216"/>
      <c r="Z255" s="212"/>
      <c r="AA255" s="212"/>
      <c r="AB255" s="212"/>
      <c r="AC255" s="212"/>
      <c r="AD255" s="212"/>
      <c r="AE255" s="212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</row>
    <row r="256" spans="1:90" ht="14.25" customHeight="1" x14ac:dyDescent="0.3">
      <c r="A256" s="212"/>
      <c r="B256" s="212"/>
      <c r="C256" s="212"/>
      <c r="D256" s="212"/>
      <c r="E256" s="212"/>
      <c r="F256" s="212"/>
      <c r="G256" s="212"/>
      <c r="H256" s="212"/>
      <c r="I256" s="212"/>
      <c r="J256" s="212"/>
      <c r="K256" s="212"/>
      <c r="L256" s="212"/>
      <c r="M256" s="212"/>
      <c r="N256" s="212"/>
      <c r="O256" s="212"/>
      <c r="P256" s="216"/>
      <c r="Q256" s="216"/>
      <c r="R256" s="212"/>
      <c r="S256" s="212"/>
      <c r="T256" s="212"/>
      <c r="U256" s="212"/>
      <c r="V256" s="212"/>
      <c r="W256" s="212"/>
      <c r="X256" s="212"/>
      <c r="Y256" s="216"/>
      <c r="Z256" s="212"/>
      <c r="AA256" s="212"/>
      <c r="AB256" s="212"/>
      <c r="AC256" s="212"/>
      <c r="AD256" s="212"/>
      <c r="AE256" s="212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</row>
    <row r="257" spans="1:90" ht="14.25" customHeight="1" x14ac:dyDescent="0.3">
      <c r="A257" s="212"/>
      <c r="B257" s="212"/>
      <c r="C257" s="212"/>
      <c r="D257" s="212"/>
      <c r="E257" s="212"/>
      <c r="F257" s="212"/>
      <c r="G257" s="212"/>
      <c r="H257" s="212"/>
      <c r="I257" s="212"/>
      <c r="J257" s="212"/>
      <c r="K257" s="212"/>
      <c r="L257" s="212"/>
      <c r="M257" s="212"/>
      <c r="N257" s="212"/>
      <c r="O257" s="212"/>
      <c r="P257" s="216"/>
      <c r="Q257" s="216"/>
      <c r="R257" s="212"/>
      <c r="S257" s="212"/>
      <c r="T257" s="212"/>
      <c r="U257" s="212"/>
      <c r="V257" s="212"/>
      <c r="W257" s="212"/>
      <c r="X257" s="212"/>
      <c r="Y257" s="216"/>
      <c r="Z257" s="212"/>
      <c r="AA257" s="212"/>
      <c r="AB257" s="212"/>
      <c r="AC257" s="212"/>
      <c r="AD257" s="212"/>
      <c r="AE257" s="212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</row>
    <row r="258" spans="1:90" ht="14.25" customHeight="1" x14ac:dyDescent="0.3">
      <c r="A258" s="212"/>
      <c r="B258" s="212"/>
      <c r="C258" s="212"/>
      <c r="D258" s="212"/>
      <c r="E258" s="212"/>
      <c r="F258" s="212"/>
      <c r="G258" s="212"/>
      <c r="H258" s="212"/>
      <c r="I258" s="212"/>
      <c r="J258" s="212"/>
      <c r="K258" s="212"/>
      <c r="L258" s="212"/>
      <c r="M258" s="212"/>
      <c r="N258" s="212"/>
      <c r="O258" s="212"/>
      <c r="P258" s="216"/>
      <c r="Q258" s="216"/>
      <c r="R258" s="212"/>
      <c r="S258" s="212"/>
      <c r="T258" s="212"/>
      <c r="U258" s="212"/>
      <c r="V258" s="212"/>
      <c r="W258" s="212"/>
      <c r="X258" s="212"/>
      <c r="Y258" s="216"/>
      <c r="Z258" s="212"/>
      <c r="AA258" s="212"/>
      <c r="AB258" s="212"/>
      <c r="AC258" s="212"/>
      <c r="AD258" s="212"/>
      <c r="AE258" s="212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</row>
    <row r="259" spans="1:90" ht="14.25" customHeight="1" x14ac:dyDescent="0.3">
      <c r="A259" s="212"/>
      <c r="B259" s="212"/>
      <c r="C259" s="212"/>
      <c r="D259" s="212"/>
      <c r="E259" s="212"/>
      <c r="F259" s="212"/>
      <c r="G259" s="212"/>
      <c r="H259" s="212"/>
      <c r="I259" s="212"/>
      <c r="J259" s="212"/>
      <c r="K259" s="212"/>
      <c r="L259" s="212"/>
      <c r="M259" s="212"/>
      <c r="N259" s="212"/>
      <c r="O259" s="212"/>
      <c r="P259" s="216"/>
      <c r="Q259" s="216"/>
      <c r="R259" s="212"/>
      <c r="S259" s="212"/>
      <c r="T259" s="212"/>
      <c r="U259" s="212"/>
      <c r="V259" s="212"/>
      <c r="W259" s="212"/>
      <c r="X259" s="212"/>
      <c r="Y259" s="216"/>
      <c r="Z259" s="212"/>
      <c r="AA259" s="212"/>
      <c r="AB259" s="212"/>
      <c r="AC259" s="212"/>
      <c r="AD259" s="212"/>
      <c r="AE259" s="212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</row>
    <row r="260" spans="1:90" ht="14.25" customHeight="1" x14ac:dyDescent="0.3">
      <c r="A260" s="212"/>
      <c r="B260" s="212"/>
      <c r="C260" s="212"/>
      <c r="D260" s="212"/>
      <c r="E260" s="212"/>
      <c r="F260" s="212"/>
      <c r="G260" s="212"/>
      <c r="H260" s="212"/>
      <c r="I260" s="212"/>
      <c r="J260" s="212"/>
      <c r="K260" s="212"/>
      <c r="L260" s="212"/>
      <c r="M260" s="212"/>
      <c r="N260" s="212"/>
      <c r="O260" s="212"/>
      <c r="P260" s="216"/>
      <c r="Q260" s="216"/>
      <c r="R260" s="212"/>
      <c r="S260" s="212"/>
      <c r="T260" s="212"/>
      <c r="U260" s="212"/>
      <c r="V260" s="212"/>
      <c r="W260" s="212"/>
      <c r="X260" s="212"/>
      <c r="Y260" s="216"/>
      <c r="Z260" s="212"/>
      <c r="AA260" s="212"/>
      <c r="AB260" s="212"/>
      <c r="AC260" s="212"/>
      <c r="AD260" s="212"/>
      <c r="AE260" s="212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</row>
    <row r="261" spans="1:90" ht="14.25" customHeight="1" x14ac:dyDescent="0.3">
      <c r="A261" s="212"/>
      <c r="B261" s="212"/>
      <c r="C261" s="212"/>
      <c r="D261" s="212"/>
      <c r="E261" s="212"/>
      <c r="F261" s="212"/>
      <c r="G261" s="212"/>
      <c r="H261" s="212"/>
      <c r="I261" s="212"/>
      <c r="J261" s="212"/>
      <c r="K261" s="212"/>
      <c r="L261" s="212"/>
      <c r="M261" s="212"/>
      <c r="N261" s="212"/>
      <c r="O261" s="212"/>
      <c r="P261" s="216"/>
      <c r="Q261" s="216"/>
      <c r="R261" s="212"/>
      <c r="S261" s="212"/>
      <c r="T261" s="212"/>
      <c r="U261" s="212"/>
      <c r="V261" s="212"/>
      <c r="W261" s="212"/>
      <c r="X261" s="212"/>
      <c r="Y261" s="216"/>
      <c r="Z261" s="212"/>
      <c r="AA261" s="212"/>
      <c r="AB261" s="212"/>
      <c r="AC261" s="212"/>
      <c r="AD261" s="212"/>
      <c r="AE261" s="212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</row>
    <row r="262" spans="1:90" ht="14.25" customHeight="1" x14ac:dyDescent="0.3">
      <c r="A262" s="212"/>
      <c r="B262" s="212"/>
      <c r="C262" s="212"/>
      <c r="D262" s="212"/>
      <c r="E262" s="212"/>
      <c r="F262" s="212"/>
      <c r="G262" s="212"/>
      <c r="H262" s="212"/>
      <c r="I262" s="212"/>
      <c r="J262" s="212"/>
      <c r="K262" s="212"/>
      <c r="L262" s="212"/>
      <c r="M262" s="212"/>
      <c r="N262" s="212"/>
      <c r="O262" s="212"/>
      <c r="P262" s="216"/>
      <c r="Q262" s="216"/>
      <c r="R262" s="212"/>
      <c r="S262" s="212"/>
      <c r="T262" s="212"/>
      <c r="U262" s="212"/>
      <c r="V262" s="212"/>
      <c r="W262" s="212"/>
      <c r="X262" s="212"/>
      <c r="Y262" s="216"/>
      <c r="Z262" s="212"/>
      <c r="AA262" s="212"/>
      <c r="AB262" s="212"/>
      <c r="AC262" s="212"/>
      <c r="AD262" s="212"/>
      <c r="AE262" s="212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</row>
    <row r="263" spans="1:90" ht="14.25" customHeight="1" x14ac:dyDescent="0.3">
      <c r="A263" s="212"/>
      <c r="B263" s="212"/>
      <c r="C263" s="212"/>
      <c r="D263" s="212"/>
      <c r="E263" s="212"/>
      <c r="F263" s="212"/>
      <c r="G263" s="212"/>
      <c r="H263" s="212"/>
      <c r="I263" s="212"/>
      <c r="J263" s="212"/>
      <c r="K263" s="212"/>
      <c r="L263" s="212"/>
      <c r="M263" s="212"/>
      <c r="N263" s="212"/>
      <c r="O263" s="212"/>
      <c r="P263" s="216"/>
      <c r="Q263" s="216"/>
      <c r="R263" s="212"/>
      <c r="S263" s="212"/>
      <c r="T263" s="212"/>
      <c r="U263" s="212"/>
      <c r="V263" s="212"/>
      <c r="W263" s="212"/>
      <c r="X263" s="212"/>
      <c r="Y263" s="216"/>
      <c r="Z263" s="212"/>
      <c r="AA263" s="212"/>
      <c r="AB263" s="212"/>
      <c r="AC263" s="212"/>
      <c r="AD263" s="212"/>
      <c r="AE263" s="212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</row>
    <row r="264" spans="1:90" ht="14.25" customHeight="1" x14ac:dyDescent="0.3">
      <c r="A264" s="212"/>
      <c r="B264" s="212"/>
      <c r="C264" s="212"/>
      <c r="D264" s="212"/>
      <c r="E264" s="212"/>
      <c r="F264" s="212"/>
      <c r="G264" s="212"/>
      <c r="H264" s="212"/>
      <c r="I264" s="212"/>
      <c r="J264" s="212"/>
      <c r="K264" s="212"/>
      <c r="L264" s="212"/>
      <c r="M264" s="212"/>
      <c r="N264" s="212"/>
      <c r="O264" s="212"/>
      <c r="P264" s="216"/>
      <c r="Q264" s="216"/>
      <c r="R264" s="212"/>
      <c r="S264" s="212"/>
      <c r="T264" s="212"/>
      <c r="U264" s="212"/>
      <c r="V264" s="212"/>
      <c r="W264" s="212"/>
      <c r="X264" s="212"/>
      <c r="Y264" s="216"/>
      <c r="Z264" s="212"/>
      <c r="AA264" s="212"/>
      <c r="AB264" s="212"/>
      <c r="AC264" s="212"/>
      <c r="AD264" s="212"/>
      <c r="AE264" s="212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</row>
    <row r="265" spans="1:90" ht="14.25" customHeight="1" x14ac:dyDescent="0.3">
      <c r="A265" s="212"/>
      <c r="B265" s="212"/>
      <c r="C265" s="212"/>
      <c r="D265" s="212"/>
      <c r="E265" s="212"/>
      <c r="F265" s="212"/>
      <c r="G265" s="212"/>
      <c r="H265" s="212"/>
      <c r="I265" s="212"/>
      <c r="J265" s="212"/>
      <c r="K265" s="212"/>
      <c r="L265" s="212"/>
      <c r="M265" s="212"/>
      <c r="N265" s="212"/>
      <c r="O265" s="212"/>
      <c r="P265" s="216"/>
      <c r="Q265" s="216"/>
      <c r="R265" s="212"/>
      <c r="S265" s="212"/>
      <c r="T265" s="212"/>
      <c r="U265" s="212"/>
      <c r="V265" s="212"/>
      <c r="W265" s="212"/>
      <c r="X265" s="212"/>
      <c r="Y265" s="216"/>
      <c r="Z265" s="212"/>
      <c r="AA265" s="212"/>
      <c r="AB265" s="212"/>
      <c r="AC265" s="212"/>
      <c r="AD265" s="212"/>
      <c r="AE265" s="212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</row>
    <row r="266" spans="1:90" ht="14.25" customHeight="1" x14ac:dyDescent="0.3">
      <c r="A266" s="212"/>
      <c r="B266" s="212"/>
      <c r="C266" s="212"/>
      <c r="D266" s="212"/>
      <c r="E266" s="212"/>
      <c r="F266" s="212"/>
      <c r="G266" s="212"/>
      <c r="H266" s="212"/>
      <c r="I266" s="212"/>
      <c r="J266" s="212"/>
      <c r="K266" s="212"/>
      <c r="L266" s="212"/>
      <c r="M266" s="212"/>
      <c r="N266" s="212"/>
      <c r="O266" s="212"/>
      <c r="P266" s="216"/>
      <c r="Q266" s="216"/>
      <c r="R266" s="212"/>
      <c r="S266" s="212"/>
      <c r="T266" s="212"/>
      <c r="U266" s="212"/>
      <c r="V266" s="212"/>
      <c r="W266" s="212"/>
      <c r="X266" s="212"/>
      <c r="Y266" s="216"/>
      <c r="Z266" s="212"/>
      <c r="AA266" s="212"/>
      <c r="AB266" s="212"/>
      <c r="AC266" s="212"/>
      <c r="AD266" s="212"/>
      <c r="AE266" s="212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</row>
    <row r="267" spans="1:90" ht="14.25" customHeight="1" x14ac:dyDescent="0.3">
      <c r="A267" s="212"/>
      <c r="B267" s="212"/>
      <c r="C267" s="212"/>
      <c r="D267" s="212"/>
      <c r="E267" s="212"/>
      <c r="F267" s="212"/>
      <c r="G267" s="212"/>
      <c r="H267" s="212"/>
      <c r="I267" s="212"/>
      <c r="J267" s="212"/>
      <c r="K267" s="212"/>
      <c r="L267" s="212"/>
      <c r="M267" s="212"/>
      <c r="N267" s="212"/>
      <c r="O267" s="212"/>
      <c r="P267" s="216"/>
      <c r="Q267" s="216"/>
      <c r="R267" s="212"/>
      <c r="S267" s="212"/>
      <c r="T267" s="212"/>
      <c r="U267" s="212"/>
      <c r="V267" s="212"/>
      <c r="W267" s="212"/>
      <c r="X267" s="212"/>
      <c r="Y267" s="216"/>
      <c r="Z267" s="212"/>
      <c r="AA267" s="212"/>
      <c r="AB267" s="212"/>
      <c r="AC267" s="212"/>
      <c r="AD267" s="212"/>
      <c r="AE267" s="212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</row>
    <row r="268" spans="1:90" ht="14.25" customHeight="1" x14ac:dyDescent="0.3">
      <c r="A268" s="212"/>
      <c r="B268" s="212"/>
      <c r="C268" s="212"/>
      <c r="D268" s="212"/>
      <c r="E268" s="212"/>
      <c r="F268" s="212"/>
      <c r="G268" s="212"/>
      <c r="H268" s="212"/>
      <c r="I268" s="212"/>
      <c r="J268" s="212"/>
      <c r="K268" s="212"/>
      <c r="L268" s="212"/>
      <c r="M268" s="212"/>
      <c r="N268" s="212"/>
      <c r="O268" s="212"/>
      <c r="P268" s="216"/>
      <c r="Q268" s="216"/>
      <c r="R268" s="212"/>
      <c r="S268" s="212"/>
      <c r="T268" s="212"/>
      <c r="U268" s="212"/>
      <c r="V268" s="212"/>
      <c r="W268" s="212"/>
      <c r="X268" s="212"/>
      <c r="Y268" s="216"/>
      <c r="Z268" s="212"/>
      <c r="AA268" s="212"/>
      <c r="AB268" s="212"/>
      <c r="AC268" s="212"/>
      <c r="AD268" s="212"/>
      <c r="AE268" s="212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</row>
    <row r="269" spans="1:90" ht="14.25" customHeight="1" x14ac:dyDescent="0.3">
      <c r="A269" s="212"/>
      <c r="B269" s="212"/>
      <c r="C269" s="212"/>
      <c r="D269" s="212"/>
      <c r="E269" s="212"/>
      <c r="F269" s="212"/>
      <c r="G269" s="212"/>
      <c r="H269" s="212"/>
      <c r="I269" s="212"/>
      <c r="J269" s="212"/>
      <c r="K269" s="212"/>
      <c r="L269" s="212"/>
      <c r="M269" s="212"/>
      <c r="N269" s="212"/>
      <c r="O269" s="212"/>
      <c r="P269" s="216"/>
      <c r="Q269" s="216"/>
      <c r="R269" s="212"/>
      <c r="S269" s="212"/>
      <c r="T269" s="212"/>
      <c r="U269" s="212"/>
      <c r="V269" s="212"/>
      <c r="W269" s="212"/>
      <c r="X269" s="212"/>
      <c r="Y269" s="216"/>
      <c r="Z269" s="212"/>
      <c r="AA269" s="212"/>
      <c r="AB269" s="212"/>
      <c r="AC269" s="212"/>
      <c r="AD269" s="212"/>
      <c r="AE269" s="212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</row>
    <row r="270" spans="1:90" ht="14.25" customHeight="1" x14ac:dyDescent="0.3">
      <c r="A270" s="212"/>
      <c r="B270" s="212"/>
      <c r="C270" s="212"/>
      <c r="D270" s="212"/>
      <c r="E270" s="212"/>
      <c r="F270" s="212"/>
      <c r="G270" s="212"/>
      <c r="H270" s="212"/>
      <c r="I270" s="212"/>
      <c r="J270" s="212"/>
      <c r="K270" s="212"/>
      <c r="L270" s="212"/>
      <c r="M270" s="212"/>
      <c r="N270" s="212"/>
      <c r="O270" s="212"/>
      <c r="P270" s="216"/>
      <c r="Q270" s="216"/>
      <c r="R270" s="212"/>
      <c r="S270" s="212"/>
      <c r="T270" s="212"/>
      <c r="U270" s="212"/>
      <c r="V270" s="212"/>
      <c r="W270" s="212"/>
      <c r="X270" s="212"/>
      <c r="Y270" s="216"/>
      <c r="Z270" s="212"/>
      <c r="AA270" s="212"/>
      <c r="AB270" s="212"/>
      <c r="AC270" s="212"/>
      <c r="AD270" s="212"/>
      <c r="AE270" s="212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</row>
    <row r="271" spans="1:90" ht="14.25" customHeight="1" x14ac:dyDescent="0.3">
      <c r="A271" s="212"/>
      <c r="B271" s="212"/>
      <c r="C271" s="212"/>
      <c r="D271" s="212"/>
      <c r="E271" s="212"/>
      <c r="F271" s="212"/>
      <c r="G271" s="212"/>
      <c r="H271" s="212"/>
      <c r="I271" s="212"/>
      <c r="J271" s="212"/>
      <c r="K271" s="212"/>
      <c r="L271" s="212"/>
      <c r="M271" s="212"/>
      <c r="N271" s="212"/>
      <c r="O271" s="212"/>
      <c r="P271" s="216"/>
      <c r="Q271" s="216"/>
      <c r="R271" s="212"/>
      <c r="S271" s="212"/>
      <c r="T271" s="212"/>
      <c r="U271" s="212"/>
      <c r="V271" s="212"/>
      <c r="W271" s="212"/>
      <c r="X271" s="212"/>
      <c r="Y271" s="216"/>
      <c r="Z271" s="212"/>
      <c r="AA271" s="212"/>
      <c r="AB271" s="212"/>
      <c r="AC271" s="212"/>
      <c r="AD271" s="212"/>
      <c r="AE271" s="212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</row>
    <row r="272" spans="1:90" ht="14.25" customHeight="1" x14ac:dyDescent="0.3">
      <c r="A272" s="212"/>
      <c r="B272" s="212"/>
      <c r="C272" s="212"/>
      <c r="D272" s="212"/>
      <c r="E272" s="212"/>
      <c r="F272" s="212"/>
      <c r="G272" s="212"/>
      <c r="H272" s="212"/>
      <c r="I272" s="212"/>
      <c r="J272" s="212"/>
      <c r="K272" s="212"/>
      <c r="L272" s="212"/>
      <c r="M272" s="212"/>
      <c r="N272" s="212"/>
      <c r="O272" s="212"/>
      <c r="P272" s="216"/>
      <c r="Q272" s="216"/>
      <c r="R272" s="212"/>
      <c r="S272" s="212"/>
      <c r="T272" s="212"/>
      <c r="U272" s="212"/>
      <c r="V272" s="212"/>
      <c r="W272" s="212"/>
      <c r="X272" s="212"/>
      <c r="Y272" s="216"/>
      <c r="Z272" s="212"/>
      <c r="AA272" s="212"/>
      <c r="AB272" s="212"/>
      <c r="AC272" s="212"/>
      <c r="AD272" s="212"/>
      <c r="AE272" s="212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</row>
    <row r="273" spans="1:90" ht="14.25" customHeight="1" x14ac:dyDescent="0.3">
      <c r="A273" s="212"/>
      <c r="B273" s="212"/>
      <c r="C273" s="212"/>
      <c r="D273" s="212"/>
      <c r="E273" s="212"/>
      <c r="F273" s="212"/>
      <c r="G273" s="212"/>
      <c r="H273" s="212"/>
      <c r="I273" s="212"/>
      <c r="J273" s="212"/>
      <c r="K273" s="212"/>
      <c r="L273" s="212"/>
      <c r="M273" s="212"/>
      <c r="N273" s="212"/>
      <c r="O273" s="212"/>
      <c r="P273" s="216"/>
      <c r="Q273" s="216"/>
      <c r="R273" s="212"/>
      <c r="S273" s="212"/>
      <c r="T273" s="212"/>
      <c r="U273" s="212"/>
      <c r="V273" s="212"/>
      <c r="W273" s="212"/>
      <c r="X273" s="212"/>
      <c r="Y273" s="216"/>
      <c r="Z273" s="212"/>
      <c r="AA273" s="212"/>
      <c r="AB273" s="212"/>
      <c r="AC273" s="212"/>
      <c r="AD273" s="212"/>
      <c r="AE273" s="212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</row>
    <row r="274" spans="1:90" ht="14.25" customHeight="1" x14ac:dyDescent="0.3">
      <c r="A274" s="212"/>
      <c r="B274" s="212"/>
      <c r="C274" s="212"/>
      <c r="D274" s="212"/>
      <c r="E274" s="212"/>
      <c r="F274" s="212"/>
      <c r="G274" s="212"/>
      <c r="H274" s="212"/>
      <c r="I274" s="212"/>
      <c r="J274" s="212"/>
      <c r="K274" s="212"/>
      <c r="L274" s="212"/>
      <c r="M274" s="212"/>
      <c r="N274" s="212"/>
      <c r="O274" s="212"/>
      <c r="P274" s="216"/>
      <c r="Q274" s="216"/>
      <c r="R274" s="212"/>
      <c r="S274" s="212"/>
      <c r="T274" s="212"/>
      <c r="U274" s="212"/>
      <c r="V274" s="212"/>
      <c r="W274" s="212"/>
      <c r="X274" s="212"/>
      <c r="Y274" s="216"/>
      <c r="Z274" s="212"/>
      <c r="AA274" s="212"/>
      <c r="AB274" s="212"/>
      <c r="AC274" s="212"/>
      <c r="AD274" s="212"/>
      <c r="AE274" s="212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</row>
    <row r="275" spans="1:90" ht="14.25" customHeight="1" x14ac:dyDescent="0.3">
      <c r="A275" s="212"/>
      <c r="B275" s="212"/>
      <c r="C275" s="212"/>
      <c r="D275" s="212"/>
      <c r="E275" s="212"/>
      <c r="F275" s="212"/>
      <c r="G275" s="212"/>
      <c r="H275" s="212"/>
      <c r="I275" s="212"/>
      <c r="J275" s="212"/>
      <c r="K275" s="212"/>
      <c r="L275" s="212"/>
      <c r="M275" s="212"/>
      <c r="N275" s="212"/>
      <c r="O275" s="212"/>
      <c r="P275" s="216"/>
      <c r="Q275" s="216"/>
      <c r="R275" s="212"/>
      <c r="S275" s="212"/>
      <c r="T275" s="212"/>
      <c r="U275" s="212"/>
      <c r="V275" s="212"/>
      <c r="W275" s="212"/>
      <c r="X275" s="212"/>
      <c r="Y275" s="216"/>
      <c r="Z275" s="212"/>
      <c r="AA275" s="212"/>
      <c r="AB275" s="212"/>
      <c r="AC275" s="212"/>
      <c r="AD275" s="212"/>
      <c r="AE275" s="212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</row>
    <row r="276" spans="1:90" ht="14.25" customHeight="1" x14ac:dyDescent="0.3">
      <c r="A276" s="212"/>
      <c r="B276" s="212"/>
      <c r="C276" s="212"/>
      <c r="D276" s="212"/>
      <c r="E276" s="212"/>
      <c r="F276" s="212"/>
      <c r="G276" s="212"/>
      <c r="H276" s="212"/>
      <c r="I276" s="212"/>
      <c r="J276" s="212"/>
      <c r="K276" s="212"/>
      <c r="L276" s="212"/>
      <c r="M276" s="212"/>
      <c r="N276" s="212"/>
      <c r="O276" s="212"/>
      <c r="P276" s="216"/>
      <c r="Q276" s="216"/>
      <c r="R276" s="212"/>
      <c r="S276" s="212"/>
      <c r="T276" s="212"/>
      <c r="U276" s="212"/>
      <c r="V276" s="212"/>
      <c r="W276" s="212"/>
      <c r="X276" s="212"/>
      <c r="Y276" s="216"/>
      <c r="Z276" s="212"/>
      <c r="AA276" s="212"/>
      <c r="AB276" s="212"/>
      <c r="AC276" s="212"/>
      <c r="AD276" s="212"/>
      <c r="AE276" s="212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</row>
    <row r="277" spans="1:90" ht="14.25" customHeight="1" x14ac:dyDescent="0.3">
      <c r="A277" s="212"/>
      <c r="B277" s="212"/>
      <c r="C277" s="212"/>
      <c r="D277" s="212"/>
      <c r="E277" s="212"/>
      <c r="F277" s="212"/>
      <c r="G277" s="212"/>
      <c r="H277" s="212"/>
      <c r="I277" s="212"/>
      <c r="J277" s="212"/>
      <c r="K277" s="212"/>
      <c r="L277" s="212"/>
      <c r="M277" s="212"/>
      <c r="N277" s="212"/>
      <c r="O277" s="212"/>
      <c r="P277" s="216"/>
      <c r="Q277" s="216"/>
      <c r="R277" s="212"/>
      <c r="S277" s="212"/>
      <c r="T277" s="212"/>
      <c r="U277" s="212"/>
      <c r="V277" s="212"/>
      <c r="W277" s="212"/>
      <c r="X277" s="212"/>
      <c r="Y277" s="216"/>
      <c r="Z277" s="212"/>
      <c r="AA277" s="212"/>
      <c r="AB277" s="212"/>
      <c r="AC277" s="212"/>
      <c r="AD277" s="212"/>
      <c r="AE277" s="212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</row>
    <row r="278" spans="1:90" ht="14.25" customHeight="1" x14ac:dyDescent="0.3">
      <c r="A278" s="212"/>
      <c r="B278" s="212"/>
      <c r="C278" s="212"/>
      <c r="D278" s="212"/>
      <c r="E278" s="212"/>
      <c r="F278" s="212"/>
      <c r="G278" s="212"/>
      <c r="H278" s="212"/>
      <c r="I278" s="212"/>
      <c r="J278" s="212"/>
      <c r="K278" s="212"/>
      <c r="L278" s="212"/>
      <c r="M278" s="212"/>
      <c r="N278" s="212"/>
      <c r="O278" s="212"/>
      <c r="P278" s="216"/>
      <c r="Q278" s="216"/>
      <c r="R278" s="212"/>
      <c r="S278" s="212"/>
      <c r="T278" s="212"/>
      <c r="U278" s="212"/>
      <c r="V278" s="212"/>
      <c r="W278" s="212"/>
      <c r="X278" s="212"/>
      <c r="Y278" s="216"/>
      <c r="Z278" s="212"/>
      <c r="AA278" s="212"/>
      <c r="AB278" s="212"/>
      <c r="AC278" s="212"/>
      <c r="AD278" s="212"/>
      <c r="AE278" s="212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</row>
    <row r="279" spans="1:90" ht="14.25" customHeight="1" x14ac:dyDescent="0.3">
      <c r="A279" s="212"/>
      <c r="B279" s="212"/>
      <c r="C279" s="212"/>
      <c r="D279" s="212"/>
      <c r="E279" s="212"/>
      <c r="F279" s="212"/>
      <c r="G279" s="212"/>
      <c r="H279" s="212"/>
      <c r="I279" s="212"/>
      <c r="J279" s="212"/>
      <c r="K279" s="212"/>
      <c r="L279" s="212"/>
      <c r="M279" s="212"/>
      <c r="N279" s="212"/>
      <c r="O279" s="212"/>
      <c r="P279" s="216"/>
      <c r="Q279" s="216"/>
      <c r="R279" s="212"/>
      <c r="S279" s="212"/>
      <c r="T279" s="212"/>
      <c r="U279" s="212"/>
      <c r="V279" s="212"/>
      <c r="W279" s="212"/>
      <c r="X279" s="212"/>
      <c r="Y279" s="216"/>
      <c r="Z279" s="212"/>
      <c r="AA279" s="212"/>
      <c r="AB279" s="212"/>
      <c r="AC279" s="212"/>
      <c r="AD279" s="212"/>
      <c r="AE279" s="212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</row>
    <row r="280" spans="1:90" ht="14.25" customHeight="1" x14ac:dyDescent="0.3">
      <c r="A280" s="212"/>
      <c r="B280" s="212"/>
      <c r="C280" s="212"/>
      <c r="D280" s="212"/>
      <c r="E280" s="212"/>
      <c r="F280" s="212"/>
      <c r="G280" s="212"/>
      <c r="H280" s="212"/>
      <c r="I280" s="212"/>
      <c r="J280" s="212"/>
      <c r="K280" s="212"/>
      <c r="L280" s="212"/>
      <c r="M280" s="212"/>
      <c r="N280" s="212"/>
      <c r="O280" s="212"/>
      <c r="P280" s="216"/>
      <c r="Q280" s="216"/>
      <c r="R280" s="212"/>
      <c r="S280" s="212"/>
      <c r="T280" s="212"/>
      <c r="U280" s="212"/>
      <c r="V280" s="212"/>
      <c r="W280" s="212"/>
      <c r="X280" s="212"/>
      <c r="Y280" s="216"/>
      <c r="Z280" s="212"/>
      <c r="AA280" s="212"/>
      <c r="AB280" s="212"/>
      <c r="AC280" s="212"/>
      <c r="AD280" s="212"/>
      <c r="AE280" s="212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</row>
    <row r="281" spans="1:90" ht="14.25" customHeight="1" x14ac:dyDescent="0.3">
      <c r="A281" s="212"/>
      <c r="B281" s="212"/>
      <c r="C281" s="212"/>
      <c r="D281" s="212"/>
      <c r="E281" s="212"/>
      <c r="F281" s="212"/>
      <c r="G281" s="212"/>
      <c r="H281" s="212"/>
      <c r="I281" s="212"/>
      <c r="J281" s="212"/>
      <c r="K281" s="212"/>
      <c r="L281" s="212"/>
      <c r="M281" s="212"/>
      <c r="N281" s="212"/>
      <c r="O281" s="212"/>
      <c r="P281" s="216"/>
      <c r="Q281" s="216"/>
      <c r="R281" s="212"/>
      <c r="S281" s="212"/>
      <c r="T281" s="212"/>
      <c r="U281" s="212"/>
      <c r="V281" s="212"/>
      <c r="W281" s="212"/>
      <c r="X281" s="212"/>
      <c r="Y281" s="216"/>
      <c r="Z281" s="212"/>
      <c r="AA281" s="212"/>
      <c r="AB281" s="212"/>
      <c r="AC281" s="212"/>
      <c r="AD281" s="212"/>
      <c r="AE281" s="212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</row>
    <row r="282" spans="1:90" ht="14.25" customHeight="1" x14ac:dyDescent="0.3">
      <c r="A282" s="212"/>
      <c r="B282" s="212"/>
      <c r="C282" s="212"/>
      <c r="D282" s="212"/>
      <c r="E282" s="212"/>
      <c r="F282" s="212"/>
      <c r="G282" s="212"/>
      <c r="H282" s="212"/>
      <c r="I282" s="212"/>
      <c r="J282" s="212"/>
      <c r="K282" s="212"/>
      <c r="L282" s="212"/>
      <c r="M282" s="212"/>
      <c r="N282" s="212"/>
      <c r="O282" s="212"/>
      <c r="P282" s="216"/>
      <c r="Q282" s="216"/>
      <c r="R282" s="212"/>
      <c r="S282" s="212"/>
      <c r="T282" s="212"/>
      <c r="U282" s="212"/>
      <c r="V282" s="212"/>
      <c r="W282" s="212"/>
      <c r="X282" s="212"/>
      <c r="Y282" s="216"/>
      <c r="Z282" s="212"/>
      <c r="AA282" s="212"/>
      <c r="AB282" s="212"/>
      <c r="AC282" s="212"/>
      <c r="AD282" s="212"/>
      <c r="AE282" s="212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</row>
    <row r="283" spans="1:90" ht="14.25" customHeight="1" x14ac:dyDescent="0.3">
      <c r="A283" s="212"/>
      <c r="B283" s="212"/>
      <c r="C283" s="212"/>
      <c r="D283" s="212"/>
      <c r="E283" s="212"/>
      <c r="F283" s="212"/>
      <c r="G283" s="212"/>
      <c r="H283" s="212"/>
      <c r="I283" s="212"/>
      <c r="J283" s="212"/>
      <c r="K283" s="212"/>
      <c r="L283" s="212"/>
      <c r="M283" s="212"/>
      <c r="N283" s="212"/>
      <c r="O283" s="212"/>
      <c r="P283" s="216"/>
      <c r="Q283" s="216"/>
      <c r="R283" s="212"/>
      <c r="S283" s="212"/>
      <c r="T283" s="212"/>
      <c r="U283" s="212"/>
      <c r="V283" s="212"/>
      <c r="W283" s="212"/>
      <c r="X283" s="212"/>
      <c r="Y283" s="216"/>
      <c r="Z283" s="212"/>
      <c r="AA283" s="212"/>
      <c r="AB283" s="212"/>
      <c r="AC283" s="212"/>
      <c r="AD283" s="212"/>
      <c r="AE283" s="212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</row>
    <row r="284" spans="1:90" ht="14.25" customHeight="1" x14ac:dyDescent="0.3">
      <c r="A284" s="212"/>
      <c r="B284" s="212"/>
      <c r="C284" s="212"/>
      <c r="D284" s="212"/>
      <c r="E284" s="212"/>
      <c r="F284" s="212"/>
      <c r="G284" s="212"/>
      <c r="H284" s="212"/>
      <c r="I284" s="212"/>
      <c r="J284" s="212"/>
      <c r="K284" s="212"/>
      <c r="L284" s="212"/>
      <c r="M284" s="212"/>
      <c r="N284" s="212"/>
      <c r="O284" s="212"/>
      <c r="P284" s="216"/>
      <c r="Q284" s="216"/>
      <c r="R284" s="212"/>
      <c r="S284" s="212"/>
      <c r="T284" s="212"/>
      <c r="U284" s="212"/>
      <c r="V284" s="212"/>
      <c r="W284" s="212"/>
      <c r="X284" s="212"/>
      <c r="Y284" s="216"/>
      <c r="Z284" s="212"/>
      <c r="AA284" s="212"/>
      <c r="AB284" s="212"/>
      <c r="AC284" s="212"/>
      <c r="AD284" s="212"/>
      <c r="AE284" s="212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</row>
    <row r="285" spans="1:90" ht="14.25" customHeight="1" x14ac:dyDescent="0.3">
      <c r="A285" s="212"/>
      <c r="B285" s="212"/>
      <c r="C285" s="212"/>
      <c r="D285" s="212"/>
      <c r="E285" s="212"/>
      <c r="F285" s="212"/>
      <c r="G285" s="212"/>
      <c r="H285" s="212"/>
      <c r="I285" s="212"/>
      <c r="J285" s="212"/>
      <c r="K285" s="212"/>
      <c r="L285" s="212"/>
      <c r="M285" s="212"/>
      <c r="N285" s="212"/>
      <c r="O285" s="212"/>
      <c r="P285" s="216"/>
      <c r="Q285" s="216"/>
      <c r="R285" s="212"/>
      <c r="S285" s="212"/>
      <c r="T285" s="212"/>
      <c r="U285" s="212"/>
      <c r="V285" s="212"/>
      <c r="W285" s="212"/>
      <c r="X285" s="212"/>
      <c r="Y285" s="216"/>
      <c r="Z285" s="212"/>
      <c r="AA285" s="212"/>
      <c r="AB285" s="212"/>
      <c r="AC285" s="212"/>
      <c r="AD285" s="212"/>
      <c r="AE285" s="212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</row>
    <row r="286" spans="1:90" ht="14.25" customHeight="1" x14ac:dyDescent="0.3">
      <c r="A286" s="212"/>
      <c r="B286" s="212"/>
      <c r="C286" s="212"/>
      <c r="D286" s="212"/>
      <c r="E286" s="212"/>
      <c r="F286" s="212"/>
      <c r="G286" s="212"/>
      <c r="H286" s="212"/>
      <c r="I286" s="212"/>
      <c r="J286" s="212"/>
      <c r="K286" s="212"/>
      <c r="L286" s="212"/>
      <c r="M286" s="212"/>
      <c r="N286" s="212"/>
      <c r="O286" s="212"/>
      <c r="P286" s="216"/>
      <c r="Q286" s="216"/>
      <c r="R286" s="212"/>
      <c r="S286" s="212"/>
      <c r="T286" s="212"/>
      <c r="U286" s="212"/>
      <c r="V286" s="212"/>
      <c r="W286" s="212"/>
      <c r="X286" s="212"/>
      <c r="Y286" s="216"/>
      <c r="Z286" s="212"/>
      <c r="AA286" s="212"/>
      <c r="AB286" s="212"/>
      <c r="AC286" s="212"/>
      <c r="AD286" s="212"/>
      <c r="AE286" s="212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</row>
    <row r="287" spans="1:90" ht="14.25" customHeight="1" x14ac:dyDescent="0.3">
      <c r="A287" s="212"/>
      <c r="B287" s="212"/>
      <c r="C287" s="212"/>
      <c r="D287" s="212"/>
      <c r="E287" s="212"/>
      <c r="F287" s="212"/>
      <c r="G287" s="212"/>
      <c r="H287" s="212"/>
      <c r="I287" s="212"/>
      <c r="J287" s="212"/>
      <c r="K287" s="212"/>
      <c r="L287" s="212"/>
      <c r="M287" s="212"/>
      <c r="N287" s="212"/>
      <c r="O287" s="212"/>
      <c r="P287" s="216"/>
      <c r="Q287" s="216"/>
      <c r="R287" s="212"/>
      <c r="S287" s="212"/>
      <c r="T287" s="212"/>
      <c r="U287" s="212"/>
      <c r="V287" s="212"/>
      <c r="W287" s="212"/>
      <c r="X287" s="212"/>
      <c r="Y287" s="216"/>
      <c r="Z287" s="212"/>
      <c r="AA287" s="212"/>
      <c r="AB287" s="212"/>
      <c r="AC287" s="212"/>
      <c r="AD287" s="212"/>
      <c r="AE287" s="212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</row>
    <row r="288" spans="1:90" ht="14.25" customHeight="1" x14ac:dyDescent="0.3">
      <c r="A288" s="212"/>
      <c r="B288" s="212"/>
      <c r="C288" s="212"/>
      <c r="D288" s="212"/>
      <c r="E288" s="212"/>
      <c r="F288" s="212"/>
      <c r="G288" s="212"/>
      <c r="H288" s="212"/>
      <c r="I288" s="212"/>
      <c r="J288" s="212"/>
      <c r="K288" s="212"/>
      <c r="L288" s="212"/>
      <c r="M288" s="212"/>
      <c r="N288" s="212"/>
      <c r="O288" s="212"/>
      <c r="P288" s="216"/>
      <c r="Q288" s="216"/>
      <c r="R288" s="212"/>
      <c r="S288" s="212"/>
      <c r="T288" s="212"/>
      <c r="U288" s="212"/>
      <c r="V288" s="212"/>
      <c r="W288" s="212"/>
      <c r="X288" s="212"/>
      <c r="Y288" s="216"/>
      <c r="Z288" s="212"/>
      <c r="AA288" s="212"/>
      <c r="AB288" s="212"/>
      <c r="AC288" s="212"/>
      <c r="AD288" s="212"/>
      <c r="AE288" s="212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</row>
    <row r="289" spans="1:90" ht="14.25" customHeight="1" x14ac:dyDescent="0.3">
      <c r="A289" s="212"/>
      <c r="B289" s="212"/>
      <c r="C289" s="212"/>
      <c r="D289" s="212"/>
      <c r="E289" s="212"/>
      <c r="F289" s="212"/>
      <c r="G289" s="212"/>
      <c r="H289" s="212"/>
      <c r="I289" s="212"/>
      <c r="J289" s="212"/>
      <c r="K289" s="212"/>
      <c r="L289" s="212"/>
      <c r="M289" s="212"/>
      <c r="N289" s="212"/>
      <c r="O289" s="212"/>
      <c r="P289" s="216"/>
      <c r="Q289" s="216"/>
      <c r="R289" s="212"/>
      <c r="S289" s="212"/>
      <c r="T289" s="212"/>
      <c r="U289" s="212"/>
      <c r="V289" s="212"/>
      <c r="W289" s="212"/>
      <c r="X289" s="212"/>
      <c r="Y289" s="216"/>
      <c r="Z289" s="212"/>
      <c r="AA289" s="212"/>
      <c r="AB289" s="212"/>
      <c r="AC289" s="212"/>
      <c r="AD289" s="212"/>
      <c r="AE289" s="212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</row>
    <row r="290" spans="1:90" ht="14.25" customHeight="1" x14ac:dyDescent="0.3">
      <c r="A290" s="212"/>
      <c r="B290" s="212"/>
      <c r="C290" s="212"/>
      <c r="D290" s="212"/>
      <c r="E290" s="212"/>
      <c r="F290" s="212"/>
      <c r="G290" s="212"/>
      <c r="H290" s="212"/>
      <c r="I290" s="212"/>
      <c r="J290" s="212"/>
      <c r="K290" s="212"/>
      <c r="L290" s="212"/>
      <c r="M290" s="212"/>
      <c r="N290" s="212"/>
      <c r="O290" s="212"/>
      <c r="P290" s="216"/>
      <c r="Q290" s="216"/>
      <c r="R290" s="212"/>
      <c r="S290" s="212"/>
      <c r="T290" s="212"/>
      <c r="U290" s="212"/>
      <c r="V290" s="212"/>
      <c r="W290" s="212"/>
      <c r="X290" s="212"/>
      <c r="Y290" s="216"/>
      <c r="Z290" s="212"/>
      <c r="AA290" s="212"/>
      <c r="AB290" s="212"/>
      <c r="AC290" s="212"/>
      <c r="AD290" s="212"/>
      <c r="AE290" s="212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</row>
    <row r="291" spans="1:90" ht="14.25" customHeight="1" x14ac:dyDescent="0.3">
      <c r="A291" s="212"/>
      <c r="B291" s="212"/>
      <c r="C291" s="212"/>
      <c r="D291" s="212"/>
      <c r="E291" s="212"/>
      <c r="F291" s="212"/>
      <c r="G291" s="212"/>
      <c r="H291" s="212"/>
      <c r="I291" s="212"/>
      <c r="J291" s="212"/>
      <c r="K291" s="212"/>
      <c r="L291" s="212"/>
      <c r="M291" s="212"/>
      <c r="N291" s="212"/>
      <c r="O291" s="212"/>
      <c r="P291" s="216"/>
      <c r="Q291" s="216"/>
      <c r="R291" s="212"/>
      <c r="S291" s="212"/>
      <c r="T291" s="212"/>
      <c r="U291" s="212"/>
      <c r="V291" s="212"/>
      <c r="W291" s="212"/>
      <c r="X291" s="212"/>
      <c r="Y291" s="216"/>
      <c r="Z291" s="212"/>
      <c r="AA291" s="212"/>
      <c r="AB291" s="212"/>
      <c r="AC291" s="212"/>
      <c r="AD291" s="212"/>
      <c r="AE291" s="212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</row>
    <row r="292" spans="1:90" ht="14.25" customHeight="1" x14ac:dyDescent="0.3">
      <c r="A292" s="212"/>
      <c r="B292" s="212"/>
      <c r="C292" s="212"/>
      <c r="D292" s="212"/>
      <c r="E292" s="212"/>
      <c r="F292" s="212"/>
      <c r="G292" s="212"/>
      <c r="H292" s="212"/>
      <c r="I292" s="212"/>
      <c r="J292" s="212"/>
      <c r="K292" s="212"/>
      <c r="L292" s="212"/>
      <c r="M292" s="212"/>
      <c r="N292" s="212"/>
      <c r="O292" s="212"/>
      <c r="P292" s="216"/>
      <c r="Q292" s="216"/>
      <c r="R292" s="212"/>
      <c r="S292" s="212"/>
      <c r="T292" s="212"/>
      <c r="U292" s="212"/>
      <c r="V292" s="212"/>
      <c r="W292" s="212"/>
      <c r="X292" s="212"/>
      <c r="Y292" s="216"/>
      <c r="Z292" s="212"/>
      <c r="AA292" s="212"/>
      <c r="AB292" s="212"/>
      <c r="AC292" s="212"/>
      <c r="AD292" s="212"/>
      <c r="AE292" s="212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</row>
    <row r="293" spans="1:90" ht="14.25" customHeight="1" x14ac:dyDescent="0.3">
      <c r="A293" s="212"/>
      <c r="B293" s="212"/>
      <c r="C293" s="212"/>
      <c r="D293" s="212"/>
      <c r="E293" s="212"/>
      <c r="F293" s="212"/>
      <c r="G293" s="212"/>
      <c r="H293" s="212"/>
      <c r="I293" s="212"/>
      <c r="J293" s="212"/>
      <c r="K293" s="212"/>
      <c r="L293" s="212"/>
      <c r="M293" s="212"/>
      <c r="N293" s="212"/>
      <c r="O293" s="212"/>
      <c r="P293" s="216"/>
      <c r="Q293" s="216"/>
      <c r="R293" s="212"/>
      <c r="S293" s="212"/>
      <c r="T293" s="212"/>
      <c r="U293" s="212"/>
      <c r="V293" s="212"/>
      <c r="W293" s="212"/>
      <c r="X293" s="212"/>
      <c r="Y293" s="216"/>
      <c r="Z293" s="212"/>
      <c r="AA293" s="212"/>
      <c r="AB293" s="212"/>
      <c r="AC293" s="212"/>
      <c r="AD293" s="212"/>
      <c r="AE293" s="212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</row>
    <row r="294" spans="1:90" ht="14.25" customHeight="1" x14ac:dyDescent="0.3">
      <c r="A294" s="212"/>
      <c r="B294" s="212"/>
      <c r="C294" s="212"/>
      <c r="D294" s="212"/>
      <c r="E294" s="212"/>
      <c r="F294" s="212"/>
      <c r="G294" s="212"/>
      <c r="H294" s="212"/>
      <c r="I294" s="212"/>
      <c r="J294" s="212"/>
      <c r="K294" s="212"/>
      <c r="L294" s="212"/>
      <c r="M294" s="212"/>
      <c r="N294" s="212"/>
      <c r="O294" s="212"/>
      <c r="P294" s="216"/>
      <c r="Q294" s="216"/>
      <c r="R294" s="212"/>
      <c r="S294" s="212"/>
      <c r="T294" s="212"/>
      <c r="U294" s="212"/>
      <c r="V294" s="212"/>
      <c r="W294" s="212"/>
      <c r="X294" s="212"/>
      <c r="Y294" s="216"/>
      <c r="Z294" s="212"/>
      <c r="AA294" s="212"/>
      <c r="AB294" s="212"/>
      <c r="AC294" s="212"/>
      <c r="AD294" s="212"/>
      <c r="AE294" s="212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</row>
    <row r="295" spans="1:90" ht="14.25" customHeight="1" x14ac:dyDescent="0.3">
      <c r="A295" s="212"/>
      <c r="B295" s="212"/>
      <c r="C295" s="212"/>
      <c r="D295" s="212"/>
      <c r="E295" s="212"/>
      <c r="F295" s="212"/>
      <c r="G295" s="212"/>
      <c r="H295" s="212"/>
      <c r="I295" s="212"/>
      <c r="J295" s="212"/>
      <c r="K295" s="212"/>
      <c r="L295" s="212"/>
      <c r="M295" s="212"/>
      <c r="N295" s="212"/>
      <c r="O295" s="212"/>
      <c r="P295" s="216"/>
      <c r="Q295" s="216"/>
      <c r="R295" s="212"/>
      <c r="S295" s="212"/>
      <c r="T295" s="212"/>
      <c r="U295" s="212"/>
      <c r="V295" s="212"/>
      <c r="W295" s="212"/>
      <c r="X295" s="212"/>
      <c r="Y295" s="216"/>
      <c r="Z295" s="212"/>
      <c r="AA295" s="212"/>
      <c r="AB295" s="212"/>
      <c r="AC295" s="212"/>
      <c r="AD295" s="212"/>
      <c r="AE295" s="212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</row>
    <row r="296" spans="1:90" ht="14.25" customHeight="1" x14ac:dyDescent="0.3">
      <c r="A296" s="212"/>
      <c r="B296" s="212"/>
      <c r="C296" s="212"/>
      <c r="D296" s="212"/>
      <c r="E296" s="212"/>
      <c r="F296" s="212"/>
      <c r="G296" s="212"/>
      <c r="H296" s="212"/>
      <c r="I296" s="212"/>
      <c r="J296" s="212"/>
      <c r="K296" s="212"/>
      <c r="L296" s="212"/>
      <c r="M296" s="212"/>
      <c r="N296" s="212"/>
      <c r="O296" s="212"/>
      <c r="P296" s="216"/>
      <c r="Q296" s="216"/>
      <c r="R296" s="212"/>
      <c r="S296" s="212"/>
      <c r="T296" s="212"/>
      <c r="U296" s="212"/>
      <c r="V296" s="212"/>
      <c r="W296" s="212"/>
      <c r="X296" s="212"/>
      <c r="Y296" s="216"/>
      <c r="Z296" s="212"/>
      <c r="AA296" s="212"/>
      <c r="AB296" s="212"/>
      <c r="AC296" s="212"/>
      <c r="AD296" s="212"/>
      <c r="AE296" s="212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</row>
    <row r="297" spans="1:90" ht="14.25" customHeight="1" x14ac:dyDescent="0.3">
      <c r="A297" s="212"/>
      <c r="B297" s="212"/>
      <c r="C297" s="212"/>
      <c r="D297" s="212"/>
      <c r="E297" s="212"/>
      <c r="F297" s="212"/>
      <c r="G297" s="212"/>
      <c r="H297" s="212"/>
      <c r="I297" s="212"/>
      <c r="J297" s="212"/>
      <c r="K297" s="212"/>
      <c r="L297" s="212"/>
      <c r="M297" s="212"/>
      <c r="N297" s="212"/>
      <c r="O297" s="212"/>
      <c r="P297" s="216"/>
      <c r="Q297" s="216"/>
      <c r="R297" s="212"/>
      <c r="S297" s="212"/>
      <c r="T297" s="212"/>
      <c r="U297" s="212"/>
      <c r="V297" s="212"/>
      <c r="W297" s="212"/>
      <c r="X297" s="212"/>
      <c r="Y297" s="216"/>
      <c r="Z297" s="212"/>
      <c r="AA297" s="212"/>
      <c r="AB297" s="212"/>
      <c r="AC297" s="212"/>
      <c r="AD297" s="212"/>
      <c r="AE297" s="212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</row>
    <row r="298" spans="1:90" ht="14.25" customHeight="1" x14ac:dyDescent="0.3">
      <c r="A298" s="212"/>
      <c r="B298" s="212"/>
      <c r="C298" s="212"/>
      <c r="D298" s="212"/>
      <c r="E298" s="212"/>
      <c r="F298" s="212"/>
      <c r="G298" s="212"/>
      <c r="H298" s="212"/>
      <c r="I298" s="212"/>
      <c r="J298" s="212"/>
      <c r="K298" s="212"/>
      <c r="L298" s="212"/>
      <c r="M298" s="212"/>
      <c r="N298" s="212"/>
      <c r="O298" s="212"/>
      <c r="P298" s="216"/>
      <c r="Q298" s="216"/>
      <c r="R298" s="212"/>
      <c r="S298" s="212"/>
      <c r="T298" s="212"/>
      <c r="U298" s="212"/>
      <c r="V298" s="212"/>
      <c r="W298" s="212"/>
      <c r="X298" s="212"/>
      <c r="Y298" s="216"/>
      <c r="Z298" s="212"/>
      <c r="AA298" s="212"/>
      <c r="AB298" s="212"/>
      <c r="AC298" s="212"/>
      <c r="AD298" s="212"/>
      <c r="AE298" s="212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</row>
    <row r="299" spans="1:90" ht="14.25" customHeight="1" x14ac:dyDescent="0.3">
      <c r="A299" s="212"/>
      <c r="B299" s="212"/>
      <c r="C299" s="212"/>
      <c r="D299" s="212"/>
      <c r="E299" s="212"/>
      <c r="F299" s="212"/>
      <c r="G299" s="212"/>
      <c r="H299" s="212"/>
      <c r="I299" s="212"/>
      <c r="J299" s="212"/>
      <c r="K299" s="212"/>
      <c r="L299" s="212"/>
      <c r="M299" s="212"/>
      <c r="N299" s="212"/>
      <c r="O299" s="212"/>
      <c r="P299" s="216"/>
      <c r="Q299" s="216"/>
      <c r="R299" s="212"/>
      <c r="S299" s="212"/>
      <c r="T299" s="212"/>
      <c r="U299" s="212"/>
      <c r="V299" s="212"/>
      <c r="W299" s="212"/>
      <c r="X299" s="212"/>
      <c r="Y299" s="216"/>
      <c r="Z299" s="212"/>
      <c r="AA299" s="212"/>
      <c r="AB299" s="212"/>
      <c r="AC299" s="212"/>
      <c r="AD299" s="212"/>
      <c r="AE299" s="212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</row>
    <row r="300" spans="1:90" ht="14.25" customHeight="1" x14ac:dyDescent="0.3">
      <c r="A300" s="212"/>
      <c r="B300" s="212"/>
      <c r="C300" s="212"/>
      <c r="D300" s="212"/>
      <c r="E300" s="212"/>
      <c r="F300" s="212"/>
      <c r="G300" s="212"/>
      <c r="H300" s="212"/>
      <c r="I300" s="212"/>
      <c r="J300" s="212"/>
      <c r="K300" s="212"/>
      <c r="L300" s="212"/>
      <c r="M300" s="212"/>
      <c r="N300" s="212"/>
      <c r="O300" s="212"/>
      <c r="P300" s="216"/>
      <c r="Q300" s="216"/>
      <c r="R300" s="212"/>
      <c r="S300" s="212"/>
      <c r="T300" s="212"/>
      <c r="U300" s="212"/>
      <c r="V300" s="212"/>
      <c r="W300" s="212"/>
      <c r="X300" s="212"/>
      <c r="Y300" s="216"/>
      <c r="Z300" s="212"/>
      <c r="AA300" s="212"/>
      <c r="AB300" s="212"/>
      <c r="AC300" s="212"/>
      <c r="AD300" s="212"/>
      <c r="AE300" s="212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</row>
    <row r="301" spans="1:90" ht="14.25" customHeight="1" x14ac:dyDescent="0.3">
      <c r="A301" s="212"/>
      <c r="B301" s="212"/>
      <c r="C301" s="212"/>
      <c r="D301" s="212"/>
      <c r="E301" s="212"/>
      <c r="F301" s="212"/>
      <c r="G301" s="212"/>
      <c r="H301" s="212"/>
      <c r="I301" s="212"/>
      <c r="J301" s="212"/>
      <c r="K301" s="212"/>
      <c r="L301" s="212"/>
      <c r="M301" s="212"/>
      <c r="N301" s="212"/>
      <c r="O301" s="212"/>
      <c r="P301" s="216"/>
      <c r="Q301" s="216"/>
      <c r="R301" s="212"/>
      <c r="S301" s="212"/>
      <c r="T301" s="212"/>
      <c r="U301" s="212"/>
      <c r="V301" s="212"/>
      <c r="W301" s="212"/>
      <c r="X301" s="212"/>
      <c r="Y301" s="216"/>
      <c r="Z301" s="212"/>
      <c r="AA301" s="212"/>
      <c r="AB301" s="212"/>
      <c r="AC301" s="212"/>
      <c r="AD301" s="212"/>
      <c r="AE301" s="212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</row>
    <row r="302" spans="1:90" ht="14.25" customHeight="1" x14ac:dyDescent="0.3">
      <c r="A302" s="212"/>
      <c r="B302" s="212"/>
      <c r="C302" s="212"/>
      <c r="D302" s="212"/>
      <c r="E302" s="212"/>
      <c r="F302" s="212"/>
      <c r="G302" s="212"/>
      <c r="H302" s="212"/>
      <c r="I302" s="212"/>
      <c r="J302" s="212"/>
      <c r="K302" s="212"/>
      <c r="L302" s="212"/>
      <c r="M302" s="212"/>
      <c r="N302" s="212"/>
      <c r="O302" s="212"/>
      <c r="P302" s="216"/>
      <c r="Q302" s="216"/>
      <c r="R302" s="212"/>
      <c r="S302" s="212"/>
      <c r="T302" s="212"/>
      <c r="U302" s="212"/>
      <c r="V302" s="212"/>
      <c r="W302" s="212"/>
      <c r="X302" s="212"/>
      <c r="Y302" s="216"/>
      <c r="Z302" s="212"/>
      <c r="AA302" s="212"/>
      <c r="AB302" s="212"/>
      <c r="AC302" s="212"/>
      <c r="AD302" s="212"/>
      <c r="AE302" s="212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</row>
    <row r="303" spans="1:90" ht="14.25" customHeight="1" x14ac:dyDescent="0.3">
      <c r="A303" s="212"/>
      <c r="B303" s="212"/>
      <c r="C303" s="212"/>
      <c r="D303" s="212"/>
      <c r="E303" s="212"/>
      <c r="F303" s="212"/>
      <c r="G303" s="212"/>
      <c r="H303" s="212"/>
      <c r="I303" s="212"/>
      <c r="J303" s="212"/>
      <c r="K303" s="212"/>
      <c r="L303" s="212"/>
      <c r="M303" s="212"/>
      <c r="N303" s="212"/>
      <c r="O303" s="212"/>
      <c r="P303" s="216"/>
      <c r="Q303" s="216"/>
      <c r="R303" s="212"/>
      <c r="S303" s="212"/>
      <c r="T303" s="212"/>
      <c r="U303" s="212"/>
      <c r="V303" s="212"/>
      <c r="W303" s="212"/>
      <c r="X303" s="212"/>
      <c r="Y303" s="216"/>
      <c r="Z303" s="212"/>
      <c r="AA303" s="212"/>
      <c r="AB303" s="212"/>
      <c r="AC303" s="212"/>
      <c r="AD303" s="212"/>
      <c r="AE303" s="212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</row>
    <row r="304" spans="1:90" ht="14.25" customHeight="1" x14ac:dyDescent="0.3">
      <c r="A304" s="212"/>
      <c r="B304" s="212"/>
      <c r="C304" s="212"/>
      <c r="D304" s="212"/>
      <c r="E304" s="212"/>
      <c r="F304" s="212"/>
      <c r="G304" s="212"/>
      <c r="H304" s="212"/>
      <c r="I304" s="212"/>
      <c r="J304" s="212"/>
      <c r="K304" s="212"/>
      <c r="L304" s="212"/>
      <c r="M304" s="212"/>
      <c r="N304" s="212"/>
      <c r="O304" s="212"/>
      <c r="P304" s="216"/>
      <c r="Q304" s="216"/>
      <c r="R304" s="212"/>
      <c r="S304" s="212"/>
      <c r="T304" s="212"/>
      <c r="U304" s="212"/>
      <c r="V304" s="212"/>
      <c r="W304" s="212"/>
      <c r="X304" s="212"/>
      <c r="Y304" s="216"/>
      <c r="Z304" s="212"/>
      <c r="AA304" s="212"/>
      <c r="AB304" s="212"/>
      <c r="AC304" s="212"/>
      <c r="AD304" s="212"/>
      <c r="AE304" s="212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</row>
    <row r="305" spans="1:90" ht="14.25" customHeight="1" x14ac:dyDescent="0.3">
      <c r="A305" s="212"/>
      <c r="B305" s="212"/>
      <c r="C305" s="212"/>
      <c r="D305" s="212"/>
      <c r="E305" s="212"/>
      <c r="F305" s="212"/>
      <c r="G305" s="212"/>
      <c r="H305" s="212"/>
      <c r="I305" s="212"/>
      <c r="J305" s="212"/>
      <c r="K305" s="212"/>
      <c r="L305" s="212"/>
      <c r="M305" s="212"/>
      <c r="N305" s="212"/>
      <c r="O305" s="212"/>
      <c r="P305" s="216"/>
      <c r="Q305" s="216"/>
      <c r="R305" s="212"/>
      <c r="S305" s="212"/>
      <c r="T305" s="212"/>
      <c r="U305" s="212"/>
      <c r="V305" s="212"/>
      <c r="W305" s="212"/>
      <c r="X305" s="212"/>
      <c r="Y305" s="216"/>
      <c r="Z305" s="212"/>
      <c r="AA305" s="212"/>
      <c r="AB305" s="212"/>
      <c r="AC305" s="212"/>
      <c r="AD305" s="212"/>
      <c r="AE305" s="212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</row>
    <row r="306" spans="1:90" ht="14.25" customHeight="1" x14ac:dyDescent="0.3">
      <c r="A306" s="212"/>
      <c r="B306" s="212"/>
      <c r="C306" s="212"/>
      <c r="D306" s="212"/>
      <c r="E306" s="212"/>
      <c r="F306" s="212"/>
      <c r="G306" s="212"/>
      <c r="H306" s="212"/>
      <c r="I306" s="212"/>
      <c r="J306" s="212"/>
      <c r="K306" s="212"/>
      <c r="L306" s="212"/>
      <c r="M306" s="212"/>
      <c r="N306" s="212"/>
      <c r="O306" s="212"/>
      <c r="P306" s="216"/>
      <c r="Q306" s="216"/>
      <c r="R306" s="212"/>
      <c r="S306" s="212"/>
      <c r="T306" s="212"/>
      <c r="U306" s="212"/>
      <c r="V306" s="212"/>
      <c r="W306" s="212"/>
      <c r="X306" s="212"/>
      <c r="Y306" s="216"/>
      <c r="Z306" s="212"/>
      <c r="AA306" s="212"/>
      <c r="AB306" s="212"/>
      <c r="AC306" s="212"/>
      <c r="AD306" s="212"/>
      <c r="AE306" s="212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</row>
    <row r="307" spans="1:90" ht="14.25" customHeight="1" x14ac:dyDescent="0.3">
      <c r="A307" s="212"/>
      <c r="B307" s="212"/>
      <c r="C307" s="212"/>
      <c r="D307" s="212"/>
      <c r="E307" s="212"/>
      <c r="F307" s="212"/>
      <c r="G307" s="212"/>
      <c r="H307" s="212"/>
      <c r="I307" s="212"/>
      <c r="J307" s="212"/>
      <c r="K307" s="212"/>
      <c r="L307" s="212"/>
      <c r="M307" s="212"/>
      <c r="N307" s="212"/>
      <c r="O307" s="212"/>
      <c r="P307" s="216"/>
      <c r="Q307" s="216"/>
      <c r="R307" s="212"/>
      <c r="S307" s="212"/>
      <c r="T307" s="212"/>
      <c r="U307" s="212"/>
      <c r="V307" s="212"/>
      <c r="W307" s="212"/>
      <c r="X307" s="212"/>
      <c r="Y307" s="216"/>
      <c r="Z307" s="212"/>
      <c r="AA307" s="212"/>
      <c r="AB307" s="212"/>
      <c r="AC307" s="212"/>
      <c r="AD307" s="212"/>
      <c r="AE307" s="212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</row>
    <row r="308" spans="1:90" ht="14.25" customHeight="1" x14ac:dyDescent="0.3">
      <c r="A308" s="212"/>
      <c r="B308" s="212"/>
      <c r="C308" s="212"/>
      <c r="D308" s="212"/>
      <c r="E308" s="212"/>
      <c r="F308" s="212"/>
      <c r="G308" s="212"/>
      <c r="H308" s="212"/>
      <c r="I308" s="212"/>
      <c r="J308" s="212"/>
      <c r="K308" s="212"/>
      <c r="L308" s="212"/>
      <c r="M308" s="212"/>
      <c r="N308" s="212"/>
      <c r="O308" s="212"/>
      <c r="P308" s="216"/>
      <c r="Q308" s="216"/>
      <c r="R308" s="212"/>
      <c r="S308" s="212"/>
      <c r="T308" s="212"/>
      <c r="U308" s="212"/>
      <c r="V308" s="212"/>
      <c r="W308" s="212"/>
      <c r="X308" s="212"/>
      <c r="Y308" s="216"/>
      <c r="Z308" s="212"/>
      <c r="AA308" s="212"/>
      <c r="AB308" s="212"/>
      <c r="AC308" s="212"/>
      <c r="AD308" s="212"/>
      <c r="AE308" s="212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</row>
    <row r="309" spans="1:90" ht="14.25" customHeight="1" x14ac:dyDescent="0.3">
      <c r="A309" s="212"/>
      <c r="B309" s="212"/>
      <c r="C309" s="212"/>
      <c r="D309" s="212"/>
      <c r="E309" s="212"/>
      <c r="F309" s="212"/>
      <c r="G309" s="212"/>
      <c r="H309" s="212"/>
      <c r="I309" s="212"/>
      <c r="J309" s="212"/>
      <c r="K309" s="212"/>
      <c r="L309" s="212"/>
      <c r="M309" s="212"/>
      <c r="N309" s="212"/>
      <c r="O309" s="212"/>
      <c r="P309" s="216"/>
      <c r="Q309" s="216"/>
      <c r="R309" s="212"/>
      <c r="S309" s="212"/>
      <c r="T309" s="212"/>
      <c r="U309" s="212"/>
      <c r="V309" s="212"/>
      <c r="W309" s="212"/>
      <c r="X309" s="212"/>
      <c r="Y309" s="216"/>
      <c r="Z309" s="212"/>
      <c r="AA309" s="212"/>
      <c r="AB309" s="212"/>
      <c r="AC309" s="212"/>
      <c r="AD309" s="212"/>
      <c r="AE309" s="212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</row>
    <row r="310" spans="1:90" ht="14.25" customHeight="1" x14ac:dyDescent="0.3">
      <c r="A310" s="212"/>
      <c r="B310" s="212"/>
      <c r="C310" s="212"/>
      <c r="D310" s="212"/>
      <c r="E310" s="212"/>
      <c r="F310" s="212"/>
      <c r="G310" s="212"/>
      <c r="H310" s="212"/>
      <c r="I310" s="212"/>
      <c r="J310" s="212"/>
      <c r="K310" s="212"/>
      <c r="L310" s="212"/>
      <c r="M310" s="212"/>
      <c r="N310" s="212"/>
      <c r="O310" s="212"/>
      <c r="P310" s="216"/>
      <c r="Q310" s="216"/>
      <c r="R310" s="212"/>
      <c r="S310" s="212"/>
      <c r="T310" s="212"/>
      <c r="U310" s="212"/>
      <c r="V310" s="212"/>
      <c r="W310" s="212"/>
      <c r="X310" s="212"/>
      <c r="Y310" s="216"/>
      <c r="Z310" s="212"/>
      <c r="AA310" s="212"/>
      <c r="AB310" s="212"/>
      <c r="AC310" s="212"/>
      <c r="AD310" s="212"/>
      <c r="AE310" s="212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</row>
    <row r="311" spans="1:90" ht="14.25" customHeight="1" x14ac:dyDescent="0.3">
      <c r="A311" s="212"/>
      <c r="B311" s="212"/>
      <c r="C311" s="212"/>
      <c r="D311" s="212"/>
      <c r="E311" s="212"/>
      <c r="F311" s="212"/>
      <c r="G311" s="212"/>
      <c r="H311" s="212"/>
      <c r="I311" s="212"/>
      <c r="J311" s="212"/>
      <c r="K311" s="212"/>
      <c r="L311" s="212"/>
      <c r="M311" s="212"/>
      <c r="N311" s="212"/>
      <c r="O311" s="212"/>
      <c r="P311" s="216"/>
      <c r="Q311" s="216"/>
      <c r="R311" s="212"/>
      <c r="S311" s="212"/>
      <c r="T311" s="212"/>
      <c r="U311" s="212"/>
      <c r="V311" s="212"/>
      <c r="W311" s="212"/>
      <c r="X311" s="212"/>
      <c r="Y311" s="216"/>
      <c r="Z311" s="212"/>
      <c r="AA311" s="212"/>
      <c r="AB311" s="212"/>
      <c r="AC311" s="212"/>
      <c r="AD311" s="212"/>
      <c r="AE311" s="212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</row>
    <row r="312" spans="1:90" ht="14.25" customHeight="1" x14ac:dyDescent="0.3">
      <c r="A312" s="212"/>
      <c r="B312" s="212"/>
      <c r="C312" s="212"/>
      <c r="D312" s="212"/>
      <c r="E312" s="212"/>
      <c r="F312" s="212"/>
      <c r="G312" s="212"/>
      <c r="H312" s="212"/>
      <c r="I312" s="212"/>
      <c r="J312" s="212"/>
      <c r="K312" s="212"/>
      <c r="L312" s="212"/>
      <c r="M312" s="212"/>
      <c r="N312" s="212"/>
      <c r="O312" s="212"/>
      <c r="P312" s="216"/>
      <c r="Q312" s="216"/>
      <c r="R312" s="212"/>
      <c r="S312" s="212"/>
      <c r="T312" s="212"/>
      <c r="U312" s="212"/>
      <c r="V312" s="212"/>
      <c r="W312" s="212"/>
      <c r="X312" s="212"/>
      <c r="Y312" s="216"/>
      <c r="Z312" s="212"/>
      <c r="AA312" s="212"/>
      <c r="AB312" s="212"/>
      <c r="AC312" s="212"/>
      <c r="AD312" s="212"/>
      <c r="AE312" s="212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</row>
    <row r="313" spans="1:90" ht="14.25" customHeight="1" x14ac:dyDescent="0.3">
      <c r="A313" s="212"/>
      <c r="B313" s="212"/>
      <c r="C313" s="212"/>
      <c r="D313" s="212"/>
      <c r="E313" s="212"/>
      <c r="F313" s="212"/>
      <c r="G313" s="212"/>
      <c r="H313" s="212"/>
      <c r="I313" s="212"/>
      <c r="J313" s="212"/>
      <c r="K313" s="212"/>
      <c r="L313" s="212"/>
      <c r="M313" s="212"/>
      <c r="N313" s="212"/>
      <c r="O313" s="212"/>
      <c r="P313" s="216"/>
      <c r="Q313" s="216"/>
      <c r="R313" s="212"/>
      <c r="S313" s="212"/>
      <c r="T313" s="212"/>
      <c r="U313" s="212"/>
      <c r="V313" s="212"/>
      <c r="W313" s="212"/>
      <c r="X313" s="212"/>
      <c r="Y313" s="216"/>
      <c r="Z313" s="212"/>
      <c r="AA313" s="212"/>
      <c r="AB313" s="212"/>
      <c r="AC313" s="212"/>
      <c r="AD313" s="212"/>
      <c r="AE313" s="212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</row>
    <row r="314" spans="1:90" ht="14.25" customHeight="1" x14ac:dyDescent="0.3">
      <c r="A314" s="212"/>
      <c r="B314" s="212"/>
      <c r="C314" s="212"/>
      <c r="D314" s="212"/>
      <c r="E314" s="212"/>
      <c r="F314" s="212"/>
      <c r="G314" s="212"/>
      <c r="H314" s="212"/>
      <c r="I314" s="212"/>
      <c r="J314" s="212"/>
      <c r="K314" s="212"/>
      <c r="L314" s="212"/>
      <c r="M314" s="212"/>
      <c r="N314" s="212"/>
      <c r="O314" s="212"/>
      <c r="P314" s="216"/>
      <c r="Q314" s="216"/>
      <c r="R314" s="212"/>
      <c r="S314" s="212"/>
      <c r="T314" s="212"/>
      <c r="U314" s="212"/>
      <c r="V314" s="212"/>
      <c r="W314" s="212"/>
      <c r="X314" s="212"/>
      <c r="Y314" s="216"/>
      <c r="Z314" s="212"/>
      <c r="AA314" s="212"/>
      <c r="AB314" s="212"/>
      <c r="AC314" s="212"/>
      <c r="AD314" s="212"/>
      <c r="AE314" s="212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</row>
    <row r="315" spans="1:90" ht="14.25" customHeight="1" x14ac:dyDescent="0.3">
      <c r="A315" s="212"/>
      <c r="B315" s="212"/>
      <c r="C315" s="212"/>
      <c r="D315" s="212"/>
      <c r="E315" s="212"/>
      <c r="F315" s="212"/>
      <c r="G315" s="212"/>
      <c r="H315" s="212"/>
      <c r="I315" s="212"/>
      <c r="J315" s="212"/>
      <c r="K315" s="212"/>
      <c r="L315" s="212"/>
      <c r="M315" s="212"/>
      <c r="N315" s="212"/>
      <c r="O315" s="212"/>
      <c r="P315" s="216"/>
      <c r="Q315" s="216"/>
      <c r="R315" s="212"/>
      <c r="S315" s="212"/>
      <c r="T315" s="212"/>
      <c r="U315" s="212"/>
      <c r="V315" s="212"/>
      <c r="W315" s="212"/>
      <c r="X315" s="212"/>
      <c r="Y315" s="216"/>
      <c r="Z315" s="212"/>
      <c r="AA315" s="212"/>
      <c r="AB315" s="212"/>
      <c r="AC315" s="212"/>
      <c r="AD315" s="212"/>
      <c r="AE315" s="212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</row>
    <row r="316" spans="1:90" ht="14.25" customHeight="1" x14ac:dyDescent="0.3">
      <c r="A316" s="212"/>
      <c r="B316" s="212"/>
      <c r="C316" s="212"/>
      <c r="D316" s="212"/>
      <c r="E316" s="212"/>
      <c r="F316" s="212"/>
      <c r="G316" s="212"/>
      <c r="H316" s="212"/>
      <c r="I316" s="212"/>
      <c r="J316" s="212"/>
      <c r="K316" s="212"/>
      <c r="L316" s="212"/>
      <c r="M316" s="212"/>
      <c r="N316" s="212"/>
      <c r="O316" s="212"/>
      <c r="P316" s="216"/>
      <c r="Q316" s="216"/>
      <c r="R316" s="212"/>
      <c r="S316" s="212"/>
      <c r="T316" s="212"/>
      <c r="U316" s="212"/>
      <c r="V316" s="212"/>
      <c r="W316" s="212"/>
      <c r="X316" s="212"/>
      <c r="Y316" s="216"/>
      <c r="Z316" s="212"/>
      <c r="AA316" s="212"/>
      <c r="AB316" s="212"/>
      <c r="AC316" s="212"/>
      <c r="AD316" s="212"/>
      <c r="AE316" s="212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</row>
    <row r="317" spans="1:90" ht="14.25" customHeight="1" x14ac:dyDescent="0.3">
      <c r="A317" s="212"/>
      <c r="B317" s="212"/>
      <c r="C317" s="212"/>
      <c r="D317" s="212"/>
      <c r="E317" s="212"/>
      <c r="F317" s="212"/>
      <c r="G317" s="212"/>
      <c r="H317" s="212"/>
      <c r="I317" s="212"/>
      <c r="J317" s="212"/>
      <c r="K317" s="212"/>
      <c r="L317" s="212"/>
      <c r="M317" s="212"/>
      <c r="N317" s="212"/>
      <c r="O317" s="212"/>
      <c r="P317" s="216"/>
      <c r="Q317" s="216"/>
      <c r="R317" s="212"/>
      <c r="S317" s="212"/>
      <c r="T317" s="212"/>
      <c r="U317" s="212"/>
      <c r="V317" s="212"/>
      <c r="W317" s="212"/>
      <c r="X317" s="212"/>
      <c r="Y317" s="216"/>
      <c r="Z317" s="212"/>
      <c r="AA317" s="212"/>
      <c r="AB317" s="212"/>
      <c r="AC317" s="212"/>
      <c r="AD317" s="212"/>
      <c r="AE317" s="212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</row>
    <row r="318" spans="1:90" ht="14.25" customHeight="1" x14ac:dyDescent="0.3">
      <c r="A318" s="212"/>
      <c r="B318" s="212"/>
      <c r="C318" s="212"/>
      <c r="D318" s="212"/>
      <c r="E318" s="212"/>
      <c r="F318" s="212"/>
      <c r="G318" s="212"/>
      <c r="H318" s="212"/>
      <c r="I318" s="212"/>
      <c r="J318" s="212"/>
      <c r="K318" s="212"/>
      <c r="L318" s="212"/>
      <c r="M318" s="212"/>
      <c r="N318" s="212"/>
      <c r="O318" s="212"/>
      <c r="P318" s="216"/>
      <c r="Q318" s="216"/>
      <c r="R318" s="212"/>
      <c r="S318" s="212"/>
      <c r="T318" s="212"/>
      <c r="U318" s="212"/>
      <c r="V318" s="212"/>
      <c r="W318" s="212"/>
      <c r="X318" s="212"/>
      <c r="Y318" s="216"/>
      <c r="Z318" s="212"/>
      <c r="AA318" s="212"/>
      <c r="AB318" s="212"/>
      <c r="AC318" s="212"/>
      <c r="AD318" s="212"/>
      <c r="AE318" s="212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</row>
    <row r="319" spans="1:90" ht="14.25" customHeight="1" x14ac:dyDescent="0.3">
      <c r="A319" s="212"/>
      <c r="B319" s="212"/>
      <c r="C319" s="212"/>
      <c r="D319" s="212"/>
      <c r="E319" s="212"/>
      <c r="F319" s="212"/>
      <c r="G319" s="212"/>
      <c r="H319" s="212"/>
      <c r="I319" s="212"/>
      <c r="J319" s="212"/>
      <c r="K319" s="212"/>
      <c r="L319" s="212"/>
      <c r="M319" s="212"/>
      <c r="N319" s="212"/>
      <c r="O319" s="212"/>
      <c r="P319" s="216"/>
      <c r="Q319" s="216"/>
      <c r="R319" s="212"/>
      <c r="S319" s="212"/>
      <c r="T319" s="212"/>
      <c r="U319" s="212"/>
      <c r="V319" s="212"/>
      <c r="W319" s="212"/>
      <c r="X319" s="212"/>
      <c r="Y319" s="216"/>
      <c r="Z319" s="212"/>
      <c r="AA319" s="212"/>
      <c r="AB319" s="212"/>
      <c r="AC319" s="212"/>
      <c r="AD319" s="212"/>
      <c r="AE319" s="212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</row>
    <row r="320" spans="1:90" ht="14.25" customHeight="1" x14ac:dyDescent="0.3">
      <c r="A320" s="212"/>
      <c r="B320" s="212"/>
      <c r="C320" s="212"/>
      <c r="D320" s="212"/>
      <c r="E320" s="212"/>
      <c r="F320" s="212"/>
      <c r="G320" s="212"/>
      <c r="H320" s="212"/>
      <c r="I320" s="212"/>
      <c r="J320" s="212"/>
      <c r="K320" s="212"/>
      <c r="L320" s="212"/>
      <c r="M320" s="212"/>
      <c r="N320" s="212"/>
      <c r="O320" s="212"/>
      <c r="P320" s="216"/>
      <c r="Q320" s="216"/>
      <c r="R320" s="212"/>
      <c r="S320" s="212"/>
      <c r="T320" s="212"/>
      <c r="U320" s="212"/>
      <c r="V320" s="212"/>
      <c r="W320" s="212"/>
      <c r="X320" s="212"/>
      <c r="Y320" s="216"/>
      <c r="Z320" s="212"/>
      <c r="AA320" s="212"/>
      <c r="AB320" s="212"/>
      <c r="AC320" s="212"/>
      <c r="AD320" s="212"/>
      <c r="AE320" s="212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</row>
    <row r="321" spans="1:90" ht="14.25" customHeight="1" x14ac:dyDescent="0.3">
      <c r="A321" s="212"/>
      <c r="B321" s="212"/>
      <c r="C321" s="212"/>
      <c r="D321" s="212"/>
      <c r="E321" s="212"/>
      <c r="F321" s="212"/>
      <c r="G321" s="212"/>
      <c r="H321" s="212"/>
      <c r="I321" s="212"/>
      <c r="J321" s="212"/>
      <c r="K321" s="212"/>
      <c r="L321" s="212"/>
      <c r="M321" s="212"/>
      <c r="N321" s="212"/>
      <c r="O321" s="212"/>
      <c r="P321" s="216"/>
      <c r="Q321" s="216"/>
      <c r="R321" s="212"/>
      <c r="S321" s="212"/>
      <c r="T321" s="212"/>
      <c r="U321" s="212"/>
      <c r="V321" s="212"/>
      <c r="W321" s="212"/>
      <c r="X321" s="212"/>
      <c r="Y321" s="216"/>
      <c r="Z321" s="212"/>
      <c r="AA321" s="212"/>
      <c r="AB321" s="212"/>
      <c r="AC321" s="212"/>
      <c r="AD321" s="212"/>
      <c r="AE321" s="212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</row>
    <row r="322" spans="1:90" ht="14.25" customHeight="1" x14ac:dyDescent="0.3">
      <c r="A322" s="212"/>
      <c r="B322" s="212"/>
      <c r="C322" s="212"/>
      <c r="D322" s="212"/>
      <c r="E322" s="212"/>
      <c r="F322" s="212"/>
      <c r="G322" s="212"/>
      <c r="H322" s="212"/>
      <c r="I322" s="212"/>
      <c r="J322" s="212"/>
      <c r="K322" s="212"/>
      <c r="L322" s="212"/>
      <c r="M322" s="212"/>
      <c r="N322" s="212"/>
      <c r="O322" s="212"/>
      <c r="P322" s="216"/>
      <c r="Q322" s="216"/>
      <c r="R322" s="212"/>
      <c r="S322" s="212"/>
      <c r="T322" s="212"/>
      <c r="U322" s="212"/>
      <c r="V322" s="212"/>
      <c r="W322" s="212"/>
      <c r="X322" s="212"/>
      <c r="Y322" s="216"/>
      <c r="Z322" s="212"/>
      <c r="AA322" s="212"/>
      <c r="AB322" s="212"/>
      <c r="AC322" s="212"/>
      <c r="AD322" s="212"/>
      <c r="AE322" s="212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</row>
    <row r="323" spans="1:90" ht="14.25" customHeight="1" x14ac:dyDescent="0.3">
      <c r="A323" s="212"/>
      <c r="B323" s="212"/>
      <c r="C323" s="212"/>
      <c r="D323" s="212"/>
      <c r="E323" s="212"/>
      <c r="F323" s="212"/>
      <c r="G323" s="212"/>
      <c r="H323" s="212"/>
      <c r="I323" s="212"/>
      <c r="J323" s="212"/>
      <c r="K323" s="212"/>
      <c r="L323" s="212"/>
      <c r="M323" s="212"/>
      <c r="N323" s="212"/>
      <c r="O323" s="212"/>
      <c r="P323" s="216"/>
      <c r="Q323" s="216"/>
      <c r="R323" s="212"/>
      <c r="S323" s="212"/>
      <c r="T323" s="212"/>
      <c r="U323" s="212"/>
      <c r="V323" s="212"/>
      <c r="W323" s="212"/>
      <c r="X323" s="212"/>
      <c r="Y323" s="216"/>
      <c r="Z323" s="212"/>
      <c r="AA323" s="212"/>
      <c r="AB323" s="212"/>
      <c r="AC323" s="212"/>
      <c r="AD323" s="212"/>
      <c r="AE323" s="212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</row>
    <row r="324" spans="1:90" ht="14.25" customHeight="1" x14ac:dyDescent="0.3">
      <c r="A324" s="212"/>
      <c r="B324" s="212"/>
      <c r="C324" s="212"/>
      <c r="D324" s="212"/>
      <c r="E324" s="212"/>
      <c r="F324" s="212"/>
      <c r="G324" s="212"/>
      <c r="H324" s="212"/>
      <c r="I324" s="212"/>
      <c r="J324" s="212"/>
      <c r="K324" s="212"/>
      <c r="L324" s="212"/>
      <c r="M324" s="212"/>
      <c r="N324" s="212"/>
      <c r="O324" s="212"/>
      <c r="P324" s="216"/>
      <c r="Q324" s="216"/>
      <c r="R324" s="212"/>
      <c r="S324" s="212"/>
      <c r="T324" s="212"/>
      <c r="U324" s="212"/>
      <c r="V324" s="212"/>
      <c r="W324" s="212"/>
      <c r="X324" s="212"/>
      <c r="Y324" s="216"/>
      <c r="Z324" s="212"/>
      <c r="AA324" s="212"/>
      <c r="AB324" s="212"/>
      <c r="AC324" s="212"/>
      <c r="AD324" s="212"/>
      <c r="AE324" s="212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</row>
    <row r="325" spans="1:90" ht="14.25" customHeight="1" x14ac:dyDescent="0.3">
      <c r="A325" s="212"/>
      <c r="B325" s="212"/>
      <c r="C325" s="212"/>
      <c r="D325" s="212"/>
      <c r="E325" s="212"/>
      <c r="F325" s="212"/>
      <c r="G325" s="212"/>
      <c r="H325" s="212"/>
      <c r="I325" s="212"/>
      <c r="J325" s="212"/>
      <c r="K325" s="212"/>
      <c r="L325" s="212"/>
      <c r="M325" s="212"/>
      <c r="N325" s="212"/>
      <c r="O325" s="212"/>
      <c r="P325" s="216"/>
      <c r="Q325" s="216"/>
      <c r="R325" s="212"/>
      <c r="S325" s="212"/>
      <c r="T325" s="212"/>
      <c r="U325" s="212"/>
      <c r="V325" s="212"/>
      <c r="W325" s="212"/>
      <c r="X325" s="212"/>
      <c r="Y325" s="216"/>
      <c r="Z325" s="212"/>
      <c r="AA325" s="212"/>
      <c r="AB325" s="212"/>
      <c r="AC325" s="212"/>
      <c r="AD325" s="212"/>
      <c r="AE325" s="212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</row>
    <row r="326" spans="1:90" ht="14.25" customHeight="1" x14ac:dyDescent="0.3">
      <c r="A326" s="212"/>
      <c r="B326" s="212"/>
      <c r="C326" s="212"/>
      <c r="D326" s="212"/>
      <c r="E326" s="212"/>
      <c r="F326" s="212"/>
      <c r="G326" s="212"/>
      <c r="H326" s="212"/>
      <c r="I326" s="212"/>
      <c r="J326" s="212"/>
      <c r="K326" s="212"/>
      <c r="L326" s="212"/>
      <c r="M326" s="212"/>
      <c r="N326" s="212"/>
      <c r="O326" s="212"/>
      <c r="P326" s="216"/>
      <c r="Q326" s="216"/>
      <c r="R326" s="212"/>
      <c r="S326" s="212"/>
      <c r="T326" s="212"/>
      <c r="U326" s="212"/>
      <c r="V326" s="212"/>
      <c r="W326" s="212"/>
      <c r="X326" s="212"/>
      <c r="Y326" s="216"/>
      <c r="Z326" s="212"/>
      <c r="AA326" s="212"/>
      <c r="AB326" s="212"/>
      <c r="AC326" s="212"/>
      <c r="AD326" s="212"/>
      <c r="AE326" s="212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</row>
    <row r="327" spans="1:90" ht="14.25" customHeight="1" x14ac:dyDescent="0.3">
      <c r="A327" s="212"/>
      <c r="B327" s="212"/>
      <c r="C327" s="212"/>
      <c r="D327" s="212"/>
      <c r="E327" s="212"/>
      <c r="F327" s="212"/>
      <c r="G327" s="212"/>
      <c r="H327" s="212"/>
      <c r="I327" s="212"/>
      <c r="J327" s="212"/>
      <c r="K327" s="212"/>
      <c r="L327" s="212"/>
      <c r="M327" s="212"/>
      <c r="N327" s="212"/>
      <c r="O327" s="212"/>
      <c r="P327" s="216"/>
      <c r="Q327" s="216"/>
      <c r="R327" s="212"/>
      <c r="S327" s="212"/>
      <c r="T327" s="212"/>
      <c r="U327" s="212"/>
      <c r="V327" s="212"/>
      <c r="W327" s="212"/>
      <c r="X327" s="212"/>
      <c r="Y327" s="216"/>
      <c r="Z327" s="212"/>
      <c r="AA327" s="212"/>
      <c r="AB327" s="212"/>
      <c r="AC327" s="212"/>
      <c r="AD327" s="212"/>
      <c r="AE327" s="212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</row>
    <row r="328" spans="1:90" ht="14.25" customHeight="1" x14ac:dyDescent="0.3">
      <c r="A328" s="212"/>
      <c r="B328" s="212"/>
      <c r="C328" s="212"/>
      <c r="D328" s="212"/>
      <c r="E328" s="212"/>
      <c r="F328" s="212"/>
      <c r="G328" s="212"/>
      <c r="H328" s="212"/>
      <c r="I328" s="212"/>
      <c r="J328" s="212"/>
      <c r="K328" s="212"/>
      <c r="L328" s="212"/>
      <c r="M328" s="212"/>
      <c r="N328" s="212"/>
      <c r="O328" s="212"/>
      <c r="P328" s="216"/>
      <c r="Q328" s="216"/>
      <c r="R328" s="212"/>
      <c r="S328" s="212"/>
      <c r="T328" s="212"/>
      <c r="U328" s="212"/>
      <c r="V328" s="212"/>
      <c r="W328" s="212"/>
      <c r="X328" s="212"/>
      <c r="Y328" s="216"/>
      <c r="Z328" s="212"/>
      <c r="AA328" s="212"/>
      <c r="AB328" s="212"/>
      <c r="AC328" s="212"/>
      <c r="AD328" s="212"/>
      <c r="AE328" s="212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</row>
    <row r="329" spans="1:90" ht="14.25" customHeight="1" x14ac:dyDescent="0.3">
      <c r="A329" s="212"/>
      <c r="B329" s="212"/>
      <c r="C329" s="212"/>
      <c r="D329" s="212"/>
      <c r="E329" s="212"/>
      <c r="F329" s="212"/>
      <c r="G329" s="212"/>
      <c r="H329" s="212"/>
      <c r="I329" s="212"/>
      <c r="J329" s="212"/>
      <c r="K329" s="212"/>
      <c r="L329" s="212"/>
      <c r="M329" s="212"/>
      <c r="N329" s="212"/>
      <c r="O329" s="212"/>
      <c r="P329" s="216"/>
      <c r="Q329" s="216"/>
      <c r="R329" s="212"/>
      <c r="S329" s="212"/>
      <c r="T329" s="212"/>
      <c r="U329" s="212"/>
      <c r="V329" s="212"/>
      <c r="W329" s="212"/>
      <c r="X329" s="212"/>
      <c r="Y329" s="216"/>
      <c r="Z329" s="212"/>
      <c r="AA329" s="212"/>
      <c r="AB329" s="212"/>
      <c r="AC329" s="212"/>
      <c r="AD329" s="212"/>
      <c r="AE329" s="212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</row>
    <row r="330" spans="1:90" ht="14.25" customHeight="1" x14ac:dyDescent="0.3">
      <c r="A330" s="212"/>
      <c r="B330" s="212"/>
      <c r="C330" s="212"/>
      <c r="D330" s="212"/>
      <c r="E330" s="212"/>
      <c r="F330" s="212"/>
      <c r="G330" s="212"/>
      <c r="H330" s="212"/>
      <c r="I330" s="212"/>
      <c r="J330" s="212"/>
      <c r="K330" s="212"/>
      <c r="L330" s="212"/>
      <c r="M330" s="212"/>
      <c r="N330" s="212"/>
      <c r="O330" s="212"/>
      <c r="P330" s="216"/>
      <c r="Q330" s="216"/>
      <c r="R330" s="212"/>
      <c r="S330" s="212"/>
      <c r="T330" s="212"/>
      <c r="U330" s="212"/>
      <c r="V330" s="212"/>
      <c r="W330" s="212"/>
      <c r="X330" s="212"/>
      <c r="Y330" s="216"/>
      <c r="Z330" s="212"/>
      <c r="AA330" s="212"/>
      <c r="AB330" s="212"/>
      <c r="AC330" s="212"/>
      <c r="AD330" s="212"/>
      <c r="AE330" s="212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</row>
    <row r="331" spans="1:90" ht="14.25" customHeight="1" x14ac:dyDescent="0.3">
      <c r="A331" s="212"/>
      <c r="B331" s="212"/>
      <c r="C331" s="212"/>
      <c r="D331" s="212"/>
      <c r="E331" s="212"/>
      <c r="F331" s="212"/>
      <c r="G331" s="212"/>
      <c r="H331" s="212"/>
      <c r="I331" s="212"/>
      <c r="J331" s="212"/>
      <c r="K331" s="212"/>
      <c r="L331" s="212"/>
      <c r="M331" s="212"/>
      <c r="N331" s="212"/>
      <c r="O331" s="212"/>
      <c r="P331" s="216"/>
      <c r="Q331" s="216"/>
      <c r="R331" s="212"/>
      <c r="S331" s="212"/>
      <c r="T331" s="212"/>
      <c r="U331" s="212"/>
      <c r="V331" s="212"/>
      <c r="W331" s="212"/>
      <c r="X331" s="212"/>
      <c r="Y331" s="216"/>
      <c r="Z331" s="212"/>
      <c r="AA331" s="212"/>
      <c r="AB331" s="212"/>
      <c r="AC331" s="212"/>
      <c r="AD331" s="212"/>
      <c r="AE331" s="212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</row>
    <row r="332" spans="1:90" ht="14.25" customHeight="1" x14ac:dyDescent="0.3">
      <c r="A332" s="212"/>
      <c r="B332" s="212"/>
      <c r="C332" s="212"/>
      <c r="D332" s="212"/>
      <c r="E332" s="212"/>
      <c r="F332" s="212"/>
      <c r="G332" s="212"/>
      <c r="H332" s="212"/>
      <c r="I332" s="212"/>
      <c r="J332" s="212"/>
      <c r="K332" s="212"/>
      <c r="L332" s="212"/>
      <c r="M332" s="212"/>
      <c r="N332" s="212"/>
      <c r="O332" s="212"/>
      <c r="P332" s="216"/>
      <c r="Q332" s="216"/>
      <c r="R332" s="212"/>
      <c r="S332" s="212"/>
      <c r="T332" s="212"/>
      <c r="U332" s="212"/>
      <c r="V332" s="212"/>
      <c r="W332" s="212"/>
      <c r="X332" s="212"/>
      <c r="Y332" s="216"/>
      <c r="Z332" s="212"/>
      <c r="AA332" s="212"/>
      <c r="AB332" s="212"/>
      <c r="AC332" s="212"/>
      <c r="AD332" s="212"/>
      <c r="AE332" s="212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</row>
    <row r="333" spans="1:90" ht="14.25" customHeight="1" x14ac:dyDescent="0.3">
      <c r="A333" s="212"/>
      <c r="B333" s="212"/>
      <c r="C333" s="212"/>
      <c r="D333" s="212"/>
      <c r="E333" s="212"/>
      <c r="F333" s="212"/>
      <c r="G333" s="212"/>
      <c r="H333" s="212"/>
      <c r="I333" s="212"/>
      <c r="J333" s="212"/>
      <c r="K333" s="212"/>
      <c r="L333" s="212"/>
      <c r="M333" s="212"/>
      <c r="N333" s="212"/>
      <c r="O333" s="212"/>
      <c r="P333" s="216"/>
      <c r="Q333" s="216"/>
      <c r="R333" s="212"/>
      <c r="S333" s="212"/>
      <c r="T333" s="212"/>
      <c r="U333" s="212"/>
      <c r="V333" s="212"/>
      <c r="W333" s="212"/>
      <c r="X333" s="212"/>
      <c r="Y333" s="216"/>
      <c r="Z333" s="212"/>
      <c r="AA333" s="212"/>
      <c r="AB333" s="212"/>
      <c r="AC333" s="212"/>
      <c r="AD333" s="212"/>
      <c r="AE333" s="212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</row>
    <row r="334" spans="1:90" ht="14.25" customHeight="1" x14ac:dyDescent="0.3">
      <c r="A334" s="212"/>
      <c r="B334" s="212"/>
      <c r="C334" s="212"/>
      <c r="D334" s="212"/>
      <c r="E334" s="212"/>
      <c r="F334" s="212"/>
      <c r="G334" s="212"/>
      <c r="H334" s="212"/>
      <c r="I334" s="212"/>
      <c r="J334" s="212"/>
      <c r="K334" s="212"/>
      <c r="L334" s="212"/>
      <c r="M334" s="212"/>
      <c r="N334" s="212"/>
      <c r="O334" s="212"/>
      <c r="P334" s="216"/>
      <c r="Q334" s="216"/>
      <c r="R334" s="212"/>
      <c r="S334" s="212"/>
      <c r="T334" s="212"/>
      <c r="U334" s="212"/>
      <c r="V334" s="212"/>
      <c r="W334" s="212"/>
      <c r="X334" s="212"/>
      <c r="Y334" s="216"/>
      <c r="Z334" s="212"/>
      <c r="AA334" s="212"/>
      <c r="AB334" s="212"/>
      <c r="AC334" s="212"/>
      <c r="AD334" s="212"/>
      <c r="AE334" s="212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</row>
    <row r="335" spans="1:90" ht="14.25" customHeight="1" x14ac:dyDescent="0.3">
      <c r="A335" s="212"/>
      <c r="B335" s="212"/>
      <c r="C335" s="212"/>
      <c r="D335" s="212"/>
      <c r="E335" s="212"/>
      <c r="F335" s="212"/>
      <c r="G335" s="212"/>
      <c r="H335" s="212"/>
      <c r="I335" s="212"/>
      <c r="J335" s="212"/>
      <c r="K335" s="212"/>
      <c r="L335" s="212"/>
      <c r="M335" s="212"/>
      <c r="N335" s="212"/>
      <c r="O335" s="212"/>
      <c r="P335" s="216"/>
      <c r="Q335" s="216"/>
      <c r="R335" s="212"/>
      <c r="S335" s="212"/>
      <c r="T335" s="212"/>
      <c r="U335" s="212"/>
      <c r="V335" s="212"/>
      <c r="W335" s="212"/>
      <c r="X335" s="212"/>
      <c r="Y335" s="216"/>
      <c r="Z335" s="212"/>
      <c r="AA335" s="212"/>
      <c r="AB335" s="212"/>
      <c r="AC335" s="212"/>
      <c r="AD335" s="212"/>
      <c r="AE335" s="212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</row>
    <row r="336" spans="1:90" ht="14.25" customHeight="1" x14ac:dyDescent="0.3">
      <c r="A336" s="212"/>
      <c r="B336" s="212"/>
      <c r="C336" s="212"/>
      <c r="D336" s="212"/>
      <c r="E336" s="212"/>
      <c r="F336" s="212"/>
      <c r="G336" s="212"/>
      <c r="H336" s="212"/>
      <c r="I336" s="212"/>
      <c r="J336" s="212"/>
      <c r="K336" s="212"/>
      <c r="L336" s="212"/>
      <c r="M336" s="212"/>
      <c r="N336" s="212"/>
      <c r="O336" s="212"/>
      <c r="P336" s="216"/>
      <c r="Q336" s="216"/>
      <c r="R336" s="212"/>
      <c r="S336" s="212"/>
      <c r="T336" s="212"/>
      <c r="U336" s="212"/>
      <c r="V336" s="212"/>
      <c r="W336" s="212"/>
      <c r="X336" s="212"/>
      <c r="Y336" s="216"/>
      <c r="Z336" s="212"/>
      <c r="AA336" s="212"/>
      <c r="AB336" s="212"/>
      <c r="AC336" s="212"/>
      <c r="AD336" s="212"/>
      <c r="AE336" s="212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</row>
    <row r="337" spans="1:90" ht="14.25" customHeight="1" x14ac:dyDescent="0.3">
      <c r="A337" s="212"/>
      <c r="B337" s="212"/>
      <c r="C337" s="212"/>
      <c r="D337" s="212"/>
      <c r="E337" s="212"/>
      <c r="F337" s="212"/>
      <c r="G337" s="212"/>
      <c r="H337" s="212"/>
      <c r="I337" s="212"/>
      <c r="J337" s="212"/>
      <c r="K337" s="212"/>
      <c r="L337" s="212"/>
      <c r="M337" s="212"/>
      <c r="N337" s="212"/>
      <c r="O337" s="212"/>
      <c r="P337" s="216"/>
      <c r="Q337" s="216"/>
      <c r="R337" s="212"/>
      <c r="S337" s="212"/>
      <c r="T337" s="212"/>
      <c r="U337" s="212"/>
      <c r="V337" s="212"/>
      <c r="W337" s="212"/>
      <c r="X337" s="212"/>
      <c r="Y337" s="216"/>
      <c r="Z337" s="212"/>
      <c r="AA337" s="212"/>
      <c r="AB337" s="212"/>
      <c r="AC337" s="212"/>
      <c r="AD337" s="212"/>
      <c r="AE337" s="212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</row>
    <row r="338" spans="1:90" ht="14.25" customHeight="1" x14ac:dyDescent="0.3">
      <c r="A338" s="212"/>
      <c r="B338" s="212"/>
      <c r="C338" s="212"/>
      <c r="D338" s="212"/>
      <c r="E338" s="212"/>
      <c r="F338" s="212"/>
      <c r="G338" s="212"/>
      <c r="H338" s="212"/>
      <c r="I338" s="212"/>
      <c r="J338" s="212"/>
      <c r="K338" s="212"/>
      <c r="L338" s="212"/>
      <c r="M338" s="212"/>
      <c r="N338" s="212"/>
      <c r="O338" s="212"/>
      <c r="P338" s="216"/>
      <c r="Q338" s="216"/>
      <c r="R338" s="212"/>
      <c r="S338" s="212"/>
      <c r="T338" s="212"/>
      <c r="U338" s="212"/>
      <c r="V338" s="212"/>
      <c r="W338" s="212"/>
      <c r="X338" s="212"/>
      <c r="Y338" s="216"/>
      <c r="Z338" s="212"/>
      <c r="AA338" s="212"/>
      <c r="AB338" s="212"/>
      <c r="AC338" s="212"/>
      <c r="AD338" s="212"/>
      <c r="AE338" s="212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</row>
    <row r="339" spans="1:90" ht="14.25" customHeight="1" x14ac:dyDescent="0.3">
      <c r="A339" s="212"/>
      <c r="B339" s="212"/>
      <c r="C339" s="212"/>
      <c r="D339" s="212"/>
      <c r="E339" s="212"/>
      <c r="F339" s="212"/>
      <c r="G339" s="212"/>
      <c r="H339" s="212"/>
      <c r="I339" s="212"/>
      <c r="J339" s="212"/>
      <c r="K339" s="212"/>
      <c r="L339" s="212"/>
      <c r="M339" s="212"/>
      <c r="N339" s="212"/>
      <c r="O339" s="212"/>
      <c r="P339" s="216"/>
      <c r="Q339" s="216"/>
      <c r="R339" s="212"/>
      <c r="S339" s="212"/>
      <c r="T339" s="212"/>
      <c r="U339" s="212"/>
      <c r="V339" s="212"/>
      <c r="W339" s="212"/>
      <c r="X339" s="212"/>
      <c r="Y339" s="216"/>
      <c r="Z339" s="212"/>
      <c r="AA339" s="212"/>
      <c r="AB339" s="212"/>
      <c r="AC339" s="212"/>
      <c r="AD339" s="212"/>
      <c r="AE339" s="212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</row>
    <row r="340" spans="1:90" ht="14.25" customHeight="1" x14ac:dyDescent="0.3">
      <c r="A340" s="212"/>
      <c r="B340" s="212"/>
      <c r="C340" s="212"/>
      <c r="D340" s="212"/>
      <c r="E340" s="212"/>
      <c r="F340" s="212"/>
      <c r="G340" s="212"/>
      <c r="H340" s="212"/>
      <c r="I340" s="212"/>
      <c r="J340" s="212"/>
      <c r="K340" s="212"/>
      <c r="L340" s="212"/>
      <c r="M340" s="212"/>
      <c r="N340" s="212"/>
      <c r="O340" s="212"/>
      <c r="P340" s="216"/>
      <c r="Q340" s="216"/>
      <c r="R340" s="212"/>
      <c r="S340" s="212"/>
      <c r="T340" s="212"/>
      <c r="U340" s="212"/>
      <c r="V340" s="212"/>
      <c r="W340" s="212"/>
      <c r="X340" s="212"/>
      <c r="Y340" s="216"/>
      <c r="Z340" s="212"/>
      <c r="AA340" s="212"/>
      <c r="AB340" s="212"/>
      <c r="AC340" s="212"/>
      <c r="AD340" s="212"/>
      <c r="AE340" s="212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</row>
    <row r="341" spans="1:90" ht="14.25" customHeight="1" x14ac:dyDescent="0.3">
      <c r="A341" s="212"/>
      <c r="B341" s="212"/>
      <c r="C341" s="212"/>
      <c r="D341" s="212"/>
      <c r="E341" s="212"/>
      <c r="F341" s="212"/>
      <c r="G341" s="212"/>
      <c r="H341" s="212"/>
      <c r="I341" s="212"/>
      <c r="J341" s="212"/>
      <c r="K341" s="212"/>
      <c r="L341" s="212"/>
      <c r="M341" s="212"/>
      <c r="N341" s="212"/>
      <c r="O341" s="212"/>
      <c r="P341" s="216"/>
      <c r="Q341" s="216"/>
      <c r="R341" s="212"/>
      <c r="S341" s="212"/>
      <c r="T341" s="212"/>
      <c r="U341" s="212"/>
      <c r="V341" s="212"/>
      <c r="W341" s="212"/>
      <c r="X341" s="212"/>
      <c r="Y341" s="216"/>
      <c r="Z341" s="212"/>
      <c r="AA341" s="212"/>
      <c r="AB341" s="212"/>
      <c r="AC341" s="212"/>
      <c r="AD341" s="212"/>
      <c r="AE341" s="212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</row>
    <row r="342" spans="1:90" ht="14.25" customHeight="1" x14ac:dyDescent="0.3">
      <c r="A342" s="212"/>
      <c r="B342" s="212"/>
      <c r="C342" s="212"/>
      <c r="D342" s="212"/>
      <c r="E342" s="212"/>
      <c r="F342" s="212"/>
      <c r="G342" s="212"/>
      <c r="H342" s="212"/>
      <c r="I342" s="212"/>
      <c r="J342" s="212"/>
      <c r="K342" s="212"/>
      <c r="L342" s="212"/>
      <c r="M342" s="212"/>
      <c r="N342" s="212"/>
      <c r="O342" s="212"/>
      <c r="P342" s="216"/>
      <c r="Q342" s="216"/>
      <c r="R342" s="212"/>
      <c r="S342" s="212"/>
      <c r="T342" s="212"/>
      <c r="U342" s="212"/>
      <c r="V342" s="212"/>
      <c r="W342" s="212"/>
      <c r="X342" s="212"/>
      <c r="Y342" s="216"/>
      <c r="Z342" s="212"/>
      <c r="AA342" s="212"/>
      <c r="AB342" s="212"/>
      <c r="AC342" s="212"/>
      <c r="AD342" s="212"/>
      <c r="AE342" s="212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</row>
    <row r="343" spans="1:90" ht="14.25" customHeight="1" x14ac:dyDescent="0.3">
      <c r="A343" s="212"/>
      <c r="B343" s="212"/>
      <c r="C343" s="212"/>
      <c r="D343" s="212"/>
      <c r="E343" s="212"/>
      <c r="F343" s="212"/>
      <c r="G343" s="212"/>
      <c r="H343" s="212"/>
      <c r="I343" s="212"/>
      <c r="J343" s="212"/>
      <c r="K343" s="212"/>
      <c r="L343" s="212"/>
      <c r="M343" s="212"/>
      <c r="N343" s="212"/>
      <c r="O343" s="212"/>
      <c r="P343" s="216"/>
      <c r="Q343" s="216"/>
      <c r="R343" s="212"/>
      <c r="S343" s="212"/>
      <c r="T343" s="212"/>
      <c r="U343" s="212"/>
      <c r="V343" s="212"/>
      <c r="W343" s="212"/>
      <c r="X343" s="212"/>
      <c r="Y343" s="216"/>
      <c r="Z343" s="212"/>
      <c r="AA343" s="212"/>
      <c r="AB343" s="212"/>
      <c r="AC343" s="212"/>
      <c r="AD343" s="212"/>
      <c r="AE343" s="212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</row>
    <row r="344" spans="1:90" ht="14.25" customHeight="1" x14ac:dyDescent="0.3">
      <c r="A344" s="212"/>
      <c r="B344" s="212"/>
      <c r="C344" s="212"/>
      <c r="D344" s="212"/>
      <c r="E344" s="212"/>
      <c r="F344" s="212"/>
      <c r="G344" s="212"/>
      <c r="H344" s="212"/>
      <c r="I344" s="212"/>
      <c r="J344" s="212"/>
      <c r="K344" s="212"/>
      <c r="L344" s="212"/>
      <c r="M344" s="212"/>
      <c r="N344" s="212"/>
      <c r="O344" s="212"/>
      <c r="P344" s="216"/>
      <c r="Q344" s="216"/>
      <c r="R344" s="212"/>
      <c r="S344" s="212"/>
      <c r="T344" s="212"/>
      <c r="U344" s="212"/>
      <c r="V344" s="212"/>
      <c r="W344" s="212"/>
      <c r="X344" s="212"/>
      <c r="Y344" s="216"/>
      <c r="Z344" s="212"/>
      <c r="AA344" s="212"/>
      <c r="AB344" s="212"/>
      <c r="AC344" s="212"/>
      <c r="AD344" s="212"/>
      <c r="AE344" s="212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</row>
    <row r="345" spans="1:90" ht="14.25" customHeight="1" x14ac:dyDescent="0.3">
      <c r="A345" s="212"/>
      <c r="B345" s="212"/>
      <c r="C345" s="212"/>
      <c r="D345" s="212"/>
      <c r="E345" s="212"/>
      <c r="F345" s="212"/>
      <c r="G345" s="212"/>
      <c r="H345" s="212"/>
      <c r="I345" s="212"/>
      <c r="J345" s="212"/>
      <c r="K345" s="212"/>
      <c r="L345" s="212"/>
      <c r="M345" s="212"/>
      <c r="N345" s="212"/>
      <c r="O345" s="212"/>
      <c r="P345" s="216"/>
      <c r="Q345" s="216"/>
      <c r="R345" s="212"/>
      <c r="S345" s="212"/>
      <c r="T345" s="212"/>
      <c r="U345" s="212"/>
      <c r="V345" s="212"/>
      <c r="W345" s="212"/>
      <c r="X345" s="212"/>
      <c r="Y345" s="216"/>
      <c r="Z345" s="212"/>
      <c r="AA345" s="212"/>
      <c r="AB345" s="212"/>
      <c r="AC345" s="212"/>
      <c r="AD345" s="212"/>
      <c r="AE345" s="212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</row>
    <row r="346" spans="1:90" ht="14.25" customHeight="1" x14ac:dyDescent="0.3">
      <c r="A346" s="212"/>
      <c r="B346" s="212"/>
      <c r="C346" s="212"/>
      <c r="D346" s="212"/>
      <c r="E346" s="212"/>
      <c r="F346" s="212"/>
      <c r="G346" s="212"/>
      <c r="H346" s="212"/>
      <c r="I346" s="212"/>
      <c r="J346" s="212"/>
      <c r="K346" s="212"/>
      <c r="L346" s="212"/>
      <c r="M346" s="212"/>
      <c r="N346" s="212"/>
      <c r="O346" s="212"/>
      <c r="P346" s="216"/>
      <c r="Q346" s="216"/>
      <c r="R346" s="212"/>
      <c r="S346" s="212"/>
      <c r="T346" s="212"/>
      <c r="U346" s="212"/>
      <c r="V346" s="212"/>
      <c r="W346" s="212"/>
      <c r="X346" s="212"/>
      <c r="Y346" s="216"/>
      <c r="Z346" s="212"/>
      <c r="AA346" s="212"/>
      <c r="AB346" s="212"/>
      <c r="AC346" s="212"/>
      <c r="AD346" s="212"/>
      <c r="AE346" s="212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</row>
    <row r="347" spans="1:90" ht="14.25" customHeight="1" x14ac:dyDescent="0.3">
      <c r="A347" s="212"/>
      <c r="B347" s="212"/>
      <c r="C347" s="212"/>
      <c r="D347" s="212"/>
      <c r="E347" s="212"/>
      <c r="F347" s="212"/>
      <c r="G347" s="212"/>
      <c r="H347" s="212"/>
      <c r="I347" s="212"/>
      <c r="J347" s="212"/>
      <c r="K347" s="212"/>
      <c r="L347" s="212"/>
      <c r="M347" s="212"/>
      <c r="N347" s="212"/>
      <c r="O347" s="212"/>
      <c r="P347" s="216"/>
      <c r="Q347" s="216"/>
      <c r="R347" s="212"/>
      <c r="S347" s="212"/>
      <c r="T347" s="212"/>
      <c r="U347" s="212"/>
      <c r="V347" s="212"/>
      <c r="W347" s="212"/>
      <c r="X347" s="212"/>
      <c r="Y347" s="216"/>
      <c r="Z347" s="212"/>
      <c r="AA347" s="212"/>
      <c r="AB347" s="212"/>
      <c r="AC347" s="212"/>
      <c r="AD347" s="212"/>
      <c r="AE347" s="212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</row>
    <row r="348" spans="1:90" ht="14.25" customHeight="1" x14ac:dyDescent="0.3">
      <c r="A348" s="212"/>
      <c r="B348" s="212"/>
      <c r="C348" s="212"/>
      <c r="D348" s="212"/>
      <c r="E348" s="212"/>
      <c r="F348" s="212"/>
      <c r="G348" s="212"/>
      <c r="H348" s="212"/>
      <c r="I348" s="212"/>
      <c r="J348" s="212"/>
      <c r="K348" s="212"/>
      <c r="L348" s="212"/>
      <c r="M348" s="212"/>
      <c r="N348" s="212"/>
      <c r="O348" s="212"/>
      <c r="P348" s="216"/>
      <c r="Q348" s="216"/>
      <c r="R348" s="212"/>
      <c r="S348" s="212"/>
      <c r="T348" s="212"/>
      <c r="U348" s="212"/>
      <c r="V348" s="212"/>
      <c r="W348" s="212"/>
      <c r="X348" s="212"/>
      <c r="Y348" s="216"/>
      <c r="Z348" s="212"/>
      <c r="AA348" s="212"/>
      <c r="AB348" s="212"/>
      <c r="AC348" s="212"/>
      <c r="AD348" s="212"/>
      <c r="AE348" s="212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</row>
    <row r="349" spans="1:90" ht="14.25" customHeight="1" x14ac:dyDescent="0.3">
      <c r="A349" s="212"/>
      <c r="B349" s="212"/>
      <c r="C349" s="212"/>
      <c r="D349" s="212"/>
      <c r="E349" s="212"/>
      <c r="F349" s="212"/>
      <c r="G349" s="212"/>
      <c r="H349" s="212"/>
      <c r="I349" s="212"/>
      <c r="J349" s="212"/>
      <c r="K349" s="212"/>
      <c r="L349" s="212"/>
      <c r="M349" s="212"/>
      <c r="N349" s="212"/>
      <c r="O349" s="212"/>
      <c r="P349" s="216"/>
      <c r="Q349" s="216"/>
      <c r="R349" s="212"/>
      <c r="S349" s="212"/>
      <c r="T349" s="212"/>
      <c r="U349" s="212"/>
      <c r="V349" s="212"/>
      <c r="W349" s="212"/>
      <c r="X349" s="212"/>
      <c r="Y349" s="216"/>
      <c r="Z349" s="212"/>
      <c r="AA349" s="212"/>
      <c r="AB349" s="212"/>
      <c r="AC349" s="212"/>
      <c r="AD349" s="212"/>
      <c r="AE349" s="212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</row>
    <row r="350" spans="1:90" ht="14.25" customHeight="1" x14ac:dyDescent="0.3">
      <c r="A350" s="212"/>
      <c r="B350" s="212"/>
      <c r="C350" s="212"/>
      <c r="D350" s="212"/>
      <c r="E350" s="212"/>
      <c r="F350" s="212"/>
      <c r="G350" s="212"/>
      <c r="H350" s="212"/>
      <c r="I350" s="212"/>
      <c r="J350" s="212"/>
      <c r="K350" s="212"/>
      <c r="L350" s="212"/>
      <c r="M350" s="212"/>
      <c r="N350" s="212"/>
      <c r="O350" s="212"/>
      <c r="P350" s="216"/>
      <c r="Q350" s="216"/>
      <c r="R350" s="212"/>
      <c r="S350" s="212"/>
      <c r="T350" s="212"/>
      <c r="U350" s="212"/>
      <c r="V350" s="212"/>
      <c r="W350" s="212"/>
      <c r="X350" s="212"/>
      <c r="Y350" s="216"/>
      <c r="Z350" s="212"/>
      <c r="AA350" s="212"/>
      <c r="AB350" s="212"/>
      <c r="AC350" s="212"/>
      <c r="AD350" s="212"/>
      <c r="AE350" s="212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</row>
    <row r="351" spans="1:90" ht="14.25" customHeight="1" x14ac:dyDescent="0.3">
      <c r="A351" s="212"/>
      <c r="B351" s="212"/>
      <c r="C351" s="212"/>
      <c r="D351" s="212"/>
      <c r="E351" s="212"/>
      <c r="F351" s="212"/>
      <c r="G351" s="212"/>
      <c r="H351" s="212"/>
      <c r="I351" s="212"/>
      <c r="J351" s="212"/>
      <c r="K351" s="212"/>
      <c r="L351" s="212"/>
      <c r="M351" s="212"/>
      <c r="N351" s="212"/>
      <c r="O351" s="212"/>
      <c r="P351" s="216"/>
      <c r="Q351" s="216"/>
      <c r="R351" s="212"/>
      <c r="S351" s="212"/>
      <c r="T351" s="212"/>
      <c r="U351" s="212"/>
      <c r="V351" s="212"/>
      <c r="W351" s="212"/>
      <c r="X351" s="212"/>
      <c r="Y351" s="216"/>
      <c r="Z351" s="212"/>
      <c r="AA351" s="212"/>
      <c r="AB351" s="212"/>
      <c r="AC351" s="212"/>
      <c r="AD351" s="212"/>
      <c r="AE351" s="212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</row>
    <row r="352" spans="1:90" ht="14.25" customHeight="1" x14ac:dyDescent="0.3">
      <c r="A352" s="212"/>
      <c r="B352" s="212"/>
      <c r="C352" s="212"/>
      <c r="D352" s="212"/>
      <c r="E352" s="212"/>
      <c r="F352" s="212"/>
      <c r="G352" s="212"/>
      <c r="H352" s="212"/>
      <c r="I352" s="212"/>
      <c r="J352" s="212"/>
      <c r="K352" s="212"/>
      <c r="L352" s="212"/>
      <c r="M352" s="212"/>
      <c r="N352" s="212"/>
      <c r="O352" s="212"/>
      <c r="P352" s="216"/>
      <c r="Q352" s="216"/>
      <c r="R352" s="212"/>
      <c r="S352" s="212"/>
      <c r="T352" s="212"/>
      <c r="U352" s="212"/>
      <c r="V352" s="212"/>
      <c r="W352" s="212"/>
      <c r="X352" s="212"/>
      <c r="Y352" s="216"/>
      <c r="Z352" s="212"/>
      <c r="AA352" s="212"/>
      <c r="AB352" s="212"/>
      <c r="AC352" s="212"/>
      <c r="AD352" s="212"/>
      <c r="AE352" s="212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</row>
    <row r="353" spans="1:90" ht="14.25" customHeight="1" x14ac:dyDescent="0.3">
      <c r="A353" s="212"/>
      <c r="B353" s="212"/>
      <c r="C353" s="212"/>
      <c r="D353" s="212"/>
      <c r="E353" s="212"/>
      <c r="F353" s="212"/>
      <c r="G353" s="212"/>
      <c r="H353" s="212"/>
      <c r="I353" s="212"/>
      <c r="J353" s="212"/>
      <c r="K353" s="212"/>
      <c r="L353" s="212"/>
      <c r="M353" s="212"/>
      <c r="N353" s="212"/>
      <c r="O353" s="212"/>
      <c r="P353" s="216"/>
      <c r="Q353" s="216"/>
      <c r="R353" s="212"/>
      <c r="S353" s="212"/>
      <c r="T353" s="212"/>
      <c r="U353" s="212"/>
      <c r="V353" s="212"/>
      <c r="W353" s="212"/>
      <c r="X353" s="212"/>
      <c r="Y353" s="216"/>
      <c r="Z353" s="212"/>
      <c r="AA353" s="212"/>
      <c r="AB353" s="212"/>
      <c r="AC353" s="212"/>
      <c r="AD353" s="212"/>
      <c r="AE353" s="212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</row>
    <row r="354" spans="1:90" ht="14.25" customHeight="1" x14ac:dyDescent="0.3">
      <c r="A354" s="212"/>
      <c r="B354" s="212"/>
      <c r="C354" s="212"/>
      <c r="D354" s="212"/>
      <c r="E354" s="212"/>
      <c r="F354" s="212"/>
      <c r="G354" s="212"/>
      <c r="H354" s="212"/>
      <c r="I354" s="212"/>
      <c r="J354" s="212"/>
      <c r="K354" s="212"/>
      <c r="L354" s="212"/>
      <c r="M354" s="212"/>
      <c r="N354" s="212"/>
      <c r="O354" s="212"/>
      <c r="P354" s="216"/>
      <c r="Q354" s="216"/>
      <c r="R354" s="212"/>
      <c r="S354" s="212"/>
      <c r="T354" s="212"/>
      <c r="U354" s="212"/>
      <c r="V354" s="212"/>
      <c r="W354" s="212"/>
      <c r="X354" s="212"/>
      <c r="Y354" s="216"/>
      <c r="Z354" s="212"/>
      <c r="AA354" s="212"/>
      <c r="AB354" s="212"/>
      <c r="AC354" s="212"/>
      <c r="AD354" s="212"/>
      <c r="AE354" s="212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</row>
    <row r="355" spans="1:90" ht="14.25" customHeight="1" x14ac:dyDescent="0.3">
      <c r="A355" s="212"/>
      <c r="B355" s="212"/>
      <c r="C355" s="212"/>
      <c r="D355" s="212"/>
      <c r="E355" s="212"/>
      <c r="F355" s="212"/>
      <c r="G355" s="212"/>
      <c r="H355" s="212"/>
      <c r="I355" s="212"/>
      <c r="J355" s="212"/>
      <c r="K355" s="212"/>
      <c r="L355" s="212"/>
      <c r="M355" s="212"/>
      <c r="N355" s="212"/>
      <c r="O355" s="212"/>
      <c r="P355" s="216"/>
      <c r="Q355" s="216"/>
      <c r="R355" s="212"/>
      <c r="S355" s="212"/>
      <c r="T355" s="212"/>
      <c r="U355" s="212"/>
      <c r="V355" s="212"/>
      <c r="W355" s="212"/>
      <c r="X355" s="212"/>
      <c r="Y355" s="216"/>
      <c r="Z355" s="212"/>
      <c r="AA355" s="212"/>
      <c r="AB355" s="212"/>
      <c r="AC355" s="212"/>
      <c r="AD355" s="212"/>
      <c r="AE355" s="212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</row>
    <row r="356" spans="1:90" ht="14.25" customHeight="1" x14ac:dyDescent="0.3">
      <c r="A356" s="212"/>
      <c r="B356" s="212"/>
      <c r="C356" s="212"/>
      <c r="D356" s="212"/>
      <c r="E356" s="212"/>
      <c r="F356" s="212"/>
      <c r="G356" s="212"/>
      <c r="H356" s="212"/>
      <c r="I356" s="212"/>
      <c r="J356" s="212"/>
      <c r="K356" s="212"/>
      <c r="L356" s="212"/>
      <c r="M356" s="212"/>
      <c r="N356" s="212"/>
      <c r="O356" s="212"/>
      <c r="P356" s="216"/>
      <c r="Q356" s="216"/>
      <c r="R356" s="212"/>
      <c r="S356" s="212"/>
      <c r="T356" s="212"/>
      <c r="U356" s="212"/>
      <c r="V356" s="212"/>
      <c r="W356" s="212"/>
      <c r="X356" s="212"/>
      <c r="Y356" s="216"/>
      <c r="Z356" s="212"/>
      <c r="AA356" s="212"/>
      <c r="AB356" s="212"/>
      <c r="AC356" s="212"/>
      <c r="AD356" s="212"/>
      <c r="AE356" s="212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</row>
    <row r="357" spans="1:90" ht="14.25" customHeight="1" x14ac:dyDescent="0.3">
      <c r="A357" s="212"/>
      <c r="B357" s="212"/>
      <c r="C357" s="212"/>
      <c r="D357" s="212"/>
      <c r="E357" s="212"/>
      <c r="F357" s="212"/>
      <c r="G357" s="212"/>
      <c r="H357" s="212"/>
      <c r="I357" s="212"/>
      <c r="J357" s="212"/>
      <c r="K357" s="212"/>
      <c r="L357" s="212"/>
      <c r="M357" s="212"/>
      <c r="N357" s="212"/>
      <c r="O357" s="212"/>
      <c r="P357" s="216"/>
      <c r="Q357" s="216"/>
      <c r="R357" s="212"/>
      <c r="S357" s="212"/>
      <c r="T357" s="212"/>
      <c r="U357" s="212"/>
      <c r="V357" s="212"/>
      <c r="W357" s="212"/>
      <c r="X357" s="212"/>
      <c r="Y357" s="216"/>
      <c r="Z357" s="212"/>
      <c r="AA357" s="212"/>
      <c r="AB357" s="212"/>
      <c r="AC357" s="212"/>
      <c r="AD357" s="212"/>
      <c r="AE357" s="212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</row>
    <row r="358" spans="1:90" ht="14.25" customHeight="1" x14ac:dyDescent="0.3">
      <c r="A358" s="212"/>
      <c r="B358" s="212"/>
      <c r="C358" s="212"/>
      <c r="D358" s="212"/>
      <c r="E358" s="212"/>
      <c r="F358" s="212"/>
      <c r="G358" s="212"/>
      <c r="H358" s="212"/>
      <c r="I358" s="212"/>
      <c r="J358" s="212"/>
      <c r="K358" s="212"/>
      <c r="L358" s="212"/>
      <c r="M358" s="212"/>
      <c r="N358" s="212"/>
      <c r="O358" s="212"/>
      <c r="P358" s="216"/>
      <c r="Q358" s="216"/>
      <c r="R358" s="212"/>
      <c r="S358" s="212"/>
      <c r="T358" s="212"/>
      <c r="U358" s="212"/>
      <c r="V358" s="212"/>
      <c r="W358" s="212"/>
      <c r="X358" s="212"/>
      <c r="Y358" s="216"/>
      <c r="Z358" s="212"/>
      <c r="AA358" s="212"/>
      <c r="AB358" s="212"/>
      <c r="AC358" s="212"/>
      <c r="AD358" s="212"/>
      <c r="AE358" s="212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</row>
    <row r="359" spans="1:90" ht="14.25" customHeight="1" x14ac:dyDescent="0.3">
      <c r="A359" s="212"/>
      <c r="B359" s="212"/>
      <c r="C359" s="212"/>
      <c r="D359" s="212"/>
      <c r="E359" s="212"/>
      <c r="F359" s="212"/>
      <c r="G359" s="212"/>
      <c r="H359" s="212"/>
      <c r="I359" s="212"/>
      <c r="J359" s="212"/>
      <c r="K359" s="212"/>
      <c r="L359" s="212"/>
      <c r="M359" s="212"/>
      <c r="N359" s="212"/>
      <c r="O359" s="212"/>
      <c r="P359" s="216"/>
      <c r="Q359" s="216"/>
      <c r="R359" s="212"/>
      <c r="S359" s="212"/>
      <c r="T359" s="212"/>
      <c r="U359" s="212"/>
      <c r="V359" s="212"/>
      <c r="W359" s="212"/>
      <c r="X359" s="212"/>
      <c r="Y359" s="216"/>
      <c r="Z359" s="212"/>
      <c r="AA359" s="212"/>
      <c r="AB359" s="212"/>
      <c r="AC359" s="212"/>
      <c r="AD359" s="212"/>
      <c r="AE359" s="212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</row>
    <row r="360" spans="1:90" ht="14.25" customHeight="1" x14ac:dyDescent="0.3">
      <c r="A360" s="212"/>
      <c r="B360" s="212"/>
      <c r="C360" s="212"/>
      <c r="D360" s="212"/>
      <c r="E360" s="212"/>
      <c r="F360" s="212"/>
      <c r="G360" s="212"/>
      <c r="H360" s="212"/>
      <c r="I360" s="212"/>
      <c r="J360" s="212"/>
      <c r="K360" s="212"/>
      <c r="L360" s="212"/>
      <c r="M360" s="212"/>
      <c r="N360" s="212"/>
      <c r="O360" s="212"/>
      <c r="P360" s="216"/>
      <c r="Q360" s="216"/>
      <c r="R360" s="212"/>
      <c r="S360" s="212"/>
      <c r="T360" s="212"/>
      <c r="U360" s="212"/>
      <c r="V360" s="212"/>
      <c r="W360" s="212"/>
      <c r="X360" s="212"/>
      <c r="Y360" s="216"/>
      <c r="Z360" s="212"/>
      <c r="AA360" s="212"/>
      <c r="AB360" s="212"/>
      <c r="AC360" s="212"/>
      <c r="AD360" s="212"/>
      <c r="AE360" s="212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</row>
    <row r="361" spans="1:90" ht="14.25" customHeight="1" x14ac:dyDescent="0.3">
      <c r="A361" s="212"/>
      <c r="B361" s="212"/>
      <c r="C361" s="212"/>
      <c r="D361" s="212"/>
      <c r="E361" s="212"/>
      <c r="F361" s="212"/>
      <c r="G361" s="212"/>
      <c r="H361" s="212"/>
      <c r="I361" s="212"/>
      <c r="J361" s="212"/>
      <c r="K361" s="212"/>
      <c r="L361" s="212"/>
      <c r="M361" s="212"/>
      <c r="N361" s="212"/>
      <c r="O361" s="212"/>
      <c r="P361" s="216"/>
      <c r="Q361" s="216"/>
      <c r="R361" s="212"/>
      <c r="S361" s="212"/>
      <c r="T361" s="212"/>
      <c r="U361" s="212"/>
      <c r="V361" s="212"/>
      <c r="W361" s="212"/>
      <c r="X361" s="212"/>
      <c r="Y361" s="216"/>
      <c r="Z361" s="212"/>
      <c r="AA361" s="212"/>
      <c r="AB361" s="212"/>
      <c r="AC361" s="212"/>
      <c r="AD361" s="212"/>
      <c r="AE361" s="212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</row>
    <row r="362" spans="1:90" ht="14.25" customHeight="1" x14ac:dyDescent="0.3">
      <c r="A362" s="212"/>
      <c r="B362" s="212"/>
      <c r="C362" s="212"/>
      <c r="D362" s="212"/>
      <c r="E362" s="212"/>
      <c r="F362" s="212"/>
      <c r="G362" s="212"/>
      <c r="H362" s="212"/>
      <c r="I362" s="212"/>
      <c r="J362" s="212"/>
      <c r="K362" s="212"/>
      <c r="L362" s="212"/>
      <c r="M362" s="212"/>
      <c r="N362" s="212"/>
      <c r="O362" s="212"/>
      <c r="P362" s="216"/>
      <c r="Q362" s="216"/>
      <c r="R362" s="212"/>
      <c r="S362" s="212"/>
      <c r="T362" s="212"/>
      <c r="U362" s="212"/>
      <c r="V362" s="212"/>
      <c r="W362" s="212"/>
      <c r="X362" s="212"/>
      <c r="Y362" s="216"/>
      <c r="Z362" s="212"/>
      <c r="AA362" s="212"/>
      <c r="AB362" s="212"/>
      <c r="AC362" s="212"/>
      <c r="AD362" s="212"/>
      <c r="AE362" s="212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</row>
    <row r="363" spans="1:90" ht="14.25" customHeight="1" x14ac:dyDescent="0.3">
      <c r="A363" s="212"/>
      <c r="B363" s="212"/>
      <c r="C363" s="212"/>
      <c r="D363" s="212"/>
      <c r="E363" s="212"/>
      <c r="F363" s="212"/>
      <c r="G363" s="212"/>
      <c r="H363" s="212"/>
      <c r="I363" s="212"/>
      <c r="J363" s="212"/>
      <c r="K363" s="212"/>
      <c r="L363" s="212"/>
      <c r="M363" s="212"/>
      <c r="N363" s="212"/>
      <c r="O363" s="212"/>
      <c r="P363" s="216"/>
      <c r="Q363" s="216"/>
      <c r="R363" s="212"/>
      <c r="S363" s="212"/>
      <c r="T363" s="212"/>
      <c r="U363" s="212"/>
      <c r="V363" s="212"/>
      <c r="W363" s="212"/>
      <c r="X363" s="212"/>
      <c r="Y363" s="216"/>
      <c r="Z363" s="212"/>
      <c r="AA363" s="212"/>
      <c r="AB363" s="212"/>
      <c r="AC363" s="212"/>
      <c r="AD363" s="212"/>
      <c r="AE363" s="212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</row>
    <row r="364" spans="1:90" ht="14.25" customHeight="1" x14ac:dyDescent="0.3">
      <c r="A364" s="212"/>
      <c r="B364" s="212"/>
      <c r="C364" s="212"/>
      <c r="D364" s="212"/>
      <c r="E364" s="212"/>
      <c r="F364" s="212"/>
      <c r="G364" s="212"/>
      <c r="H364" s="212"/>
      <c r="I364" s="212"/>
      <c r="J364" s="212"/>
      <c r="K364" s="212"/>
      <c r="L364" s="212"/>
      <c r="M364" s="212"/>
      <c r="N364" s="212"/>
      <c r="O364" s="212"/>
      <c r="P364" s="216"/>
      <c r="Q364" s="216"/>
      <c r="R364" s="212"/>
      <c r="S364" s="212"/>
      <c r="T364" s="212"/>
      <c r="U364" s="212"/>
      <c r="V364" s="212"/>
      <c r="W364" s="212"/>
      <c r="X364" s="212"/>
      <c r="Y364" s="216"/>
      <c r="Z364" s="212"/>
      <c r="AA364" s="212"/>
      <c r="AB364" s="212"/>
      <c r="AC364" s="212"/>
      <c r="AD364" s="212"/>
      <c r="AE364" s="212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</row>
    <row r="365" spans="1:90" ht="14.25" customHeight="1" x14ac:dyDescent="0.3">
      <c r="A365" s="212"/>
      <c r="B365" s="212"/>
      <c r="C365" s="212"/>
      <c r="D365" s="212"/>
      <c r="E365" s="212"/>
      <c r="F365" s="212"/>
      <c r="G365" s="212"/>
      <c r="H365" s="212"/>
      <c r="I365" s="212"/>
      <c r="J365" s="212"/>
      <c r="K365" s="212"/>
      <c r="L365" s="212"/>
      <c r="M365" s="212"/>
      <c r="N365" s="212"/>
      <c r="O365" s="212"/>
      <c r="P365" s="216"/>
      <c r="Q365" s="216"/>
      <c r="R365" s="212"/>
      <c r="S365" s="212"/>
      <c r="T365" s="212"/>
      <c r="U365" s="212"/>
      <c r="V365" s="212"/>
      <c r="W365" s="212"/>
      <c r="X365" s="212"/>
      <c r="Y365" s="216"/>
      <c r="Z365" s="212"/>
      <c r="AA365" s="212"/>
      <c r="AB365" s="212"/>
      <c r="AC365" s="212"/>
      <c r="AD365" s="212"/>
      <c r="AE365" s="212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</row>
    <row r="366" spans="1:90" ht="14.25" customHeight="1" x14ac:dyDescent="0.3">
      <c r="A366" s="212"/>
      <c r="B366" s="212"/>
      <c r="C366" s="212"/>
      <c r="D366" s="212"/>
      <c r="E366" s="212"/>
      <c r="F366" s="212"/>
      <c r="G366" s="212"/>
      <c r="H366" s="212"/>
      <c r="I366" s="212"/>
      <c r="J366" s="212"/>
      <c r="K366" s="212"/>
      <c r="L366" s="212"/>
      <c r="M366" s="212"/>
      <c r="N366" s="212"/>
      <c r="O366" s="212"/>
      <c r="P366" s="216"/>
      <c r="Q366" s="216"/>
      <c r="R366" s="212"/>
      <c r="S366" s="212"/>
      <c r="T366" s="212"/>
      <c r="U366" s="212"/>
      <c r="V366" s="212"/>
      <c r="W366" s="212"/>
      <c r="X366" s="212"/>
      <c r="Y366" s="216"/>
      <c r="Z366" s="212"/>
      <c r="AA366" s="212"/>
      <c r="AB366" s="212"/>
      <c r="AC366" s="212"/>
      <c r="AD366" s="212"/>
      <c r="AE366" s="212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</row>
    <row r="367" spans="1:90" ht="14.25" customHeight="1" x14ac:dyDescent="0.3">
      <c r="A367" s="212"/>
      <c r="B367" s="212"/>
      <c r="C367" s="212"/>
      <c r="D367" s="212"/>
      <c r="E367" s="212"/>
      <c r="F367" s="212"/>
      <c r="G367" s="212"/>
      <c r="H367" s="212"/>
      <c r="I367" s="212"/>
      <c r="J367" s="212"/>
      <c r="K367" s="212"/>
      <c r="L367" s="212"/>
      <c r="M367" s="212"/>
      <c r="N367" s="212"/>
      <c r="O367" s="212"/>
      <c r="P367" s="216"/>
      <c r="Q367" s="216"/>
      <c r="R367" s="212"/>
      <c r="S367" s="212"/>
      <c r="T367" s="212"/>
      <c r="U367" s="212"/>
      <c r="V367" s="212"/>
      <c r="W367" s="212"/>
      <c r="X367" s="212"/>
      <c r="Y367" s="216"/>
      <c r="Z367" s="212"/>
      <c r="AA367" s="212"/>
      <c r="AB367" s="212"/>
      <c r="AC367" s="212"/>
      <c r="AD367" s="212"/>
      <c r="AE367" s="212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</row>
    <row r="368" spans="1:90" ht="14.25" customHeight="1" x14ac:dyDescent="0.3">
      <c r="A368" s="212"/>
      <c r="B368" s="212"/>
      <c r="C368" s="212"/>
      <c r="D368" s="212"/>
      <c r="E368" s="212"/>
      <c r="F368" s="212"/>
      <c r="G368" s="212"/>
      <c r="H368" s="212"/>
      <c r="I368" s="212"/>
      <c r="J368" s="212"/>
      <c r="K368" s="212"/>
      <c r="L368" s="212"/>
      <c r="M368" s="212"/>
      <c r="N368" s="212"/>
      <c r="O368" s="212"/>
      <c r="P368" s="216"/>
      <c r="Q368" s="216"/>
      <c r="R368" s="212"/>
      <c r="S368" s="212"/>
      <c r="T368" s="212"/>
      <c r="U368" s="212"/>
      <c r="V368" s="212"/>
      <c r="W368" s="212"/>
      <c r="X368" s="212"/>
      <c r="Y368" s="216"/>
      <c r="Z368" s="212"/>
      <c r="AA368" s="212"/>
      <c r="AB368" s="212"/>
      <c r="AC368" s="212"/>
      <c r="AD368" s="212"/>
      <c r="AE368" s="212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</row>
    <row r="369" spans="1:90" ht="14.25" customHeight="1" x14ac:dyDescent="0.3">
      <c r="A369" s="212"/>
      <c r="B369" s="212"/>
      <c r="C369" s="212"/>
      <c r="D369" s="212"/>
      <c r="E369" s="212"/>
      <c r="F369" s="212"/>
      <c r="G369" s="212"/>
      <c r="H369" s="212"/>
      <c r="I369" s="212"/>
      <c r="J369" s="212"/>
      <c r="K369" s="212"/>
      <c r="L369" s="212"/>
      <c r="M369" s="212"/>
      <c r="N369" s="212"/>
      <c r="O369" s="212"/>
      <c r="P369" s="216"/>
      <c r="Q369" s="216"/>
      <c r="R369" s="212"/>
      <c r="S369" s="212"/>
      <c r="T369" s="212"/>
      <c r="U369" s="212"/>
      <c r="V369" s="212"/>
      <c r="W369" s="212"/>
      <c r="X369" s="212"/>
      <c r="Y369" s="216"/>
      <c r="Z369" s="212"/>
      <c r="AA369" s="212"/>
      <c r="AB369" s="212"/>
      <c r="AC369" s="212"/>
      <c r="AD369" s="212"/>
      <c r="AE369" s="212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</row>
    <row r="370" spans="1:90" ht="14.25" customHeight="1" x14ac:dyDescent="0.3">
      <c r="A370" s="212"/>
      <c r="B370" s="212"/>
      <c r="C370" s="212"/>
      <c r="D370" s="212"/>
      <c r="E370" s="212"/>
      <c r="F370" s="212"/>
      <c r="G370" s="212"/>
      <c r="H370" s="212"/>
      <c r="I370" s="212"/>
      <c r="J370" s="212"/>
      <c r="K370" s="212"/>
      <c r="L370" s="212"/>
      <c r="M370" s="212"/>
      <c r="N370" s="212"/>
      <c r="O370" s="212"/>
      <c r="P370" s="216"/>
      <c r="Q370" s="216"/>
      <c r="R370" s="212"/>
      <c r="S370" s="212"/>
      <c r="T370" s="212"/>
      <c r="U370" s="212"/>
      <c r="V370" s="212"/>
      <c r="W370" s="212"/>
      <c r="X370" s="212"/>
      <c r="Y370" s="216"/>
      <c r="Z370" s="212"/>
      <c r="AA370" s="212"/>
      <c r="AB370" s="212"/>
      <c r="AC370" s="212"/>
      <c r="AD370" s="212"/>
      <c r="AE370" s="212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</row>
    <row r="371" spans="1:90" ht="14.25" customHeight="1" x14ac:dyDescent="0.3">
      <c r="A371" s="212"/>
      <c r="B371" s="212"/>
      <c r="C371" s="212"/>
      <c r="D371" s="212"/>
      <c r="E371" s="212"/>
      <c r="F371" s="212"/>
      <c r="G371" s="212"/>
      <c r="H371" s="212"/>
      <c r="I371" s="212"/>
      <c r="J371" s="212"/>
      <c r="K371" s="212"/>
      <c r="L371" s="212"/>
      <c r="M371" s="212"/>
      <c r="N371" s="212"/>
      <c r="O371" s="212"/>
      <c r="P371" s="216"/>
      <c r="Q371" s="216"/>
      <c r="R371" s="212"/>
      <c r="S371" s="212"/>
      <c r="T371" s="212"/>
      <c r="U371" s="212"/>
      <c r="V371" s="212"/>
      <c r="W371" s="212"/>
      <c r="X371" s="212"/>
      <c r="Y371" s="216"/>
      <c r="Z371" s="212"/>
      <c r="AA371" s="212"/>
      <c r="AB371" s="212"/>
      <c r="AC371" s="212"/>
      <c r="AD371" s="212"/>
      <c r="AE371" s="212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</row>
    <row r="372" spans="1:90" ht="14.25" customHeight="1" x14ac:dyDescent="0.3">
      <c r="A372" s="212"/>
      <c r="B372" s="212"/>
      <c r="C372" s="212"/>
      <c r="D372" s="212"/>
      <c r="E372" s="212"/>
      <c r="F372" s="212"/>
      <c r="G372" s="212"/>
      <c r="H372" s="212"/>
      <c r="I372" s="212"/>
      <c r="J372" s="212"/>
      <c r="K372" s="212"/>
      <c r="L372" s="212"/>
      <c r="M372" s="212"/>
      <c r="N372" s="212"/>
      <c r="O372" s="212"/>
      <c r="P372" s="216"/>
      <c r="Q372" s="216"/>
      <c r="R372" s="212"/>
      <c r="S372" s="212"/>
      <c r="T372" s="212"/>
      <c r="U372" s="212"/>
      <c r="V372" s="212"/>
      <c r="W372" s="212"/>
      <c r="X372" s="212"/>
      <c r="Y372" s="216"/>
      <c r="Z372" s="212"/>
      <c r="AA372" s="212"/>
      <c r="AB372" s="212"/>
      <c r="AC372" s="212"/>
      <c r="AD372" s="212"/>
      <c r="AE372" s="212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</row>
    <row r="373" spans="1:90" ht="14.25" customHeight="1" x14ac:dyDescent="0.3">
      <c r="A373" s="212"/>
      <c r="B373" s="212"/>
      <c r="C373" s="212"/>
      <c r="D373" s="212"/>
      <c r="E373" s="212"/>
      <c r="F373" s="212"/>
      <c r="G373" s="212"/>
      <c r="H373" s="212"/>
      <c r="I373" s="212"/>
      <c r="J373" s="212"/>
      <c r="K373" s="212"/>
      <c r="L373" s="212"/>
      <c r="M373" s="212"/>
      <c r="N373" s="212"/>
      <c r="O373" s="212"/>
      <c r="P373" s="216"/>
      <c r="Q373" s="216"/>
      <c r="R373" s="212"/>
      <c r="S373" s="212"/>
      <c r="T373" s="212"/>
      <c r="U373" s="212"/>
      <c r="V373" s="212"/>
      <c r="W373" s="212"/>
      <c r="X373" s="212"/>
      <c r="Y373" s="216"/>
      <c r="Z373" s="212"/>
      <c r="AA373" s="212"/>
      <c r="AB373" s="212"/>
      <c r="AC373" s="212"/>
      <c r="AD373" s="212"/>
      <c r="AE373" s="212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</row>
    <row r="374" spans="1:90" ht="14.25" customHeight="1" x14ac:dyDescent="0.3">
      <c r="A374" s="212"/>
      <c r="B374" s="212"/>
      <c r="C374" s="212"/>
      <c r="D374" s="212"/>
      <c r="E374" s="212"/>
      <c r="F374" s="212"/>
      <c r="G374" s="212"/>
      <c r="H374" s="212"/>
      <c r="I374" s="212"/>
      <c r="J374" s="212"/>
      <c r="K374" s="212"/>
      <c r="L374" s="212"/>
      <c r="M374" s="212"/>
      <c r="N374" s="212"/>
      <c r="O374" s="212"/>
      <c r="P374" s="216"/>
      <c r="Q374" s="216"/>
      <c r="R374" s="212"/>
      <c r="S374" s="212"/>
      <c r="T374" s="212"/>
      <c r="U374" s="212"/>
      <c r="V374" s="212"/>
      <c r="W374" s="212"/>
      <c r="X374" s="212"/>
      <c r="Y374" s="216"/>
      <c r="Z374" s="212"/>
      <c r="AA374" s="212"/>
      <c r="AB374" s="212"/>
      <c r="AC374" s="212"/>
      <c r="AD374" s="212"/>
      <c r="AE374" s="212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</row>
    <row r="375" spans="1:90" ht="14.25" customHeight="1" x14ac:dyDescent="0.3">
      <c r="A375" s="212"/>
      <c r="B375" s="212"/>
      <c r="C375" s="212"/>
      <c r="D375" s="212"/>
      <c r="E375" s="212"/>
      <c r="F375" s="212"/>
      <c r="G375" s="212"/>
      <c r="H375" s="212"/>
      <c r="I375" s="212"/>
      <c r="J375" s="212"/>
      <c r="K375" s="212"/>
      <c r="L375" s="212"/>
      <c r="M375" s="212"/>
      <c r="N375" s="212"/>
      <c r="O375" s="212"/>
      <c r="P375" s="216"/>
      <c r="Q375" s="216"/>
      <c r="R375" s="212"/>
      <c r="S375" s="212"/>
      <c r="T375" s="212"/>
      <c r="U375" s="212"/>
      <c r="V375" s="212"/>
      <c r="W375" s="212"/>
      <c r="X375" s="212"/>
      <c r="Y375" s="216"/>
      <c r="Z375" s="212"/>
      <c r="AA375" s="212"/>
      <c r="AB375" s="212"/>
      <c r="AC375" s="212"/>
      <c r="AD375" s="212"/>
      <c r="AE375" s="212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</row>
    <row r="376" spans="1:90" ht="14.25" customHeight="1" x14ac:dyDescent="0.3">
      <c r="A376" s="212"/>
      <c r="B376" s="212"/>
      <c r="C376" s="212"/>
      <c r="D376" s="212"/>
      <c r="E376" s="212"/>
      <c r="F376" s="212"/>
      <c r="G376" s="212"/>
      <c r="H376" s="212"/>
      <c r="I376" s="212"/>
      <c r="J376" s="212"/>
      <c r="K376" s="212"/>
      <c r="L376" s="212"/>
      <c r="M376" s="212"/>
      <c r="N376" s="212"/>
      <c r="O376" s="212"/>
      <c r="P376" s="216"/>
      <c r="Q376" s="216"/>
      <c r="R376" s="212"/>
      <c r="S376" s="212"/>
      <c r="T376" s="212"/>
      <c r="U376" s="212"/>
      <c r="V376" s="212"/>
      <c r="W376" s="212"/>
      <c r="X376" s="212"/>
      <c r="Y376" s="216"/>
      <c r="Z376" s="212"/>
      <c r="AA376" s="212"/>
      <c r="AB376" s="212"/>
      <c r="AC376" s="212"/>
      <c r="AD376" s="212"/>
      <c r="AE376" s="212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</row>
    <row r="377" spans="1:90" ht="14.25" customHeight="1" x14ac:dyDescent="0.3">
      <c r="A377" s="212"/>
      <c r="B377" s="212"/>
      <c r="C377" s="212"/>
      <c r="D377" s="212"/>
      <c r="E377" s="212"/>
      <c r="F377" s="212"/>
      <c r="G377" s="212"/>
      <c r="H377" s="212"/>
      <c r="I377" s="212"/>
      <c r="J377" s="212"/>
      <c r="K377" s="212"/>
      <c r="L377" s="212"/>
      <c r="M377" s="212"/>
      <c r="N377" s="212"/>
      <c r="O377" s="212"/>
      <c r="P377" s="216"/>
      <c r="Q377" s="216"/>
      <c r="R377" s="212"/>
      <c r="S377" s="212"/>
      <c r="T377" s="212"/>
      <c r="U377" s="212"/>
      <c r="V377" s="212"/>
      <c r="W377" s="212"/>
      <c r="X377" s="212"/>
      <c r="Y377" s="216"/>
      <c r="Z377" s="212"/>
      <c r="AA377" s="212"/>
      <c r="AB377" s="212"/>
      <c r="AC377" s="212"/>
      <c r="AD377" s="212"/>
      <c r="AE377" s="212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</row>
    <row r="378" spans="1:90" ht="14.25" customHeight="1" x14ac:dyDescent="0.3">
      <c r="A378" s="212"/>
      <c r="B378" s="212"/>
      <c r="C378" s="212"/>
      <c r="D378" s="212"/>
      <c r="E378" s="212"/>
      <c r="F378" s="212"/>
      <c r="G378" s="212"/>
      <c r="H378" s="212"/>
      <c r="I378" s="212"/>
      <c r="J378" s="212"/>
      <c r="K378" s="212"/>
      <c r="L378" s="212"/>
      <c r="M378" s="212"/>
      <c r="N378" s="212"/>
      <c r="O378" s="212"/>
      <c r="P378" s="216"/>
      <c r="Q378" s="216"/>
      <c r="R378" s="212"/>
      <c r="S378" s="212"/>
      <c r="T378" s="212"/>
      <c r="U378" s="212"/>
      <c r="V378" s="212"/>
      <c r="W378" s="212"/>
      <c r="X378" s="212"/>
      <c r="Y378" s="216"/>
      <c r="Z378" s="212"/>
      <c r="AA378" s="212"/>
      <c r="AB378" s="212"/>
      <c r="AC378" s="212"/>
      <c r="AD378" s="212"/>
      <c r="AE378" s="212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</row>
    <row r="379" spans="1:90" ht="14.25" customHeight="1" x14ac:dyDescent="0.3">
      <c r="A379" s="212"/>
      <c r="B379" s="212"/>
      <c r="C379" s="212"/>
      <c r="D379" s="212"/>
      <c r="E379" s="212"/>
      <c r="F379" s="212"/>
      <c r="G379" s="212"/>
      <c r="H379" s="212"/>
      <c r="I379" s="212"/>
      <c r="J379" s="212"/>
      <c r="K379" s="212"/>
      <c r="L379" s="212"/>
      <c r="M379" s="212"/>
      <c r="N379" s="212"/>
      <c r="O379" s="212"/>
      <c r="P379" s="216"/>
      <c r="Q379" s="216"/>
      <c r="R379" s="212"/>
      <c r="S379" s="212"/>
      <c r="T379" s="212"/>
      <c r="U379" s="212"/>
      <c r="V379" s="212"/>
      <c r="W379" s="212"/>
      <c r="X379" s="212"/>
      <c r="Y379" s="216"/>
      <c r="Z379" s="212"/>
      <c r="AA379" s="212"/>
      <c r="AB379" s="212"/>
      <c r="AC379" s="212"/>
      <c r="AD379" s="212"/>
      <c r="AE379" s="212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</row>
    <row r="380" spans="1:90" ht="14.25" customHeight="1" x14ac:dyDescent="0.3">
      <c r="A380" s="212"/>
      <c r="B380" s="212"/>
      <c r="C380" s="212"/>
      <c r="D380" s="212"/>
      <c r="E380" s="212"/>
      <c r="F380" s="212"/>
      <c r="G380" s="212"/>
      <c r="H380" s="212"/>
      <c r="I380" s="212"/>
      <c r="J380" s="212"/>
      <c r="K380" s="212"/>
      <c r="L380" s="212"/>
      <c r="M380" s="212"/>
      <c r="N380" s="212"/>
      <c r="O380" s="212"/>
      <c r="P380" s="216"/>
      <c r="Q380" s="216"/>
      <c r="R380" s="212"/>
      <c r="S380" s="212"/>
      <c r="T380" s="212"/>
      <c r="U380" s="212"/>
      <c r="V380" s="212"/>
      <c r="W380" s="212"/>
      <c r="X380" s="212"/>
      <c r="Y380" s="216"/>
      <c r="Z380" s="212"/>
      <c r="AA380" s="212"/>
      <c r="AB380" s="212"/>
      <c r="AC380" s="212"/>
      <c r="AD380" s="212"/>
      <c r="AE380" s="212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</row>
    <row r="381" spans="1:90" ht="14.25" customHeight="1" x14ac:dyDescent="0.3">
      <c r="A381" s="212"/>
      <c r="B381" s="212"/>
      <c r="C381" s="212"/>
      <c r="D381" s="212"/>
      <c r="E381" s="212"/>
      <c r="F381" s="212"/>
      <c r="G381" s="212"/>
      <c r="H381" s="212"/>
      <c r="I381" s="212"/>
      <c r="J381" s="212"/>
      <c r="K381" s="212"/>
      <c r="L381" s="212"/>
      <c r="M381" s="212"/>
      <c r="N381" s="212"/>
      <c r="O381" s="212"/>
      <c r="P381" s="216"/>
      <c r="Q381" s="216"/>
      <c r="R381" s="212"/>
      <c r="S381" s="212"/>
      <c r="T381" s="212"/>
      <c r="U381" s="212"/>
      <c r="V381" s="212"/>
      <c r="W381" s="212"/>
      <c r="X381" s="212"/>
      <c r="Y381" s="216"/>
      <c r="Z381" s="212"/>
      <c r="AA381" s="212"/>
      <c r="AB381" s="212"/>
      <c r="AC381" s="212"/>
      <c r="AD381" s="212"/>
      <c r="AE381" s="212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</row>
    <row r="382" spans="1:90" ht="14.25" customHeight="1" x14ac:dyDescent="0.3">
      <c r="A382" s="212"/>
      <c r="B382" s="212"/>
      <c r="C382" s="212"/>
      <c r="D382" s="212"/>
      <c r="E382" s="212"/>
      <c r="F382" s="212"/>
      <c r="G382" s="212"/>
      <c r="H382" s="212"/>
      <c r="I382" s="212"/>
      <c r="J382" s="212"/>
      <c r="K382" s="212"/>
      <c r="L382" s="212"/>
      <c r="M382" s="212"/>
      <c r="N382" s="212"/>
      <c r="O382" s="212"/>
      <c r="P382" s="216"/>
      <c r="Q382" s="216"/>
      <c r="R382" s="212"/>
      <c r="S382" s="212"/>
      <c r="T382" s="212"/>
      <c r="U382" s="212"/>
      <c r="V382" s="212"/>
      <c r="W382" s="212"/>
      <c r="X382" s="212"/>
      <c r="Y382" s="216"/>
      <c r="Z382" s="212"/>
      <c r="AA382" s="212"/>
      <c r="AB382" s="212"/>
      <c r="AC382" s="212"/>
      <c r="AD382" s="212"/>
      <c r="AE382" s="212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</row>
    <row r="383" spans="1:90" ht="14.25" customHeight="1" x14ac:dyDescent="0.3">
      <c r="A383" s="212"/>
      <c r="B383" s="212"/>
      <c r="C383" s="212"/>
      <c r="D383" s="212"/>
      <c r="E383" s="212"/>
      <c r="F383" s="212"/>
      <c r="G383" s="212"/>
      <c r="H383" s="212"/>
      <c r="I383" s="212"/>
      <c r="J383" s="212"/>
      <c r="K383" s="212"/>
      <c r="L383" s="212"/>
      <c r="M383" s="212"/>
      <c r="N383" s="212"/>
      <c r="O383" s="212"/>
      <c r="P383" s="216"/>
      <c r="Q383" s="216"/>
      <c r="R383" s="212"/>
      <c r="S383" s="212"/>
      <c r="T383" s="212"/>
      <c r="U383" s="212"/>
      <c r="V383" s="212"/>
      <c r="W383" s="212"/>
      <c r="X383" s="212"/>
      <c r="Y383" s="216"/>
      <c r="Z383" s="212"/>
      <c r="AA383" s="212"/>
      <c r="AB383" s="212"/>
      <c r="AC383" s="212"/>
      <c r="AD383" s="212"/>
      <c r="AE383" s="212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</row>
    <row r="384" spans="1:90" ht="14.25" customHeight="1" x14ac:dyDescent="0.3">
      <c r="A384" s="212"/>
      <c r="B384" s="212"/>
      <c r="C384" s="212"/>
      <c r="D384" s="212"/>
      <c r="E384" s="212"/>
      <c r="F384" s="212"/>
      <c r="G384" s="212"/>
      <c r="H384" s="212"/>
      <c r="I384" s="212"/>
      <c r="J384" s="212"/>
      <c r="K384" s="212"/>
      <c r="L384" s="212"/>
      <c r="M384" s="212"/>
      <c r="N384" s="212"/>
      <c r="O384" s="212"/>
      <c r="P384" s="216"/>
      <c r="Q384" s="216"/>
      <c r="R384" s="212"/>
      <c r="S384" s="212"/>
      <c r="T384" s="212"/>
      <c r="U384" s="212"/>
      <c r="V384" s="212"/>
      <c r="W384" s="212"/>
      <c r="X384" s="212"/>
      <c r="Y384" s="216"/>
      <c r="Z384" s="212"/>
      <c r="AA384" s="212"/>
      <c r="AB384" s="212"/>
      <c r="AC384" s="212"/>
      <c r="AD384" s="212"/>
      <c r="AE384" s="212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</row>
    <row r="385" spans="1:90" ht="14.25" customHeight="1" x14ac:dyDescent="0.3">
      <c r="A385" s="212"/>
      <c r="B385" s="212"/>
      <c r="C385" s="212"/>
      <c r="D385" s="212"/>
      <c r="E385" s="212"/>
      <c r="F385" s="212"/>
      <c r="G385" s="212"/>
      <c r="H385" s="212"/>
      <c r="I385" s="212"/>
      <c r="J385" s="212"/>
      <c r="K385" s="212"/>
      <c r="L385" s="212"/>
      <c r="M385" s="212"/>
      <c r="N385" s="212"/>
      <c r="O385" s="212"/>
      <c r="P385" s="216"/>
      <c r="Q385" s="216"/>
      <c r="R385" s="212"/>
      <c r="S385" s="212"/>
      <c r="T385" s="212"/>
      <c r="U385" s="212"/>
      <c r="V385" s="212"/>
      <c r="W385" s="212"/>
      <c r="X385" s="212"/>
      <c r="Y385" s="216"/>
      <c r="Z385" s="212"/>
      <c r="AA385" s="212"/>
      <c r="AB385" s="212"/>
      <c r="AC385" s="212"/>
      <c r="AD385" s="212"/>
      <c r="AE385" s="212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</row>
    <row r="386" spans="1:90" ht="14.25" customHeight="1" x14ac:dyDescent="0.3">
      <c r="A386" s="212"/>
      <c r="B386" s="212"/>
      <c r="C386" s="212"/>
      <c r="D386" s="212"/>
      <c r="E386" s="212"/>
      <c r="F386" s="212"/>
      <c r="G386" s="212"/>
      <c r="H386" s="212"/>
      <c r="I386" s="212"/>
      <c r="J386" s="212"/>
      <c r="K386" s="212"/>
      <c r="L386" s="212"/>
      <c r="M386" s="212"/>
      <c r="N386" s="212"/>
      <c r="O386" s="212"/>
      <c r="P386" s="216"/>
      <c r="Q386" s="216"/>
      <c r="R386" s="212"/>
      <c r="S386" s="212"/>
      <c r="T386" s="212"/>
      <c r="U386" s="212"/>
      <c r="V386" s="212"/>
      <c r="W386" s="212"/>
      <c r="X386" s="212"/>
      <c r="Y386" s="216"/>
      <c r="Z386" s="212"/>
      <c r="AA386" s="212"/>
      <c r="AB386" s="212"/>
      <c r="AC386" s="212"/>
      <c r="AD386" s="212"/>
      <c r="AE386" s="212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</row>
    <row r="387" spans="1:90" ht="14.25" customHeight="1" x14ac:dyDescent="0.3">
      <c r="A387" s="212"/>
      <c r="B387" s="212"/>
      <c r="C387" s="212"/>
      <c r="D387" s="212"/>
      <c r="E387" s="212"/>
      <c r="F387" s="212"/>
      <c r="G387" s="212"/>
      <c r="H387" s="212"/>
      <c r="I387" s="212"/>
      <c r="J387" s="212"/>
      <c r="K387" s="212"/>
      <c r="L387" s="212"/>
      <c r="M387" s="212"/>
      <c r="N387" s="212"/>
      <c r="O387" s="212"/>
      <c r="P387" s="216"/>
      <c r="Q387" s="216"/>
      <c r="R387" s="212"/>
      <c r="S387" s="212"/>
      <c r="T387" s="212"/>
      <c r="U387" s="212"/>
      <c r="V387" s="212"/>
      <c r="W387" s="212"/>
      <c r="X387" s="212"/>
      <c r="Y387" s="216"/>
      <c r="Z387" s="212"/>
      <c r="AA387" s="212"/>
      <c r="AB387" s="212"/>
      <c r="AC387" s="212"/>
      <c r="AD387" s="212"/>
      <c r="AE387" s="212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</row>
    <row r="388" spans="1:90" ht="14.25" customHeight="1" x14ac:dyDescent="0.3">
      <c r="A388" s="212"/>
      <c r="B388" s="212"/>
      <c r="C388" s="212"/>
      <c r="D388" s="212"/>
      <c r="E388" s="212"/>
      <c r="F388" s="212"/>
      <c r="G388" s="212"/>
      <c r="H388" s="212"/>
      <c r="I388" s="212"/>
      <c r="J388" s="212"/>
      <c r="K388" s="212"/>
      <c r="L388" s="212"/>
      <c r="M388" s="212"/>
      <c r="N388" s="212"/>
      <c r="O388" s="212"/>
      <c r="P388" s="216"/>
      <c r="Q388" s="216"/>
      <c r="R388" s="212"/>
      <c r="S388" s="212"/>
      <c r="T388" s="212"/>
      <c r="U388" s="212"/>
      <c r="V388" s="212"/>
      <c r="W388" s="212"/>
      <c r="X388" s="212"/>
      <c r="Y388" s="216"/>
      <c r="Z388" s="212"/>
      <c r="AA388" s="212"/>
      <c r="AB388" s="212"/>
      <c r="AC388" s="212"/>
      <c r="AD388" s="212"/>
      <c r="AE388" s="212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</row>
    <row r="389" spans="1:90" ht="14.25" customHeight="1" x14ac:dyDescent="0.3">
      <c r="A389" s="212"/>
      <c r="B389" s="212"/>
      <c r="C389" s="212"/>
      <c r="D389" s="212"/>
      <c r="E389" s="212"/>
      <c r="F389" s="212"/>
      <c r="G389" s="212"/>
      <c r="H389" s="212"/>
      <c r="I389" s="212"/>
      <c r="J389" s="212"/>
      <c r="K389" s="212"/>
      <c r="L389" s="212"/>
      <c r="M389" s="212"/>
      <c r="N389" s="212"/>
      <c r="O389" s="212"/>
      <c r="P389" s="216"/>
      <c r="Q389" s="216"/>
      <c r="R389" s="212"/>
      <c r="S389" s="212"/>
      <c r="T389" s="212"/>
      <c r="U389" s="212"/>
      <c r="V389" s="212"/>
      <c r="W389" s="212"/>
      <c r="X389" s="212"/>
      <c r="Y389" s="216"/>
      <c r="Z389" s="212"/>
      <c r="AA389" s="212"/>
      <c r="AB389" s="212"/>
      <c r="AC389" s="212"/>
      <c r="AD389" s="212"/>
      <c r="AE389" s="212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</row>
    <row r="390" spans="1:90" ht="14.25" customHeight="1" x14ac:dyDescent="0.3">
      <c r="A390" s="212"/>
      <c r="B390" s="212"/>
      <c r="C390" s="212"/>
      <c r="D390" s="212"/>
      <c r="E390" s="212"/>
      <c r="F390" s="212"/>
      <c r="G390" s="212"/>
      <c r="H390" s="212"/>
      <c r="I390" s="212"/>
      <c r="J390" s="212"/>
      <c r="K390" s="212"/>
      <c r="L390" s="212"/>
      <c r="M390" s="212"/>
      <c r="N390" s="212"/>
      <c r="O390" s="212"/>
      <c r="P390" s="216"/>
      <c r="Q390" s="216"/>
      <c r="R390" s="212"/>
      <c r="S390" s="212"/>
      <c r="T390" s="212"/>
      <c r="U390" s="212"/>
      <c r="V390" s="212"/>
      <c r="W390" s="212"/>
      <c r="X390" s="212"/>
      <c r="Y390" s="216"/>
      <c r="Z390" s="212"/>
      <c r="AA390" s="212"/>
      <c r="AB390" s="212"/>
      <c r="AC390" s="212"/>
      <c r="AD390" s="212"/>
      <c r="AE390" s="212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</row>
    <row r="391" spans="1:90" ht="14.25" customHeight="1" x14ac:dyDescent="0.3">
      <c r="A391" s="212"/>
      <c r="B391" s="212"/>
      <c r="C391" s="212"/>
      <c r="D391" s="212"/>
      <c r="E391" s="212"/>
      <c r="F391" s="212"/>
      <c r="G391" s="212"/>
      <c r="H391" s="212"/>
      <c r="I391" s="212"/>
      <c r="J391" s="212"/>
      <c r="K391" s="212"/>
      <c r="L391" s="212"/>
      <c r="M391" s="212"/>
      <c r="N391" s="212"/>
      <c r="O391" s="212"/>
      <c r="P391" s="216"/>
      <c r="Q391" s="216"/>
      <c r="R391" s="212"/>
      <c r="S391" s="212"/>
      <c r="T391" s="212"/>
      <c r="U391" s="212"/>
      <c r="V391" s="212"/>
      <c r="W391" s="212"/>
      <c r="X391" s="212"/>
      <c r="Y391" s="216"/>
      <c r="Z391" s="212"/>
      <c r="AA391" s="212"/>
      <c r="AB391" s="212"/>
      <c r="AC391" s="212"/>
      <c r="AD391" s="212"/>
      <c r="AE391" s="212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</row>
    <row r="392" spans="1:90" ht="14.25" customHeight="1" x14ac:dyDescent="0.3">
      <c r="A392" s="212"/>
      <c r="B392" s="212"/>
      <c r="C392" s="212"/>
      <c r="D392" s="212"/>
      <c r="E392" s="212"/>
      <c r="F392" s="212"/>
      <c r="G392" s="212"/>
      <c r="H392" s="212"/>
      <c r="I392" s="212"/>
      <c r="J392" s="212"/>
      <c r="K392" s="212"/>
      <c r="L392" s="212"/>
      <c r="M392" s="212"/>
      <c r="N392" s="212"/>
      <c r="O392" s="212"/>
      <c r="P392" s="216"/>
      <c r="Q392" s="216"/>
      <c r="R392" s="212"/>
      <c r="S392" s="212"/>
      <c r="T392" s="212"/>
      <c r="U392" s="212"/>
      <c r="V392" s="212"/>
      <c r="W392" s="212"/>
      <c r="X392" s="212"/>
      <c r="Y392" s="216"/>
      <c r="Z392" s="212"/>
      <c r="AA392" s="212"/>
      <c r="AB392" s="212"/>
      <c r="AC392" s="212"/>
      <c r="AD392" s="212"/>
      <c r="AE392" s="212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</row>
    <row r="393" spans="1:90" ht="14.25" customHeight="1" x14ac:dyDescent="0.3">
      <c r="A393" s="212"/>
      <c r="B393" s="212"/>
      <c r="C393" s="212"/>
      <c r="D393" s="212"/>
      <c r="E393" s="212"/>
      <c r="F393" s="212"/>
      <c r="G393" s="212"/>
      <c r="H393" s="212"/>
      <c r="I393" s="212"/>
      <c r="J393" s="212"/>
      <c r="K393" s="212"/>
      <c r="L393" s="212"/>
      <c r="M393" s="212"/>
      <c r="N393" s="212"/>
      <c r="O393" s="212"/>
      <c r="P393" s="216"/>
      <c r="Q393" s="216"/>
      <c r="R393" s="212"/>
      <c r="S393" s="212"/>
      <c r="T393" s="212"/>
      <c r="U393" s="212"/>
      <c r="V393" s="212"/>
      <c r="W393" s="212"/>
      <c r="X393" s="212"/>
      <c r="Y393" s="216"/>
      <c r="Z393" s="212"/>
      <c r="AA393" s="212"/>
      <c r="AB393" s="212"/>
      <c r="AC393" s="212"/>
      <c r="AD393" s="212"/>
      <c r="AE393" s="212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</row>
    <row r="394" spans="1:90" ht="14.25" customHeight="1" x14ac:dyDescent="0.3">
      <c r="A394" s="212"/>
      <c r="B394" s="212"/>
      <c r="C394" s="212"/>
      <c r="D394" s="212"/>
      <c r="E394" s="212"/>
      <c r="F394" s="212"/>
      <c r="G394" s="212"/>
      <c r="H394" s="212"/>
      <c r="I394" s="212"/>
      <c r="J394" s="212"/>
      <c r="K394" s="212"/>
      <c r="L394" s="212"/>
      <c r="M394" s="212"/>
      <c r="N394" s="212"/>
      <c r="O394" s="212"/>
      <c r="P394" s="216"/>
      <c r="Q394" s="216"/>
      <c r="R394" s="212"/>
      <c r="S394" s="212"/>
      <c r="T394" s="212"/>
      <c r="U394" s="212"/>
      <c r="V394" s="212"/>
      <c r="W394" s="212"/>
      <c r="X394" s="212"/>
      <c r="Y394" s="216"/>
      <c r="Z394" s="212"/>
      <c r="AA394" s="212"/>
      <c r="AB394" s="212"/>
      <c r="AC394" s="212"/>
      <c r="AD394" s="212"/>
      <c r="AE394" s="212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</row>
    <row r="395" spans="1:90" ht="14.25" customHeight="1" x14ac:dyDescent="0.3">
      <c r="A395" s="212"/>
      <c r="B395" s="212"/>
      <c r="C395" s="212"/>
      <c r="D395" s="212"/>
      <c r="E395" s="212"/>
      <c r="F395" s="212"/>
      <c r="G395" s="212"/>
      <c r="H395" s="212"/>
      <c r="I395" s="212"/>
      <c r="J395" s="212"/>
      <c r="K395" s="212"/>
      <c r="L395" s="212"/>
      <c r="M395" s="212"/>
      <c r="N395" s="212"/>
      <c r="O395" s="212"/>
      <c r="P395" s="216"/>
      <c r="Q395" s="216"/>
      <c r="R395" s="212"/>
      <c r="S395" s="212"/>
      <c r="T395" s="212"/>
      <c r="U395" s="212"/>
      <c r="V395" s="212"/>
      <c r="W395" s="212"/>
      <c r="X395" s="212"/>
      <c r="Y395" s="216"/>
      <c r="Z395" s="212"/>
      <c r="AA395" s="212"/>
      <c r="AB395" s="212"/>
      <c r="AC395" s="212"/>
      <c r="AD395" s="212"/>
      <c r="AE395" s="212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</row>
    <row r="396" spans="1:90" ht="14.25" customHeight="1" x14ac:dyDescent="0.3">
      <c r="A396" s="212"/>
      <c r="B396" s="212"/>
      <c r="C396" s="212"/>
      <c r="D396" s="212"/>
      <c r="E396" s="212"/>
      <c r="F396" s="212"/>
      <c r="G396" s="212"/>
      <c r="H396" s="212"/>
      <c r="I396" s="212"/>
      <c r="J396" s="212"/>
      <c r="K396" s="212"/>
      <c r="L396" s="212"/>
      <c r="M396" s="212"/>
      <c r="N396" s="212"/>
      <c r="O396" s="212"/>
      <c r="P396" s="216"/>
      <c r="Q396" s="216"/>
      <c r="R396" s="212"/>
      <c r="S396" s="212"/>
      <c r="T396" s="212"/>
      <c r="U396" s="212"/>
      <c r="V396" s="212"/>
      <c r="W396" s="212"/>
      <c r="X396" s="212"/>
      <c r="Y396" s="216"/>
      <c r="Z396" s="212"/>
      <c r="AA396" s="212"/>
      <c r="AB396" s="212"/>
      <c r="AC396" s="212"/>
      <c r="AD396" s="212"/>
      <c r="AE396" s="212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</row>
    <row r="397" spans="1:90" ht="14.25" customHeight="1" x14ac:dyDescent="0.3">
      <c r="A397" s="212"/>
      <c r="B397" s="212"/>
      <c r="C397" s="212"/>
      <c r="D397" s="212"/>
      <c r="E397" s="212"/>
      <c r="F397" s="212"/>
      <c r="G397" s="212"/>
      <c r="H397" s="212"/>
      <c r="I397" s="212"/>
      <c r="J397" s="212"/>
      <c r="K397" s="212"/>
      <c r="L397" s="212"/>
      <c r="M397" s="212"/>
      <c r="N397" s="212"/>
      <c r="O397" s="212"/>
      <c r="P397" s="216"/>
      <c r="Q397" s="216"/>
      <c r="R397" s="212"/>
      <c r="S397" s="212"/>
      <c r="T397" s="212"/>
      <c r="U397" s="212"/>
      <c r="V397" s="212"/>
      <c r="W397" s="212"/>
      <c r="X397" s="212"/>
      <c r="Y397" s="216"/>
      <c r="Z397" s="212"/>
      <c r="AA397" s="212"/>
      <c r="AB397" s="212"/>
      <c r="AC397" s="212"/>
      <c r="AD397" s="212"/>
      <c r="AE397" s="212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</row>
    <row r="398" spans="1:90" ht="14.25" customHeight="1" x14ac:dyDescent="0.3">
      <c r="A398" s="212"/>
      <c r="B398" s="212"/>
      <c r="C398" s="212"/>
      <c r="D398" s="212"/>
      <c r="E398" s="212"/>
      <c r="F398" s="212"/>
      <c r="G398" s="212"/>
      <c r="H398" s="212"/>
      <c r="I398" s="212"/>
      <c r="J398" s="212"/>
      <c r="K398" s="212"/>
      <c r="L398" s="212"/>
      <c r="M398" s="212"/>
      <c r="N398" s="212"/>
      <c r="O398" s="212"/>
      <c r="P398" s="216"/>
      <c r="Q398" s="216"/>
      <c r="R398" s="212"/>
      <c r="S398" s="212"/>
      <c r="T398" s="212"/>
      <c r="U398" s="212"/>
      <c r="V398" s="212"/>
      <c r="W398" s="212"/>
      <c r="X398" s="212"/>
      <c r="Y398" s="216"/>
      <c r="Z398" s="212"/>
      <c r="AA398" s="212"/>
      <c r="AB398" s="212"/>
      <c r="AC398" s="212"/>
      <c r="AD398" s="212"/>
      <c r="AE398" s="212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</row>
    <row r="399" spans="1:90" ht="14.25" customHeight="1" x14ac:dyDescent="0.3">
      <c r="A399" s="212"/>
      <c r="B399" s="212"/>
      <c r="C399" s="212"/>
      <c r="D399" s="212"/>
      <c r="E399" s="212"/>
      <c r="F399" s="212"/>
      <c r="G399" s="212"/>
      <c r="H399" s="212"/>
      <c r="I399" s="212"/>
      <c r="J399" s="212"/>
      <c r="K399" s="212"/>
      <c r="L399" s="212"/>
      <c r="M399" s="212"/>
      <c r="N399" s="212"/>
      <c r="O399" s="212"/>
      <c r="P399" s="216"/>
      <c r="Q399" s="216"/>
      <c r="R399" s="212"/>
      <c r="S399" s="212"/>
      <c r="T399" s="212"/>
      <c r="U399" s="212"/>
      <c r="V399" s="212"/>
      <c r="W399" s="212"/>
      <c r="X399" s="212"/>
      <c r="Y399" s="216"/>
      <c r="Z399" s="212"/>
      <c r="AA399" s="212"/>
      <c r="AB399" s="212"/>
      <c r="AC399" s="212"/>
      <c r="AD399" s="212"/>
      <c r="AE399" s="212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</row>
    <row r="400" spans="1:90" ht="14.25" customHeight="1" x14ac:dyDescent="0.3">
      <c r="A400" s="212"/>
      <c r="B400" s="212"/>
      <c r="C400" s="212"/>
      <c r="D400" s="212"/>
      <c r="E400" s="212"/>
      <c r="F400" s="212"/>
      <c r="G400" s="212"/>
      <c r="H400" s="212"/>
      <c r="I400" s="212"/>
      <c r="J400" s="212"/>
      <c r="K400" s="212"/>
      <c r="L400" s="212"/>
      <c r="M400" s="212"/>
      <c r="N400" s="212"/>
      <c r="O400" s="212"/>
      <c r="P400" s="216"/>
      <c r="Q400" s="216"/>
      <c r="R400" s="212"/>
      <c r="S400" s="212"/>
      <c r="T400" s="212"/>
      <c r="U400" s="212"/>
      <c r="V400" s="212"/>
      <c r="W400" s="212"/>
      <c r="X400" s="212"/>
      <c r="Y400" s="216"/>
      <c r="Z400" s="212"/>
      <c r="AA400" s="212"/>
      <c r="AB400" s="212"/>
      <c r="AC400" s="212"/>
      <c r="AD400" s="212"/>
      <c r="AE400" s="212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</row>
    <row r="401" spans="1:90" ht="14.25" customHeight="1" x14ac:dyDescent="0.3">
      <c r="A401" s="212"/>
      <c r="B401" s="212"/>
      <c r="C401" s="212"/>
      <c r="D401" s="212"/>
      <c r="E401" s="212"/>
      <c r="F401" s="212"/>
      <c r="G401" s="212"/>
      <c r="H401" s="212"/>
      <c r="I401" s="212"/>
      <c r="J401" s="212"/>
      <c r="K401" s="212"/>
      <c r="L401" s="212"/>
      <c r="M401" s="212"/>
      <c r="N401" s="212"/>
      <c r="O401" s="212"/>
      <c r="P401" s="216"/>
      <c r="Q401" s="216"/>
      <c r="R401" s="212"/>
      <c r="S401" s="212"/>
      <c r="T401" s="212"/>
      <c r="U401" s="212"/>
      <c r="V401" s="212"/>
      <c r="W401" s="212"/>
      <c r="X401" s="212"/>
      <c r="Y401" s="216"/>
      <c r="Z401" s="212"/>
      <c r="AA401" s="212"/>
      <c r="AB401" s="212"/>
      <c r="AC401" s="212"/>
      <c r="AD401" s="212"/>
      <c r="AE401" s="212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</row>
    <row r="402" spans="1:90" ht="14.25" customHeight="1" x14ac:dyDescent="0.3">
      <c r="A402" s="212"/>
      <c r="B402" s="212"/>
      <c r="C402" s="212"/>
      <c r="D402" s="212"/>
      <c r="E402" s="212"/>
      <c r="F402" s="212"/>
      <c r="G402" s="212"/>
      <c r="H402" s="212"/>
      <c r="I402" s="212"/>
      <c r="J402" s="212"/>
      <c r="K402" s="212"/>
      <c r="L402" s="212"/>
      <c r="M402" s="212"/>
      <c r="N402" s="212"/>
      <c r="O402" s="212"/>
      <c r="P402" s="216"/>
      <c r="Q402" s="216"/>
      <c r="R402" s="212"/>
      <c r="S402" s="212"/>
      <c r="T402" s="212"/>
      <c r="U402" s="212"/>
      <c r="V402" s="212"/>
      <c r="W402" s="212"/>
      <c r="X402" s="212"/>
      <c r="Y402" s="216"/>
      <c r="Z402" s="212"/>
      <c r="AA402" s="212"/>
      <c r="AB402" s="212"/>
      <c r="AC402" s="212"/>
      <c r="AD402" s="212"/>
      <c r="AE402" s="212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</row>
    <row r="403" spans="1:90" ht="14.25" customHeight="1" x14ac:dyDescent="0.3">
      <c r="A403" s="212"/>
      <c r="B403" s="212"/>
      <c r="C403" s="212"/>
      <c r="D403" s="212"/>
      <c r="E403" s="212"/>
      <c r="F403" s="212"/>
      <c r="G403" s="212"/>
      <c r="H403" s="212"/>
      <c r="I403" s="212"/>
      <c r="J403" s="212"/>
      <c r="K403" s="212"/>
      <c r="L403" s="212"/>
      <c r="M403" s="212"/>
      <c r="N403" s="212"/>
      <c r="O403" s="212"/>
      <c r="P403" s="216"/>
      <c r="Q403" s="216"/>
      <c r="R403" s="212"/>
      <c r="S403" s="212"/>
      <c r="T403" s="212"/>
      <c r="U403" s="212"/>
      <c r="V403" s="212"/>
      <c r="W403" s="212"/>
      <c r="X403" s="212"/>
      <c r="Y403" s="216"/>
      <c r="Z403" s="212"/>
      <c r="AA403" s="212"/>
      <c r="AB403" s="212"/>
      <c r="AC403" s="212"/>
      <c r="AD403" s="212"/>
      <c r="AE403" s="212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</row>
    <row r="404" spans="1:90" ht="14.25" customHeight="1" x14ac:dyDescent="0.3">
      <c r="A404" s="212"/>
      <c r="B404" s="212"/>
      <c r="C404" s="212"/>
      <c r="D404" s="212"/>
      <c r="E404" s="212"/>
      <c r="F404" s="212"/>
      <c r="G404" s="212"/>
      <c r="H404" s="212"/>
      <c r="I404" s="212"/>
      <c r="J404" s="212"/>
      <c r="K404" s="212"/>
      <c r="L404" s="212"/>
      <c r="M404" s="212"/>
      <c r="N404" s="212"/>
      <c r="O404" s="212"/>
      <c r="P404" s="216"/>
      <c r="Q404" s="216"/>
      <c r="R404" s="212"/>
      <c r="S404" s="212"/>
      <c r="T404" s="212"/>
      <c r="U404" s="212"/>
      <c r="V404" s="212"/>
      <c r="W404" s="212"/>
      <c r="X404" s="212"/>
      <c r="Y404" s="216"/>
      <c r="Z404" s="212"/>
      <c r="AA404" s="212"/>
      <c r="AB404" s="212"/>
      <c r="AC404" s="212"/>
      <c r="AD404" s="212"/>
      <c r="AE404" s="212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</row>
    <row r="405" spans="1:90" ht="14.25" customHeight="1" x14ac:dyDescent="0.3">
      <c r="A405" s="212"/>
      <c r="B405" s="212"/>
      <c r="C405" s="212"/>
      <c r="D405" s="212"/>
      <c r="E405" s="212"/>
      <c r="F405" s="212"/>
      <c r="G405" s="212"/>
      <c r="H405" s="212"/>
      <c r="I405" s="212"/>
      <c r="J405" s="212"/>
      <c r="K405" s="212"/>
      <c r="L405" s="212"/>
      <c r="M405" s="212"/>
      <c r="N405" s="212"/>
      <c r="O405" s="212"/>
      <c r="P405" s="216"/>
      <c r="Q405" s="216"/>
      <c r="R405" s="212"/>
      <c r="S405" s="212"/>
      <c r="T405" s="212"/>
      <c r="U405" s="212"/>
      <c r="V405" s="212"/>
      <c r="W405" s="212"/>
      <c r="X405" s="212"/>
      <c r="Y405" s="216"/>
      <c r="Z405" s="212"/>
      <c r="AA405" s="212"/>
      <c r="AB405" s="212"/>
      <c r="AC405" s="212"/>
      <c r="AD405" s="212"/>
      <c r="AE405" s="212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</row>
    <row r="406" spans="1:90" ht="14.25" customHeight="1" x14ac:dyDescent="0.3">
      <c r="A406" s="212"/>
      <c r="B406" s="212"/>
      <c r="C406" s="212"/>
      <c r="D406" s="212"/>
      <c r="E406" s="212"/>
      <c r="F406" s="212"/>
      <c r="G406" s="212"/>
      <c r="H406" s="212"/>
      <c r="I406" s="212"/>
      <c r="J406" s="212"/>
      <c r="K406" s="212"/>
      <c r="L406" s="212"/>
      <c r="M406" s="212"/>
      <c r="N406" s="212"/>
      <c r="O406" s="212"/>
      <c r="P406" s="216"/>
      <c r="Q406" s="216"/>
      <c r="R406" s="212"/>
      <c r="S406" s="212"/>
      <c r="T406" s="212"/>
      <c r="U406" s="212"/>
      <c r="V406" s="212"/>
      <c r="W406" s="212"/>
      <c r="X406" s="212"/>
      <c r="Y406" s="216"/>
      <c r="Z406" s="212"/>
      <c r="AA406" s="212"/>
      <c r="AB406" s="212"/>
      <c r="AC406" s="212"/>
      <c r="AD406" s="212"/>
      <c r="AE406" s="212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</row>
    <row r="407" spans="1:90" ht="14.25" customHeight="1" x14ac:dyDescent="0.3">
      <c r="A407" s="212"/>
      <c r="B407" s="212"/>
      <c r="C407" s="212"/>
      <c r="D407" s="212"/>
      <c r="E407" s="212"/>
      <c r="F407" s="212"/>
      <c r="G407" s="212"/>
      <c r="H407" s="212"/>
      <c r="I407" s="212"/>
      <c r="J407" s="212"/>
      <c r="K407" s="212"/>
      <c r="L407" s="212"/>
      <c r="M407" s="212"/>
      <c r="N407" s="212"/>
      <c r="O407" s="212"/>
      <c r="P407" s="216"/>
      <c r="Q407" s="216"/>
      <c r="R407" s="212"/>
      <c r="S407" s="212"/>
      <c r="T407" s="212"/>
      <c r="U407" s="212"/>
      <c r="V407" s="212"/>
      <c r="W407" s="212"/>
      <c r="X407" s="212"/>
      <c r="Y407" s="216"/>
      <c r="Z407" s="212"/>
      <c r="AA407" s="212"/>
      <c r="AB407" s="212"/>
      <c r="AC407" s="212"/>
      <c r="AD407" s="212"/>
      <c r="AE407" s="212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</row>
    <row r="408" spans="1:90" ht="14.25" customHeight="1" x14ac:dyDescent="0.3">
      <c r="A408" s="212"/>
      <c r="B408" s="212"/>
      <c r="C408" s="212"/>
      <c r="D408" s="212"/>
      <c r="E408" s="212"/>
      <c r="F408" s="212"/>
      <c r="G408" s="212"/>
      <c r="H408" s="212"/>
      <c r="I408" s="212"/>
      <c r="J408" s="212"/>
      <c r="K408" s="212"/>
      <c r="L408" s="212"/>
      <c r="M408" s="212"/>
      <c r="N408" s="212"/>
      <c r="O408" s="212"/>
      <c r="P408" s="216"/>
      <c r="Q408" s="216"/>
      <c r="R408" s="212"/>
      <c r="S408" s="212"/>
      <c r="T408" s="212"/>
      <c r="U408" s="212"/>
      <c r="V408" s="212"/>
      <c r="W408" s="212"/>
      <c r="X408" s="212"/>
      <c r="Y408" s="216"/>
      <c r="Z408" s="212"/>
      <c r="AA408" s="212"/>
      <c r="AB408" s="212"/>
      <c r="AC408" s="212"/>
      <c r="AD408" s="212"/>
      <c r="AE408" s="212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</row>
    <row r="409" spans="1:90" ht="14.25" customHeight="1" x14ac:dyDescent="0.3">
      <c r="A409" s="212"/>
      <c r="B409" s="212"/>
      <c r="C409" s="212"/>
      <c r="D409" s="212"/>
      <c r="E409" s="212"/>
      <c r="F409" s="212"/>
      <c r="G409" s="212"/>
      <c r="H409" s="212"/>
      <c r="I409" s="212"/>
      <c r="J409" s="212"/>
      <c r="K409" s="212"/>
      <c r="L409" s="212"/>
      <c r="M409" s="212"/>
      <c r="N409" s="212"/>
      <c r="O409" s="212"/>
      <c r="P409" s="216"/>
      <c r="Q409" s="216"/>
      <c r="R409" s="212"/>
      <c r="S409" s="212"/>
      <c r="T409" s="212"/>
      <c r="U409" s="212"/>
      <c r="V409" s="212"/>
      <c r="W409" s="212"/>
      <c r="X409" s="212"/>
      <c r="Y409" s="216"/>
      <c r="Z409" s="212"/>
      <c r="AA409" s="212"/>
      <c r="AB409" s="212"/>
      <c r="AC409" s="212"/>
      <c r="AD409" s="212"/>
      <c r="AE409" s="212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</row>
    <row r="410" spans="1:90" ht="14.25" customHeight="1" x14ac:dyDescent="0.3">
      <c r="A410" s="212"/>
      <c r="B410" s="212"/>
      <c r="C410" s="212"/>
      <c r="D410" s="212"/>
      <c r="E410" s="212"/>
      <c r="F410" s="212"/>
      <c r="G410" s="212"/>
      <c r="H410" s="212"/>
      <c r="I410" s="212"/>
      <c r="J410" s="212"/>
      <c r="K410" s="212"/>
      <c r="L410" s="212"/>
      <c r="M410" s="212"/>
      <c r="N410" s="212"/>
      <c r="O410" s="212"/>
      <c r="P410" s="216"/>
      <c r="Q410" s="216"/>
      <c r="R410" s="212"/>
      <c r="S410" s="212"/>
      <c r="T410" s="212"/>
      <c r="U410" s="212"/>
      <c r="V410" s="212"/>
      <c r="W410" s="212"/>
      <c r="X410" s="212"/>
      <c r="Y410" s="216"/>
      <c r="Z410" s="212"/>
      <c r="AA410" s="212"/>
      <c r="AB410" s="212"/>
      <c r="AC410" s="212"/>
      <c r="AD410" s="212"/>
      <c r="AE410" s="212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</row>
    <row r="411" spans="1:90" ht="14.25" customHeight="1" x14ac:dyDescent="0.3">
      <c r="A411" s="212"/>
      <c r="B411" s="212"/>
      <c r="C411" s="212"/>
      <c r="D411" s="212"/>
      <c r="E411" s="212"/>
      <c r="F411" s="212"/>
      <c r="G411" s="212"/>
      <c r="H411" s="212"/>
      <c r="I411" s="212"/>
      <c r="J411" s="212"/>
      <c r="K411" s="212"/>
      <c r="L411" s="212"/>
      <c r="M411" s="212"/>
      <c r="N411" s="212"/>
      <c r="O411" s="212"/>
      <c r="P411" s="216"/>
      <c r="Q411" s="216"/>
      <c r="R411" s="212"/>
      <c r="S411" s="212"/>
      <c r="T411" s="212"/>
      <c r="U411" s="212"/>
      <c r="V411" s="212"/>
      <c r="W411" s="212"/>
      <c r="X411" s="212"/>
      <c r="Y411" s="216"/>
      <c r="Z411" s="212"/>
      <c r="AA411" s="212"/>
      <c r="AB411" s="212"/>
      <c r="AC411" s="212"/>
      <c r="AD411" s="212"/>
      <c r="AE411" s="212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</row>
    <row r="412" spans="1:90" ht="14.25" customHeight="1" x14ac:dyDescent="0.3">
      <c r="A412" s="212"/>
      <c r="B412" s="212"/>
      <c r="C412" s="212"/>
      <c r="D412" s="212"/>
      <c r="E412" s="212"/>
      <c r="F412" s="212"/>
      <c r="G412" s="212"/>
      <c r="H412" s="212"/>
      <c r="I412" s="212"/>
      <c r="J412" s="212"/>
      <c r="K412" s="212"/>
      <c r="L412" s="212"/>
      <c r="M412" s="212"/>
      <c r="N412" s="212"/>
      <c r="O412" s="212"/>
      <c r="P412" s="216"/>
      <c r="Q412" s="216"/>
      <c r="R412" s="212"/>
      <c r="S412" s="212"/>
      <c r="T412" s="212"/>
      <c r="U412" s="212"/>
      <c r="V412" s="212"/>
      <c r="W412" s="212"/>
      <c r="X412" s="212"/>
      <c r="Y412" s="216"/>
      <c r="Z412" s="212"/>
      <c r="AA412" s="212"/>
      <c r="AB412" s="212"/>
      <c r="AC412" s="212"/>
      <c r="AD412" s="212"/>
      <c r="AE412" s="212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</row>
    <row r="413" spans="1:90" ht="14.25" customHeight="1" x14ac:dyDescent="0.3">
      <c r="A413" s="212"/>
      <c r="B413" s="212"/>
      <c r="C413" s="212"/>
      <c r="D413" s="212"/>
      <c r="E413" s="212"/>
      <c r="F413" s="212"/>
      <c r="G413" s="212"/>
      <c r="H413" s="212"/>
      <c r="I413" s="212"/>
      <c r="J413" s="212"/>
      <c r="K413" s="212"/>
      <c r="L413" s="212"/>
      <c r="M413" s="212"/>
      <c r="N413" s="212"/>
      <c r="O413" s="212"/>
      <c r="P413" s="216"/>
      <c r="Q413" s="216"/>
      <c r="R413" s="212"/>
      <c r="S413" s="212"/>
      <c r="T413" s="212"/>
      <c r="U413" s="212"/>
      <c r="V413" s="212"/>
      <c r="W413" s="212"/>
      <c r="X413" s="212"/>
      <c r="Y413" s="216"/>
      <c r="Z413" s="212"/>
      <c r="AA413" s="212"/>
      <c r="AB413" s="212"/>
      <c r="AC413" s="212"/>
      <c r="AD413" s="212"/>
      <c r="AE413" s="212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</row>
    <row r="414" spans="1:90" ht="14.25" customHeight="1" x14ac:dyDescent="0.3">
      <c r="A414" s="212"/>
      <c r="B414" s="212"/>
      <c r="C414" s="212"/>
      <c r="D414" s="212"/>
      <c r="E414" s="212"/>
      <c r="F414" s="212"/>
      <c r="G414" s="212"/>
      <c r="H414" s="212"/>
      <c r="I414" s="212"/>
      <c r="J414" s="212"/>
      <c r="K414" s="212"/>
      <c r="L414" s="212"/>
      <c r="M414" s="212"/>
      <c r="N414" s="212"/>
      <c r="O414" s="212"/>
      <c r="P414" s="216"/>
      <c r="Q414" s="216"/>
      <c r="R414" s="212"/>
      <c r="S414" s="212"/>
      <c r="T414" s="212"/>
      <c r="U414" s="212"/>
      <c r="V414" s="212"/>
      <c r="W414" s="212"/>
      <c r="X414" s="212"/>
      <c r="Y414" s="216"/>
      <c r="Z414" s="212"/>
      <c r="AA414" s="212"/>
      <c r="AB414" s="212"/>
      <c r="AC414" s="212"/>
      <c r="AD414" s="212"/>
      <c r="AE414" s="212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</row>
    <row r="415" spans="1:90" ht="14.25" customHeight="1" x14ac:dyDescent="0.3">
      <c r="A415" s="212"/>
      <c r="B415" s="212"/>
      <c r="C415" s="212"/>
      <c r="D415" s="212"/>
      <c r="E415" s="212"/>
      <c r="F415" s="212"/>
      <c r="G415" s="212"/>
      <c r="H415" s="212"/>
      <c r="I415" s="212"/>
      <c r="J415" s="212"/>
      <c r="K415" s="212"/>
      <c r="L415" s="212"/>
      <c r="M415" s="212"/>
      <c r="N415" s="212"/>
      <c r="O415" s="212"/>
      <c r="P415" s="216"/>
      <c r="Q415" s="216"/>
      <c r="R415" s="212"/>
      <c r="S415" s="212"/>
      <c r="T415" s="212"/>
      <c r="U415" s="212"/>
      <c r="V415" s="212"/>
      <c r="W415" s="212"/>
      <c r="X415" s="212"/>
      <c r="Y415" s="216"/>
      <c r="Z415" s="212"/>
      <c r="AA415" s="212"/>
      <c r="AB415" s="212"/>
      <c r="AC415" s="212"/>
      <c r="AD415" s="212"/>
      <c r="AE415" s="212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</row>
    <row r="416" spans="1:90" ht="14.25" customHeight="1" x14ac:dyDescent="0.3">
      <c r="A416" s="212"/>
      <c r="B416" s="212"/>
      <c r="C416" s="212"/>
      <c r="D416" s="212"/>
      <c r="E416" s="212"/>
      <c r="F416" s="212"/>
      <c r="G416" s="212"/>
      <c r="H416" s="212"/>
      <c r="I416" s="212"/>
      <c r="J416" s="212"/>
      <c r="K416" s="212"/>
      <c r="L416" s="212"/>
      <c r="M416" s="212"/>
      <c r="N416" s="212"/>
      <c r="O416" s="212"/>
      <c r="P416" s="216"/>
      <c r="Q416" s="216"/>
      <c r="R416" s="212"/>
      <c r="S416" s="212"/>
      <c r="T416" s="212"/>
      <c r="U416" s="212"/>
      <c r="V416" s="212"/>
      <c r="W416" s="212"/>
      <c r="X416" s="212"/>
      <c r="Y416" s="216"/>
      <c r="Z416" s="212"/>
      <c r="AA416" s="212"/>
      <c r="AB416" s="212"/>
      <c r="AC416" s="212"/>
      <c r="AD416" s="212"/>
      <c r="AE416" s="212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</row>
    <row r="417" spans="1:90" ht="14.25" customHeight="1" x14ac:dyDescent="0.3">
      <c r="A417" s="212"/>
      <c r="B417" s="212"/>
      <c r="C417" s="212"/>
      <c r="D417" s="212"/>
      <c r="E417" s="212"/>
      <c r="F417" s="212"/>
      <c r="G417" s="212"/>
      <c r="H417" s="212"/>
      <c r="I417" s="212"/>
      <c r="J417" s="212"/>
      <c r="K417" s="212"/>
      <c r="L417" s="212"/>
      <c r="M417" s="212"/>
      <c r="N417" s="212"/>
      <c r="O417" s="212"/>
      <c r="P417" s="216"/>
      <c r="Q417" s="216"/>
      <c r="R417" s="212"/>
      <c r="S417" s="212"/>
      <c r="T417" s="212"/>
      <c r="U417" s="212"/>
      <c r="V417" s="212"/>
      <c r="W417" s="212"/>
      <c r="X417" s="212"/>
      <c r="Y417" s="216"/>
      <c r="Z417" s="212"/>
      <c r="AA417" s="212"/>
      <c r="AB417" s="212"/>
      <c r="AC417" s="212"/>
      <c r="AD417" s="212"/>
      <c r="AE417" s="212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</row>
    <row r="418" spans="1:90" ht="14.25" customHeight="1" x14ac:dyDescent="0.3">
      <c r="A418" s="212"/>
      <c r="B418" s="212"/>
      <c r="C418" s="212"/>
      <c r="D418" s="212"/>
      <c r="E418" s="212"/>
      <c r="F418" s="212"/>
      <c r="G418" s="212"/>
      <c r="H418" s="212"/>
      <c r="I418" s="212"/>
      <c r="J418" s="212"/>
      <c r="K418" s="212"/>
      <c r="L418" s="212"/>
      <c r="M418" s="212"/>
      <c r="N418" s="212"/>
      <c r="O418" s="212"/>
      <c r="P418" s="216"/>
      <c r="Q418" s="216"/>
      <c r="R418" s="212"/>
      <c r="S418" s="212"/>
      <c r="T418" s="212"/>
      <c r="U418" s="212"/>
      <c r="V418" s="212"/>
      <c r="W418" s="212"/>
      <c r="X418" s="212"/>
      <c r="Y418" s="216"/>
      <c r="Z418" s="212"/>
      <c r="AA418" s="212"/>
      <c r="AB418" s="212"/>
      <c r="AC418" s="212"/>
      <c r="AD418" s="212"/>
      <c r="AE418" s="212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</row>
    <row r="419" spans="1:90" ht="14.25" customHeight="1" x14ac:dyDescent="0.3">
      <c r="A419" s="212"/>
      <c r="B419" s="212"/>
      <c r="C419" s="212"/>
      <c r="D419" s="212"/>
      <c r="E419" s="212"/>
      <c r="F419" s="212"/>
      <c r="G419" s="212"/>
      <c r="H419" s="212"/>
      <c r="I419" s="212"/>
      <c r="J419" s="212"/>
      <c r="K419" s="212"/>
      <c r="L419" s="212"/>
      <c r="M419" s="212"/>
      <c r="N419" s="212"/>
      <c r="O419" s="212"/>
      <c r="P419" s="216"/>
      <c r="Q419" s="216"/>
      <c r="R419" s="212"/>
      <c r="S419" s="212"/>
      <c r="T419" s="212"/>
      <c r="U419" s="212"/>
      <c r="V419" s="212"/>
      <c r="W419" s="212"/>
      <c r="X419" s="212"/>
      <c r="Y419" s="216"/>
      <c r="Z419" s="212"/>
      <c r="AA419" s="212"/>
      <c r="AB419" s="212"/>
      <c r="AC419" s="212"/>
      <c r="AD419" s="212"/>
      <c r="AE419" s="212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</row>
    <row r="420" spans="1:90" ht="14.25" customHeight="1" x14ac:dyDescent="0.3">
      <c r="A420" s="212"/>
      <c r="B420" s="212"/>
      <c r="C420" s="212"/>
      <c r="D420" s="212"/>
      <c r="E420" s="212"/>
      <c r="F420" s="212"/>
      <c r="G420" s="212"/>
      <c r="H420" s="212"/>
      <c r="I420" s="212"/>
      <c r="J420" s="212"/>
      <c r="K420" s="212"/>
      <c r="L420" s="212"/>
      <c r="M420" s="212"/>
      <c r="N420" s="212"/>
      <c r="O420" s="212"/>
      <c r="P420" s="216"/>
      <c r="Q420" s="216"/>
      <c r="R420" s="212"/>
      <c r="S420" s="212"/>
      <c r="T420" s="212"/>
      <c r="U420" s="212"/>
      <c r="V420" s="212"/>
      <c r="W420" s="212"/>
      <c r="X420" s="212"/>
      <c r="Y420" s="216"/>
      <c r="Z420" s="212"/>
      <c r="AA420" s="212"/>
      <c r="AB420" s="212"/>
      <c r="AC420" s="212"/>
      <c r="AD420" s="212"/>
      <c r="AE420" s="212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</row>
    <row r="421" spans="1:90" ht="14.25" customHeight="1" x14ac:dyDescent="0.3">
      <c r="A421" s="212"/>
      <c r="B421" s="212"/>
      <c r="C421" s="212"/>
      <c r="D421" s="212"/>
      <c r="E421" s="212"/>
      <c r="F421" s="212"/>
      <c r="G421" s="212"/>
      <c r="H421" s="212"/>
      <c r="I421" s="212"/>
      <c r="J421" s="212"/>
      <c r="K421" s="212"/>
      <c r="L421" s="212"/>
      <c r="M421" s="212"/>
      <c r="N421" s="212"/>
      <c r="O421" s="212"/>
      <c r="P421" s="216"/>
      <c r="Q421" s="216"/>
      <c r="R421" s="212"/>
      <c r="S421" s="212"/>
      <c r="T421" s="212"/>
      <c r="U421" s="212"/>
      <c r="V421" s="212"/>
      <c r="W421" s="212"/>
      <c r="X421" s="212"/>
      <c r="Y421" s="216"/>
      <c r="Z421" s="212"/>
      <c r="AA421" s="212"/>
      <c r="AB421" s="212"/>
      <c r="AC421" s="212"/>
      <c r="AD421" s="212"/>
      <c r="AE421" s="212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</row>
  </sheetData>
  <autoFilter ref="A2:CL194" xr:uid="{00000000-0009-0000-0000-000011000000}">
    <filterColumn colId="59" showButton="0"/>
    <filterColumn colId="60" showButton="0"/>
    <filterColumn colId="61" showButton="0"/>
  </autoFilter>
  <mergeCells count="20">
    <mergeCell ref="H204:I204"/>
    <mergeCell ref="A1:Y1"/>
    <mergeCell ref="Z1:AH1"/>
    <mergeCell ref="AS1:AU1"/>
    <mergeCell ref="BH2:BK2"/>
    <mergeCell ref="R195:V196"/>
    <mergeCell ref="W195:AA196"/>
    <mergeCell ref="H198:J198"/>
    <mergeCell ref="H199:I199"/>
    <mergeCell ref="H201:I201"/>
    <mergeCell ref="H202:I202"/>
    <mergeCell ref="H203:I203"/>
    <mergeCell ref="A220:C220"/>
    <mergeCell ref="A221:C221"/>
    <mergeCell ref="A214:C214"/>
    <mergeCell ref="A215:C215"/>
    <mergeCell ref="A216:C216"/>
    <mergeCell ref="A217:C217"/>
    <mergeCell ref="A218:C218"/>
    <mergeCell ref="A219:C219"/>
  </mergeCells>
  <conditionalFormatting sqref="AA3:AA194">
    <cfRule type="cellIs" dxfId="12" priority="1" operator="lessThanOrEqual">
      <formula>0</formula>
    </cfRule>
  </conditionalFormatting>
  <conditionalFormatting sqref="AA3:AA194">
    <cfRule type="cellIs" dxfId="11" priority="2" operator="greaterThan">
      <formula>1</formula>
    </cfRule>
  </conditionalFormatting>
  <conditionalFormatting sqref="AA3:AA194">
    <cfRule type="cellIs" dxfId="10" priority="3" operator="lessThanOrEqual">
      <formula>0</formula>
    </cfRule>
  </conditionalFormatting>
  <conditionalFormatting sqref="AC3:AC194">
    <cfRule type="cellIs" dxfId="9" priority="4" operator="lessThanOrEqual">
      <formula>0</formula>
    </cfRule>
  </conditionalFormatting>
  <conditionalFormatting sqref="AC3:AC194">
    <cfRule type="cellIs" dxfId="8" priority="5" operator="greaterThan">
      <formula>1</formula>
    </cfRule>
  </conditionalFormatting>
  <conditionalFormatting sqref="AC3:AC194">
    <cfRule type="cellIs" dxfId="7" priority="6" operator="lessThanOrEqual">
      <formula>0</formula>
    </cfRule>
  </conditionalFormatting>
  <conditionalFormatting sqref="Y3:Y194">
    <cfRule type="cellIs" dxfId="6" priority="7" operator="equal">
      <formula>"Withdrawn"</formula>
    </cfRule>
  </conditionalFormatting>
  <conditionalFormatting sqref="Y3:Y194">
    <cfRule type="cellIs" dxfId="5" priority="8" operator="equal">
      <formula>"Date Not Expired"</formula>
    </cfRule>
  </conditionalFormatting>
  <conditionalFormatting sqref="Y3:Y194">
    <cfRule type="cellIs" dxfId="4" priority="9" operator="equal">
      <formula>"Finalised"</formula>
    </cfRule>
  </conditionalFormatting>
  <conditionalFormatting sqref="Y3:Y194">
    <cfRule type="cellIs" dxfId="3" priority="10" operator="notEqual">
      <formula>"Finalised"</formula>
    </cfRule>
  </conditionalFormatting>
  <conditionalFormatting sqref="AF3:AF194">
    <cfRule type="cellIs" dxfId="2" priority="11" operator="lessThanOrEqual">
      <formula>0</formula>
    </cfRule>
  </conditionalFormatting>
  <conditionalFormatting sqref="AF3:AF194">
    <cfRule type="cellIs" dxfId="1" priority="12" operator="lessThanOrEqual">
      <formula>0</formula>
    </cfRule>
  </conditionalFormatting>
  <conditionalFormatting sqref="AF3:AF194">
    <cfRule type="cellIs" dxfId="0" priority="13" operator="greaterThan">
      <formula>1</formula>
    </cfRule>
  </conditionalFormatting>
  <dataValidations count="11">
    <dataValidation type="list" allowBlank="1" showErrorMessage="1" sqref="H3:H14 H16:H48 T211:T212" xr:uid="{05D6A98D-03DA-4035-BAF7-63E558197F93}">
      <formula1>#REF!</formula1>
    </dataValidation>
    <dataValidation type="custom" allowBlank="1" showInputMessage="1" showErrorMessage="1" prompt="Duplicate Number cannot be Entered" sqref="A2" xr:uid="{9DDA9D19-F42D-4D4B-AACE-EF1CBCDA25E5}">
      <formula1>COUNTIF(A$3:A1048518,#REF!)=1</formula1>
    </dataValidation>
    <dataValidation type="custom" allowBlank="1" showInputMessage="1" showErrorMessage="1" prompt="Duplicate Number cannot be Entered_x000a_" sqref="A213" xr:uid="{4F716D77-9CE1-4C5F-B271-B89CD295C793}">
      <formula1>COUNTIF(A$3:A212,A215)=1</formula1>
    </dataValidation>
    <dataValidation type="custom" allowBlank="1" showInputMessage="1" showErrorMessage="1" prompt="Duplicate Number cannot be Entered_x000a_" sqref="A211:A212" xr:uid="{A3034B90-8FA5-41BF-8BEF-BA7488F7081E}">
      <formula1>COUNTIF(A$3:A209,#REF!)=1</formula1>
    </dataValidation>
    <dataValidation type="custom" allowBlank="1" showInputMessage="1" showErrorMessage="1" prompt="Duplicate Number cannot be Entered_x000a_" sqref="A224:A421" xr:uid="{797CD8B1-F610-4622-9132-D22EC4A47655}">
      <formula1>COUNTIF(A$3:A222,A226)=1</formula1>
    </dataValidation>
    <dataValidation type="custom" allowBlank="1" showInputMessage="1" showErrorMessage="1" prompt="Duplicate Number cannot be Entered_x000a__x000a_" sqref="A196" xr:uid="{C13CE107-CDC3-4A39-B700-D5E01DB3FB28}">
      <formula1>COUNTIF(A$3:A194,#REF!)=1</formula1>
    </dataValidation>
    <dataValidation type="custom" allowBlank="1" showInputMessage="1" showErrorMessage="1" prompt="Duplicate Number cannot be Entered_x000a__x000a_" sqref="A195" xr:uid="{4596BD5C-9C51-42EA-920F-3AF1DF870639}">
      <formula1>COUNTIF(A$3:A194,#REF!)=1</formula1>
    </dataValidation>
    <dataValidation type="custom" allowBlank="1" showInputMessage="1" showErrorMessage="1" prompt="Duplicate Number cannot be Entered" sqref="A210" xr:uid="{6E9AEBF4-42BD-47F3-8017-2601A9F38261}">
      <formula1>COUNTIF(A$3:A208,#REF!)=1</formula1>
    </dataValidation>
    <dataValidation type="list" allowBlank="1" showErrorMessage="1" sqref="Y3:Y194" xr:uid="{F9268D3A-A789-4B60-BC12-B0ADF50FCCC3}">
      <formula1>$BE$3:$BE$194</formula1>
    </dataValidation>
    <dataValidation type="date" allowBlank="1" showInputMessage="1" showErrorMessage="1" sqref="R107:S107 S118 S120 S127:S128 R128 R133 S133:S135 R135 R139:S140 R155 S155:S156 S158 R162:S162 D98:E194 R98:S101 R193:S193 R172:S174 R177:S180 R184:S185 Q188:S188 Q165 Q167:Q168 Q169:S169 Q170:Q187 R191:S191 Q189:Q192 Q194 R143:S152 Q98:Q162 U98:U194" xr:uid="{355B9FF4-307B-4B1F-83D5-102339CFEADE}">
      <formula1>36526</formula1>
      <formula2>2958465</formula2>
    </dataValidation>
    <dataValidation type="date" allowBlank="1" showErrorMessage="1" sqref="Q3:S5 U3:U6 Q6:Q8 Q9:S11 Q12:Q21 Q22:S23 Q24:Q28 Q29:S30 Q31:Q47 AG3:AG194 U89:U97 D3:E60 R92:S97 Z3:Z194 AB3:AB194 AE3:AE194 U9:U63 Q49:S50 Q51:Q52 Q53:S57 S59 Q58:Q63 S63 D62:E65 Q65:S65 U65 R67:S68 Q69:R69 Q70 Q71:S71 S72:S73 Q72:Q74 Q75:S77 Q78 Q79:S79 D68:E80 Q80 U69:U80 R83:S84 U82:U86 S87 E82" xr:uid="{FD659EDC-1E7B-4D78-BE53-04F46113E495}">
      <formula1>36526</formula1>
      <formula2>2958465</formula2>
    </dataValidation>
  </dataValidations>
  <pageMargins left="0.70866141732283461" right="0.70866141732283461" top="0.74803149606299213" bottom="0.74803149606299213" header="0" footer="0"/>
  <pageSetup paperSize="9" scale="21" fitToHeight="0" orientation="landscape" r:id="rId1"/>
  <headerFooter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 xr:uid="{51411032-9F34-4DCB-8599-6F54EA047903}">
          <x14:formula1>
            <xm:f>'[Q3 Report_Team A- 24 Dec 2021 (002).xlsx]Dropdown list'!#REF!</xm:f>
          </x14:formula1>
          <xm:sqref>T151:T152</xm:sqref>
        </x14:dataValidation>
        <x14:dataValidation type="list" allowBlank="1" showErrorMessage="1" xr:uid="{2C7F09F4-30DC-4C90-A97F-36A84D172713}">
          <x14:formula1>
            <xm:f>'I:\BR_OCPO\11. SCM Governance, Monitoring and Compliance\ADMINISTRATION\REPORTS\2021-2022\Q3\Final Teams\[Team D Report Q3- 2021_2022 (16 September 2021 - 15 December 2021).xlsx]Dropdown list'!#REF!</xm:f>
          </x14:formula1>
          <xm:sqref>C194</xm:sqref>
        </x14:dataValidation>
        <x14:dataValidation type="list" allowBlank="1" showInputMessage="1" showErrorMessage="1" xr:uid="{F172086E-714F-48D0-8B3C-0AFAED133506}">
          <x14:formula1>
            <xm:f>'I:\BR_OCPO\11. SCM Governance, Monitoring and Compliance\ADMINISTRATION\REPORTS\2021-2022\Q3\Final Teams\[Team D Report Q3- 2021_2022 (16 September 2021 - 15 December 2021).xlsx]Dat2'!#REF!</xm:f>
          </x14:formula1>
          <xm:sqref>H163:H194</xm:sqref>
        </x14:dataValidation>
        <x14:dataValidation type="list" allowBlank="1" showInputMessage="1" showErrorMessage="1" xr:uid="{4038DC1A-81FD-45EB-B709-57E4F4E95B63}">
          <x14:formula1>
            <xm:f>'I:\BR_OCPO\11. SCM Governance, Monitoring and Compliance\ADMINISTRATION\REPORTS\2021-2022\Q3\Final Teams\[Team D Report Q3- 2021_2022 (16 September 2021 - 15 December 2021).xlsx]Dropdown list'!#REF!</xm:f>
          </x14:formula1>
          <xm:sqref>F163:F194 L163:L190 L193:L194 C163:C193 T163:T194 P163:P194</xm:sqref>
        </x14:dataValidation>
        <x14:dataValidation type="list" allowBlank="1" showInputMessage="1" showErrorMessage="1" xr:uid="{F6F7DE10-33B5-4395-AA67-04F3FFE0BE26}">
          <x14:formula1>
            <xm:f>'I:\BR_OCPO\11. SCM Governance, Monitoring and Compliance\ADMINISTRATION\REPORTS\2021-2022\Q3\Final Teams\[Team D Report Q3- 2021_2022 (16 September 2021 - 15 December 2021).xlsx]Data'!#REF!</xm:f>
          </x14:formula1>
          <xm:sqref>B163:B194</xm:sqref>
        </x14:dataValidation>
        <x14:dataValidation type="list" allowBlank="1" showInputMessage="1" showErrorMessage="1" promptTitle="Select Expansion Reason" xr:uid="{BD549488-BE40-4391-B130-87C89F5E4202}">
          <x14:formula1>
            <xm:f>'I:\BR_OCPO\11. SCM Governance, Monitoring and Compliance\ADMINISTRATION\REPORTS\2021-2022\Q3\Final Teams\[Team A Q3 Report_Team A- 03 Jan 2022.xlsx]Dropdown list'!#REF!</xm:f>
          </x14:formula1>
          <xm:sqref>K151:K152</xm:sqref>
        </x14:dataValidation>
        <x14:dataValidation type="list" allowBlank="1" showInputMessage="1" showErrorMessage="1" xr:uid="{02AB77B9-D095-4463-BEC9-5A84BC60B299}">
          <x14:formula1>
            <xm:f>'I:\BR_OCPO\11. SCM Governance, Monitoring and Compliance\ADMINISTRATION\REPORTS\2021-2022\Q3\Final Teams\[Team A Q3 Report_Team A- 03 Jan 2022.xlsx]Dat2'!#REF!</xm:f>
          </x14:formula1>
          <xm:sqref>H98:H112 H122:H162</xm:sqref>
        </x14:dataValidation>
        <x14:dataValidation type="list" allowBlank="1" showInputMessage="1" showErrorMessage="1" xr:uid="{AB21A1EC-AF2F-4E19-BC26-9010EDFF0541}">
          <x14:formula1>
            <xm:f>'I:\BR_OCPO\11. SCM Governance, Monitoring and Compliance\ADMINISTRATION\REPORTS\2021-2022\Q3\Final Teams\[Team A Q3 Report_Team A- 03 Jan 2022.xlsx]Dropdown list'!#REF!</xm:f>
          </x14:formula1>
          <xm:sqref>L114 L98:L112 L126:L128 L130:L159 L161:L162 C98:C112 C125:C126 C128 C131:C135 C138:C162 T153:T162 B104:B112 P114 F122:F162 P116 P122:P128 P130:P131 N136 F98:F112 T132:T150 P98:P112 P133:P162 T98:T113 T115:T130</xm:sqref>
        </x14:dataValidation>
        <x14:dataValidation type="list" allowBlank="1" showErrorMessage="1" xr:uid="{39002207-78CD-4CD2-AEA1-6C0AEBE70781}">
          <x14:formula1>
            <xm:f>'C:\Users\5972\AppData\Local\Microsoft\Windows\INetCache\Content.Outlook\0KY2PPVL\[Tracker_Team A Q3 2021 to 2022-Week ending  24 Sept 2021.xlsx]Dropdown list'!#REF!</xm:f>
          </x14:formula1>
          <xm:sqref>B98:B103</xm:sqref>
        </x14:dataValidation>
        <x14:dataValidation type="list" allowBlank="1" showInputMessage="1" showErrorMessage="1" xr:uid="{B81FE7CC-BC1C-4E04-B7CC-53DAB5DB671B}">
          <x14:formula1>
            <xm:f>'C:\Users\5972\Desktop\ocotober 2021\Administration\[Copy of Q3 Team A as at 15 October 2021.xlsx]Dropdown list'!#REF!</xm:f>
          </x14:formula1>
          <xm:sqref>L113 L120 C113:C119 F113:F121 T131 C121 P113 P115 P117:P121 B113:B126 B128 P132 P129</xm:sqref>
        </x14:dataValidation>
        <x14:dataValidation type="list" allowBlank="1" showInputMessage="1" showErrorMessage="1" xr:uid="{FB2AEA31-0DEA-4C2A-A191-139188EC97D9}">
          <x14:formula1>
            <xm:f>'C:\Users\5972\Desktop\ocotober 2021\Administration\[Copy of Q3 Team A as at 15 October 2021.xlsx]Dat2'!#REF!</xm:f>
          </x14:formula1>
          <xm:sqref>H113:H121</xm:sqref>
        </x14:dataValidation>
        <x14:dataValidation type="list" allowBlank="1" showErrorMessage="1" xr:uid="{CD649BF5-5FB2-4917-B162-55C360492B55}">
          <x14:formula1>
            <xm:f>'C:\Users\5972\Desktop\ocotober 2021\Administration\[Copy of Q3 Team A as at 15 October 2021.xlsx]Dropdown list'!#REF!</xm:f>
          </x14:formula1>
          <xm:sqref>C120 C122:C124</xm:sqref>
        </x14:dataValidation>
        <x14:dataValidation type="list" allowBlank="1" showErrorMessage="1" xr:uid="{2B791DD9-B6DF-4E30-8DF2-8EF222190E7E}">
          <x14:formula1>
            <xm:f>'I:\BR_OCPO\11. SCM Governance, Monitoring and Compliance\ADMINISTRATION\REPORTS\2021-2022\Q3\Final Teams\[Team A Q3 Report_Team A- 03 Jan 2022.xlsx]Dropdown list'!#REF!</xm:f>
          </x14:formula1>
          <xm:sqref>C129:C130 C136:C137 B127:C127 B129:B162</xm:sqref>
        </x14:dataValidation>
        <x14:dataValidation type="list" allowBlank="1" showInputMessage="1" showErrorMessage="1" xr:uid="{A7379632-58BD-4264-BCE0-F312B4369985}">
          <x14:formula1>
            <xm:f>'[Copy of Copy of Copy of Q3_ Team A as at 22 October 2021.xlsx]Dropdown list'!#REF!</xm:f>
          </x14:formula1>
          <xm:sqref>T114</xm:sqref>
        </x14:dataValidation>
        <x14:dataValidation type="list" allowBlank="1" showErrorMessage="1" xr:uid="{78A86AC1-5DBA-4AE2-B51B-2C3CB57F6F80}">
          <x14:formula1>
            <xm:f>'I:\BR_OCPO\11. SCM Governance, Monitoring and Compliance\ADMINISTRATION\REPORTS\2021-2022\Q3\Final Teams\[Team C Sizi Quarter 3 Tracker - 2021_2022 24-12-2021.xlsx]Sheet4'!#REF!</xm:f>
          </x14:formula1>
          <xm:sqref>B49:B97</xm:sqref>
        </x14:dataValidation>
        <x14:dataValidation type="list" allowBlank="1" showErrorMessage="1" xr:uid="{61B90865-A09E-4E7C-947D-1A62BAD65D6D}">
          <x14:formula1>
            <xm:f>'I:\BR_OCPO\11. SCM Governance, Monitoring and Compliance\ADMINISTRATION\REPORTS\2021-2022\Q3\Final Teams\[Team C Sizi Quarter 3 Tracker - 2021_2022 24-12-2021.xlsx]Dat2'!#REF!</xm:f>
          </x14:formula1>
          <xm:sqref>H49:H97</xm:sqref>
        </x14:dataValidation>
        <x14:dataValidation type="list" allowBlank="1" showErrorMessage="1" xr:uid="{F8B401AF-670A-4CD5-A5DB-ECB8E6493FA8}">
          <x14:formula1>
            <xm:f>'I:\BR_OCPO\11. SCM Governance, Monitoring and Compliance\ADMINISTRATION\REPORTS\2021-2022\Q3\Final Teams\[Team C Sizi Quarter 3 Tracker - 2021_2022 24-12-2021.xlsx]Dropdown list'!#REF!</xm:f>
          </x14:formula1>
          <xm:sqref>T49:T97 P49:P97 C49:C97 L49:L78 L81:L97 F49:F97</xm:sqref>
        </x14:dataValidation>
        <x14:dataValidation type="list" allowBlank="1" showErrorMessage="1" xr:uid="{25C5231F-392D-42C8-93AF-513619EA2CC8}">
          <x14:formula1>
            <xm:f>'C:\Users\5198\Desktop\SCM GMC\SCOA appearance 15 February 2023\[Consolidated Q3  - 2021.2022 - Expansions.xlsx]Dropdown list'!#REF!</xm:f>
          </x14:formula1>
          <xm:sqref>F3:F48 T3:T48 B3:C48 L3:L47 P3:P48</xm:sqref>
        </x14:dataValidation>
        <x14:dataValidation type="list" allowBlank="1" showErrorMessage="1" xr:uid="{75025FBB-24C4-4024-AAA2-D69598624669}">
          <x14:formula1>
            <xm:f>'C:\Users\5198\Desktop\SCM GMC\SCOA appearance 15 February 2023\[Consolidated Q3  - 2021.2022 - Expansions.xlsx]Sheet2'!#REF!</xm:f>
          </x14:formula1>
          <xm:sqref>AS211:AS212 AI195:AI196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EXPANSIONS REPORT</vt:lpstr>
      <vt:lpstr>'EXPANSIONS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Sakhile Manyathi</dc:creator>
  <cp:lastModifiedBy>Dr Sakhile Manyathi</cp:lastModifiedBy>
  <dcterms:created xsi:type="dcterms:W3CDTF">2023-02-08T17:59:29Z</dcterms:created>
  <dcterms:modified xsi:type="dcterms:W3CDTF">2023-02-08T18:02:31Z</dcterms:modified>
</cp:coreProperties>
</file>