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675" windowWidth="15075" windowHeight="7470" firstSheet="1" activeTab="1"/>
  </bookViews>
  <sheets>
    <sheet name="FMR F&amp;W - 04 Dec 15" sheetId="1" state="hidden" r:id="rId1"/>
    <sheet name="F&amp;W SAPO FY20" sheetId="17" r:id="rId2"/>
    <sheet name="F&amp;W PB FY20" sheetId="21" r:id="rId3"/>
    <sheet name="F&amp;W Docex FY20" sheetId="19" r:id="rId4"/>
    <sheet name="F&amp;W CFG FY20" sheetId="20" state="hidden" r:id="rId5"/>
    <sheet name="F&amp;W Reg FY 17 Open" sheetId="18" state="hidden" r:id="rId6"/>
    <sheet name="F&amp;W Reg FY 17 (2)" sheetId="16" state="hidden" r:id="rId7"/>
    <sheet name="Not F&amp;W FY17" sheetId="15" state="hidden" r:id="rId8"/>
    <sheet name="F&amp;W Reg FY 16 Open (2)" sheetId="13" state="hidden" r:id="rId9"/>
    <sheet name="F&amp;W Reg FY 16" sheetId="5" state="hidden" r:id="rId10"/>
    <sheet name="F&amp;W Reg FY 15" sheetId="7" state="hidden" r:id="rId11"/>
    <sheet name="FMR F&amp;W - 21 May 2015" sheetId="12" state="hidden" r:id="rId12"/>
    <sheet name="F&amp;W Reg FY 16 Not" sheetId="9" state="hidden" r:id="rId13"/>
    <sheet name="F&amp;W Reg FY 16 Ver" sheetId="10" state="hidden" r:id="rId14"/>
    <sheet name="F&amp;W Reg FY 16 Open" sheetId="11" state="hidden" r:id="rId15"/>
    <sheet name="F&amp;W FINALISED 25 May 15" sheetId="6" state="hidden" r:id="rId16"/>
    <sheet name="F&amp;W Open_FY15" sheetId="4" state="hidden" r:id="rId17"/>
    <sheet name="F&amp;W VER VAL 25 May 15" sheetId="2" state="hidden" r:id="rId18"/>
  </sheets>
  <externalReferences>
    <externalReference r:id="rId19"/>
  </externalReferences>
  <definedNames>
    <definedName name="_xlnm._FilterDatabase" localSheetId="4" hidden="1">'F&amp;W CFG FY20'!$A$5:$AM$9</definedName>
    <definedName name="_xlnm._FilterDatabase" localSheetId="3" hidden="1">'F&amp;W Docex FY20'!$A$5:$AM$11</definedName>
    <definedName name="_xlnm._FilterDatabase" localSheetId="15" hidden="1">'F&amp;W FINALISED 25 May 15'!$B$4:$S$6</definedName>
    <definedName name="_xlnm._FilterDatabase" localSheetId="16" hidden="1">'F&amp;W Open_FY15'!$B$4:$AA$5</definedName>
    <definedName name="_xlnm._FilterDatabase" localSheetId="2" hidden="1">'F&amp;W PB FY20'!$A$5:$AM$10</definedName>
    <definedName name="_xlnm._FilterDatabase" localSheetId="10" hidden="1">'F&amp;W Reg FY 15'!$A$4:$AN$9</definedName>
    <definedName name="_xlnm._FilterDatabase" localSheetId="9" hidden="1">'F&amp;W Reg FY 16'!$A$4:$AP$56</definedName>
    <definedName name="_xlnm._FilterDatabase" localSheetId="12" hidden="1">'F&amp;W Reg FY 16 Not'!$A$4:$AO$53</definedName>
    <definedName name="_xlnm._FilterDatabase" localSheetId="14" hidden="1">'F&amp;W Reg FY 16 Open'!$A$4:$AO$29</definedName>
    <definedName name="_xlnm._FilterDatabase" localSheetId="8" hidden="1">'F&amp;W Reg FY 16 Open (2)'!$A$4:$AP$40</definedName>
    <definedName name="_xlnm._FilterDatabase" localSheetId="13" hidden="1">'F&amp;W Reg FY 16 Ver'!$A$4:$AO$18</definedName>
    <definedName name="_xlnm._FilterDatabase" localSheetId="6" hidden="1">'F&amp;W Reg FY 17 (2)'!$A$4:$Y$92</definedName>
    <definedName name="_xlnm._FilterDatabase" localSheetId="5" hidden="1">'F&amp;W Reg FY 17 Open'!$A$4:$X$80</definedName>
    <definedName name="_xlnm._FilterDatabase" localSheetId="1" hidden="1">'F&amp;W SAPO FY20'!$A$5:$T$36</definedName>
    <definedName name="_xlnm._FilterDatabase" localSheetId="17" hidden="1">'F&amp;W VER VAL 25 May 15'!$B$4:$S$6</definedName>
    <definedName name="_xlnm._FilterDatabase" localSheetId="0" hidden="1">'FMR F&amp;W - 04 Dec 15'!$A$4:$AF$7</definedName>
    <definedName name="_xlnm._FilterDatabase" localSheetId="11" hidden="1">'FMR F&amp;W - 21 May 2015'!$A$4:$AF$7</definedName>
    <definedName name="_xlnm._FilterDatabase" localSheetId="7" hidden="1">'Not F&amp;W FY17'!$A$4:$AO$67</definedName>
    <definedName name="_xlnm.Print_Area" localSheetId="4">'F&amp;W CFG FY20'!$A$1:$AE$9</definedName>
    <definedName name="_xlnm.Print_Area" localSheetId="3">'F&amp;W Docex FY20'!$A$1:$AE$11</definedName>
    <definedName name="_xlnm.Print_Area" localSheetId="15">'F&amp;W FINALISED 25 May 15'!$A$1:$S$13</definedName>
    <definedName name="_xlnm.Print_Area" localSheetId="16">'F&amp;W Open_FY15'!$A$1:$L$10</definedName>
    <definedName name="_xlnm.Print_Area" localSheetId="2">'F&amp;W PB FY20'!$A$1:$AE$10</definedName>
    <definedName name="_xlnm.Print_Area" localSheetId="10">'F&amp;W Reg FY 15'!$A$1:$Q$9</definedName>
    <definedName name="_xlnm.Print_Area" localSheetId="9">'F&amp;W Reg FY 16'!$A$1:$S$32</definedName>
    <definedName name="_xlnm.Print_Area" localSheetId="12">'F&amp;W Reg FY 16 Not'!$A$1:$R$32</definedName>
    <definedName name="_xlnm.Print_Area" localSheetId="14">'F&amp;W Reg FY 16 Open'!$A$1:$L$29</definedName>
    <definedName name="_xlnm.Print_Area" localSheetId="8">'F&amp;W Reg FY 16 Open (2)'!$A$1:$L$40</definedName>
    <definedName name="_xlnm.Print_Area" localSheetId="13">'F&amp;W Reg FY 16 Ver'!$A$1:$W$17</definedName>
    <definedName name="_xlnm.Print_Area" localSheetId="6">'F&amp;W Reg FY 17 (2)'!$A$1:$W$92</definedName>
    <definedName name="_xlnm.Print_Area" localSheetId="5">'F&amp;W Reg FY 17 Open'!$A$1:$W$80</definedName>
    <definedName name="_xlnm.Print_Area" localSheetId="1">'F&amp;W SAPO FY20'!$A$1:$AE$36</definedName>
    <definedName name="_xlnm.Print_Area" localSheetId="17">'F&amp;W VER VAL 25 May 15'!$A$1:$S$13</definedName>
    <definedName name="_xlnm.Print_Area" localSheetId="7">'Not F&amp;W FY17'!$A$1:$W$67</definedName>
    <definedName name="_xlnm.Print_Titles" localSheetId="4">'F&amp;W CFG FY20'!$1:$5</definedName>
    <definedName name="_xlnm.Print_Titles" localSheetId="3">'F&amp;W Docex FY20'!$1:$5</definedName>
    <definedName name="_xlnm.Print_Titles" localSheetId="15">'F&amp;W FINALISED 25 May 15'!$1:$4</definedName>
    <definedName name="_xlnm.Print_Titles" localSheetId="16">'F&amp;W Open_FY15'!$1:$4</definedName>
    <definedName name="_xlnm.Print_Titles" localSheetId="2">'F&amp;W PB FY20'!$1:$5</definedName>
    <definedName name="_xlnm.Print_Titles" localSheetId="10">'F&amp;W Reg FY 15'!$1:$4</definedName>
    <definedName name="_xlnm.Print_Titles" localSheetId="9">'F&amp;W Reg FY 16'!$1:$4</definedName>
    <definedName name="_xlnm.Print_Titles" localSheetId="12">'F&amp;W Reg FY 16 Not'!$1:$4</definedName>
    <definedName name="_xlnm.Print_Titles" localSheetId="14">'F&amp;W Reg FY 16 Open'!$1:$4</definedName>
    <definedName name="_xlnm.Print_Titles" localSheetId="8">'F&amp;W Reg FY 16 Open (2)'!$1:$4</definedName>
    <definedName name="_xlnm.Print_Titles" localSheetId="13">'F&amp;W Reg FY 16 Ver'!$1:$4</definedName>
    <definedName name="_xlnm.Print_Titles" localSheetId="6">'F&amp;W Reg FY 17 (2)'!$1:$4</definedName>
    <definedName name="_xlnm.Print_Titles" localSheetId="5">'F&amp;W Reg FY 17 Open'!$1:$4</definedName>
    <definedName name="_xlnm.Print_Titles" localSheetId="1">'F&amp;W SAPO FY20'!$1:$5</definedName>
    <definedName name="_xlnm.Print_Titles" localSheetId="17">'F&amp;W VER VAL 25 May 15'!$1:$4</definedName>
    <definedName name="_xlnm.Print_Titles" localSheetId="0">'FMR F&amp;W - 04 Dec 15'!$1:$4</definedName>
    <definedName name="_xlnm.Print_Titles" localSheetId="11">'FMR F&amp;W - 21 May 2015'!$1:$4</definedName>
    <definedName name="_xlnm.Print_Titles" localSheetId="7">'Not F&amp;W FY17'!$1:$4</definedName>
  </definedNames>
  <calcPr calcId="162913"/>
  <fileRecoveryPr autoRecover="0"/>
</workbook>
</file>

<file path=xl/calcChain.xml><?xml version="1.0" encoding="utf-8"?>
<calcChain xmlns="http://schemas.openxmlformats.org/spreadsheetml/2006/main">
  <c r="S36" i="17" l="1"/>
  <c r="S42" i="17" l="1"/>
  <c r="S56" i="17" s="1"/>
  <c r="S41" i="17" l="1"/>
  <c r="S9" i="20"/>
  <c r="S59" i="17" l="1"/>
  <c r="S37" i="17"/>
  <c r="S39" i="17"/>
  <c r="T37" i="17"/>
  <c r="U37" i="17" l="1"/>
  <c r="S50" i="17"/>
  <c r="S51" i="17" s="1"/>
  <c r="S13" i="19"/>
  <c r="S46" i="17"/>
  <c r="S47" i="17" s="1"/>
  <c r="S54" i="17" s="1"/>
  <c r="T46" i="17" l="1"/>
  <c r="R39" i="17"/>
  <c r="S40" i="17"/>
  <c r="S43" i="17" s="1"/>
  <c r="S55" i="17" l="1"/>
  <c r="R54" i="17"/>
  <c r="T54" i="17" s="1"/>
  <c r="S57" i="17" l="1"/>
  <c r="U60" i="17" s="1"/>
  <c r="S11" i="19"/>
  <c r="R7" i="19" l="1"/>
  <c r="R40" i="17" l="1"/>
  <c r="R13" i="19"/>
  <c r="S15" i="19" s="1"/>
  <c r="R36" i="17"/>
  <c r="T36" i="17" s="1"/>
  <c r="R55" i="17" l="1"/>
  <c r="T55" i="17" s="1"/>
  <c r="T57" i="17" s="1"/>
  <c r="R43" i="17"/>
  <c r="S10" i="21"/>
  <c r="R10" i="21"/>
  <c r="R57" i="17" l="1"/>
  <c r="T10" i="21"/>
  <c r="T9" i="20" l="1"/>
  <c r="R9" i="20"/>
  <c r="T11" i="19"/>
  <c r="Q81" i="18" l="1"/>
  <c r="Q80" i="18"/>
  <c r="K79" i="18"/>
  <c r="J79" i="18"/>
  <c r="J78" i="18"/>
  <c r="J77" i="18"/>
  <c r="J76" i="18"/>
  <c r="K75" i="18"/>
  <c r="J75" i="18"/>
  <c r="R71" i="18"/>
  <c r="R69" i="18"/>
  <c r="R57" i="18"/>
  <c r="R56" i="18"/>
  <c r="R55" i="18"/>
  <c r="R54" i="18"/>
  <c r="R53" i="18"/>
  <c r="R52" i="18"/>
  <c r="R51" i="18"/>
  <c r="R50" i="18"/>
  <c r="R49" i="18"/>
  <c r="R48" i="18"/>
  <c r="Q92" i="16"/>
  <c r="K91" i="16"/>
  <c r="J91" i="16"/>
  <c r="J90" i="16"/>
  <c r="J89" i="16"/>
  <c r="J88" i="16"/>
  <c r="K87" i="16"/>
  <c r="J87" i="16"/>
  <c r="R83" i="16"/>
  <c r="R81" i="16"/>
  <c r="R69" i="16"/>
  <c r="R68" i="16"/>
  <c r="R67" i="16"/>
  <c r="R66" i="16"/>
  <c r="R65" i="16"/>
  <c r="R64" i="16"/>
  <c r="R63" i="16"/>
  <c r="R62" i="16"/>
  <c r="R61" i="16"/>
  <c r="R60" i="16"/>
  <c r="Q67" i="15"/>
  <c r="R61" i="15"/>
  <c r="R67" i="15" s="1"/>
  <c r="R56" i="5"/>
  <c r="K40" i="13"/>
  <c r="Q43" i="13"/>
  <c r="K29" i="11"/>
  <c r="K19" i="12"/>
  <c r="K23" i="12" s="1"/>
  <c r="Q18" i="12"/>
  <c r="K11" i="7"/>
  <c r="R17" i="10"/>
  <c r="Q17" i="10"/>
  <c r="Q44" i="11"/>
  <c r="R53" i="9"/>
  <c r="Q53" i="9"/>
  <c r="Q57" i="9" s="1"/>
  <c r="S56" i="5"/>
  <c r="Q56" i="5"/>
  <c r="Q11" i="7"/>
  <c r="L13" i="6"/>
  <c r="L10" i="4"/>
  <c r="L13" i="2"/>
  <c r="R81" i="18" l="1"/>
  <c r="R80" i="18"/>
  <c r="R92" i="16"/>
</calcChain>
</file>

<file path=xl/sharedStrings.xml><?xml version="1.0" encoding="utf-8"?>
<sst xmlns="http://schemas.openxmlformats.org/spreadsheetml/2006/main" count="6048" uniqueCount="485">
  <si>
    <t>Classification Type</t>
  </si>
  <si>
    <t>Classification Description</t>
  </si>
  <si>
    <t>Classification Category</t>
  </si>
  <si>
    <t>No</t>
  </si>
  <si>
    <t>Mail Operations</t>
  </si>
  <si>
    <t>RUBI No</t>
  </si>
  <si>
    <t>1923-2014</t>
  </si>
  <si>
    <t>During and audit it came to light that the "No Show General Account" of SAPO has a balance of R14185.00.  This balance is due to accommodation which have been booked for travellers but they did not show up at the booked venues and it was never recovered from these travellers.</t>
  </si>
  <si>
    <t>Fruitless &amp; Wasteful Expenditure</t>
  </si>
  <si>
    <t>Payment / Expenditure</t>
  </si>
  <si>
    <t>Travel &amp; Accommodation</t>
  </si>
  <si>
    <t>1931-2014</t>
  </si>
  <si>
    <t>Accident claim was lodged outside the prescribed insurance period as a result the company (SAPO) had to pay for the damages.</t>
  </si>
  <si>
    <t>Other</t>
  </si>
  <si>
    <t>Finance Division</t>
  </si>
  <si>
    <t>Delivery Management</t>
  </si>
  <si>
    <t>Travel Payments</t>
  </si>
  <si>
    <t xml:space="preserve">Postbank </t>
  </si>
  <si>
    <t>Business Unit Implicated</t>
  </si>
  <si>
    <t>Cost Centre Implicated</t>
  </si>
  <si>
    <t>Alleged Incident</t>
  </si>
  <si>
    <t>Incident Report Date</t>
  </si>
  <si>
    <t>INCIDENT REPORTING</t>
  </si>
  <si>
    <t>Summary of Facts</t>
  </si>
  <si>
    <t>Recommendation</t>
  </si>
  <si>
    <t>Meeting Date</t>
  </si>
  <si>
    <t>Reviewed and approved by EXCO</t>
  </si>
  <si>
    <t>INVESTIGATION PROCESS</t>
  </si>
  <si>
    <t>Disciplinary Concluded</t>
  </si>
  <si>
    <t>Value Recovered or Recovery Agreement</t>
  </si>
  <si>
    <t>Expenditure Condoned</t>
  </si>
  <si>
    <t>Condoned by which Authority</t>
  </si>
  <si>
    <t>Value of Condonement</t>
  </si>
  <si>
    <t>Period of Condonement</t>
  </si>
  <si>
    <t>Contract Extended &amp; Period</t>
  </si>
  <si>
    <t>Date of New Agreement</t>
  </si>
  <si>
    <t>Response from BU</t>
  </si>
  <si>
    <t>Vendor Name</t>
  </si>
  <si>
    <t>Open</t>
  </si>
  <si>
    <t>IMPLEMENTATION TRACKING</t>
  </si>
  <si>
    <t xml:space="preserve">Internal Audit - Registration
</t>
  </si>
  <si>
    <t>Internal Audit - Registration</t>
  </si>
  <si>
    <t xml:space="preserve">Internal Audit - Registration
</t>
  </si>
  <si>
    <t xml:space="preserve">Case Allocation Status per BU </t>
  </si>
  <si>
    <t xml:space="preserve">Reviewed by FMC </t>
  </si>
  <si>
    <t>8-2016</t>
  </si>
  <si>
    <t>Penalties</t>
  </si>
  <si>
    <t>Bookkeep &amp; Balancing</t>
  </si>
  <si>
    <t>Vendor Number</t>
  </si>
  <si>
    <t>Estimate Value
(Initial registration Value)</t>
  </si>
  <si>
    <t>FINANCIAL MISCONDUCT REGISTER (SOUTH AFRICAN POST OFFICE) - FRUITLESS &amp; WASTEFUL EXPENDITURE</t>
  </si>
  <si>
    <t>PASA</t>
  </si>
  <si>
    <t>Status of Investigation by Internal Audit</t>
  </si>
  <si>
    <t>Verified Value
(excl VAT)
(2014 / 2015)</t>
  </si>
  <si>
    <t>Recommendation for Discipline (Yes/No)</t>
  </si>
  <si>
    <t>Recommendation to be send to EXCO (Yes/No)</t>
  </si>
  <si>
    <t>Retail</t>
  </si>
  <si>
    <t>Court order received to pay NASASA R50m as a result of a contact that was not honoured by SAPO</t>
  </si>
  <si>
    <t>NASASA</t>
  </si>
  <si>
    <t>Mail Business</t>
  </si>
  <si>
    <t>Mail Business: Executive Management</t>
  </si>
  <si>
    <t>Unauthorised expenditure to the amount of R17000.00 was paid by the Mail Business Executive during the 2014 strike for taxi fares.</t>
  </si>
  <si>
    <t>2931-2014</t>
  </si>
  <si>
    <t>Transport &amp; Delivery</t>
  </si>
  <si>
    <t>Mrs Philda Silima</t>
  </si>
  <si>
    <t>Retail - Various</t>
  </si>
  <si>
    <t>Various Vendors
GL Account
40763000</t>
  </si>
  <si>
    <t>Interest</t>
  </si>
  <si>
    <t>SARS</t>
  </si>
  <si>
    <t xml:space="preserve">Interest charged by SARS on late payment of VAT Liability </t>
  </si>
  <si>
    <t>Finance</t>
  </si>
  <si>
    <t>Capcirle</t>
  </si>
  <si>
    <t>Thusong Project</t>
  </si>
  <si>
    <t>Properties</t>
  </si>
  <si>
    <t>Strategy</t>
  </si>
  <si>
    <t>Knowledge Management</t>
  </si>
  <si>
    <t>Risk Management</t>
  </si>
  <si>
    <t>Insurance Claims</t>
  </si>
  <si>
    <t>Fine - Non compliance</t>
  </si>
  <si>
    <t>954-2016</t>
  </si>
  <si>
    <t>955-2016</t>
  </si>
  <si>
    <t>Fines &amp; Penalties e.g. from 3rd Party payments which have been paid over late to the vendors (Telkom)</t>
  </si>
  <si>
    <t>956-2016</t>
  </si>
  <si>
    <t>Interest on Late Payments</t>
  </si>
  <si>
    <t>957-2016</t>
  </si>
  <si>
    <t>Interest charged on late payment of invoices</t>
  </si>
  <si>
    <t>958-2016</t>
  </si>
  <si>
    <t>Properties HO</t>
  </si>
  <si>
    <t>959-2016</t>
  </si>
  <si>
    <t>Software licences for SharePoint 2013 was procured but never utilised.</t>
  </si>
  <si>
    <t>Services / Products not utilised</t>
  </si>
  <si>
    <t>960-2016</t>
  </si>
  <si>
    <t>961-2016</t>
  </si>
  <si>
    <t>Awaiting more information from Postbank.</t>
  </si>
  <si>
    <t xml:space="preserve">Retail   </t>
  </si>
  <si>
    <t>From the information received re the incident, it is possible that someone within SAPO was negligent hence the amount that must be paid.</t>
  </si>
  <si>
    <t xml:space="preserve">Various   </t>
  </si>
  <si>
    <t xml:space="preserve">Various  </t>
  </si>
  <si>
    <t>A supplier - Cap Circle was paid late.  This was due to the cash flow situation during 2015 FY.  The supplier demanded interest due to non-adherence of contracted payment terms.</t>
  </si>
  <si>
    <t>This incident happened on 7 February 2014 but was only reported on 24 May 2014.  This claim was supposed to be covered by SASRIA but seeing that falls outside the reporting period it becomes fruitless and wasteful expenditure for the Post Office of R53 231.31 excluding of VAT.  Therefore all cost must be booked against the Business Units cost centre.</t>
  </si>
  <si>
    <t>HCM was instructed by S&amp;I and after consultation with SAPO Legal to deduct the amount from money due to the dismissed employee.  Hence, there should be a recovery of the amount and no further action is then required.  The matter should however be reported to National Treasury as part of the NT requirements.</t>
  </si>
  <si>
    <t>The General Ledger account for Penalties and Fines have reference.  This is a yearly occurrence but there is no information on whether an investigation was conducted to assess whether someone should be held personally liable due to negligence.</t>
  </si>
  <si>
    <t>SARS were paid late on the SAPO VAT return hence a penalty and interest were charged to SAPO.  Finance managed to negotiate for the penalty to be set aside but SARS did not waive the interest charge.  This happened as a result of the cash flow situation during 2015 FY.</t>
  </si>
  <si>
    <t xml:space="preserve">The Thusong Project was never initiated by SAPO as per agreement with Government.  As a result, SAPO had to pay penalties for a failed project. </t>
  </si>
  <si>
    <t>The previous MD - SAPOS Properties instructed work to be done on the then planned Thusong Service centre.  The work was only suppose to start when all suspensive conditions of the agreement was met.  The conduct of the then MD Sapos Properties was Irregular.  The MD is no longer with SAPO and SAPO were obliged to pay the service provider because work was done by him even though the work is of no value because the project is indefinitely on hold.</t>
  </si>
  <si>
    <t>SAPO had to pay a panel beater R10000.00 settlement for storage fees due to late payment of the invoice (Claim No PX140512)</t>
  </si>
  <si>
    <t>Finalised</t>
  </si>
  <si>
    <t>As at 21 May 2015</t>
  </si>
  <si>
    <t>A formal First Incident Report with all the relevant information has been received from the Claims Department.</t>
  </si>
  <si>
    <t>Yes</t>
  </si>
  <si>
    <t>Refer to SIS Final Investigation Report</t>
  </si>
  <si>
    <t>This was reported by the Claims Department as Fruitless and Wasteful Expenditure.</t>
  </si>
  <si>
    <t>Traffic fines due to the non compliance with traffic laws</t>
  </si>
  <si>
    <t>1086-2016</t>
  </si>
  <si>
    <t>Fines</t>
  </si>
  <si>
    <t xml:space="preserve">During the normal course of business it happens that SAPO incurs traffic fines due to non compliance with traffic laws.  This should be recovered from the responsible employee's salary.  </t>
  </si>
  <si>
    <t>There is currently no GL account for traffic fines to allocate to when AVIS bills SAPO.</t>
  </si>
  <si>
    <t>Summons against SAPO to pay a third party an amount of R127440.00 for a vehicle accident claim.  This amount should have been recovered through the insurance but the drive initially never indicated that a third party was involved, hence a claim was not instituted with our own insurance. The window period of 6 months to do so, was not adhered to.</t>
  </si>
  <si>
    <t>Steel Road Auto Body</t>
  </si>
  <si>
    <t>A panel beater has been paid 6 months late on a invoice of R78 525.52.  The panel beater then charged the SAPO for storage fees, which is within his rights and as per Terms and Conditions.  SAPO managed to negotiate a settlement for storage fees of R10 thousand.  The late payment was as a result of the cash flow situation during 2015 FY.</t>
  </si>
  <si>
    <t xml:space="preserve">A provision has been made for the interest charged by the supplier but no payment was made as yet.
                                                                                                                                                                                                                                                                                                                                                                                                                                                                                                                                                                                                                                                                                                                                                                                                                                                                                                                                                                                                                                                                                                                                                                                                                                                                                                                                                                                                                                                                                                                                                                                                                                                                                                                                                                                                                                                                                                                                                                                                                                                                                                                                                                                                                                                                      </t>
  </si>
  <si>
    <t>It happens occasionally that travel arrangements are booked and paid without the employee using the service.  Travel do have a process in place whereby an explanation is soughed from the "No Show" employee.  In principle, should the reason appear to be unreasonable, the matter will be referred for further investigation.  The "No Show" amount do however remain Fruitless and Wasteful.</t>
  </si>
  <si>
    <t>The matter was discussed with Travel Management.</t>
  </si>
  <si>
    <t xml:space="preserve">Comment by Internal Audit.
The value must be condoned and reported to the National Treasury accordingly.  We do not recommend case by case investigations as it is our view that it will not be practical.  The matter must however be discussed by the Financial Misconduct Committee and decided.
  </t>
  </si>
  <si>
    <t>Three request have been forwarded to Post Bank to complete the first incident report and obtain more information but the response is still outstanding.</t>
  </si>
  <si>
    <t>The matter is currently being contested by SAPO management and payment has not yet been advanced to settle court order.  Pending until finalisation.</t>
  </si>
  <si>
    <t>The amount of R17 000.00 was drawn from the teller at Eco Point, with the authority of the GE Mail Business, to pay for taxi fares transporting Striking Workers to Eco Point.  It is Fruitless and Wasteful as no benefit was received for the money paid.</t>
  </si>
  <si>
    <t>The matter should be referred to S&amp;I with the specific objective of determining who was negligent in the circumstances in order to institute a claim against that individual.</t>
  </si>
  <si>
    <t xml:space="preserve">Yes  </t>
  </si>
  <si>
    <t>The matter was questioned and explained by SAPO Tax Department.</t>
  </si>
  <si>
    <t xml:space="preserve">Comment by Internal Audit.  
The value must be condoned and reported to the National Treasury accordingly.  We do not recommend case by case investigations as it is our view that it will not be practical.  The matter must however be discussed by the Financial Misconduct Committee and decided.
</t>
  </si>
  <si>
    <t>Comment by Internal Audit.  
The value must be condoned and reported to the National Treasury accordingly.  We do not recommend case by case investigations as it is our view that it will not be practical.  The matter must however be discussed by the Financial Misconduct Committee and decided.</t>
  </si>
  <si>
    <t>The matter was discussed Properties and information on the facts discussed.</t>
  </si>
  <si>
    <t xml:space="preserve">Comment by Internal Audit.  
The value must be condoned and reported to the National Treasury accordingly.  We do not recommend an investigations as the responsible individual is no longer working for SAPO.  The matter must however be discussed by the Financial Misconduct Committee and decided.
</t>
  </si>
  <si>
    <t xml:space="preserve">Comment by Internal Audit.  
The value must be condoned and reported to the National Treasury accordingly.  We do not recommend an investigations as the financial situation contributed to the late payment.  The SAPO is collectively responsible for the financial situation.
</t>
  </si>
  <si>
    <t>Internal Audit is still in the process to investigate this incident.</t>
  </si>
  <si>
    <t>Yes - S&amp;I has concluded the investigation and recommendation was made that the amount be recovered from him</t>
  </si>
  <si>
    <t>ACTIONS</t>
  </si>
  <si>
    <t>TOTAL</t>
  </si>
  <si>
    <t>CEO</t>
  </si>
  <si>
    <t>2177-2016</t>
  </si>
  <si>
    <t>Assets</t>
  </si>
  <si>
    <t>Assets not found</t>
  </si>
  <si>
    <t>2179-2016</t>
  </si>
  <si>
    <t>E Postal</t>
  </si>
  <si>
    <t>Assets not found after asset count in February 2015</t>
  </si>
  <si>
    <t>2180-2016</t>
  </si>
  <si>
    <t>2181-2016</t>
  </si>
  <si>
    <t>Human Resources</t>
  </si>
  <si>
    <t>2184-2016</t>
  </si>
  <si>
    <t>Technology</t>
  </si>
  <si>
    <t>2185-2016</t>
  </si>
  <si>
    <t xml:space="preserve">Mail Business </t>
  </si>
  <si>
    <t>2186-2016</t>
  </si>
  <si>
    <t>Postbank</t>
  </si>
  <si>
    <t>2187-2016</t>
  </si>
  <si>
    <t xml:space="preserve">Properties  </t>
  </si>
  <si>
    <t>2189-2016</t>
  </si>
  <si>
    <t>2190-2016</t>
  </si>
  <si>
    <t>Security &amp; Investigation Services</t>
  </si>
  <si>
    <t>2192-2016</t>
  </si>
  <si>
    <t>Supply Chain Management</t>
  </si>
  <si>
    <t>2193-2016</t>
  </si>
  <si>
    <t>Speed Services</t>
  </si>
  <si>
    <t>Security &amp; Investigation Service</t>
  </si>
  <si>
    <t>487-2016</t>
  </si>
  <si>
    <t>Seems to be irregular, no evidence that procurement process was followed
Vendor: Bojangles (107736)</t>
  </si>
  <si>
    <t>Bojangles Restaurant</t>
  </si>
  <si>
    <t>Non Compliance</t>
  </si>
  <si>
    <t>SAPO Policies &amp; Procedures</t>
  </si>
  <si>
    <t>Internal Audit - Registration
SCM - Open</t>
  </si>
  <si>
    <t xml:space="preserve">The expenditure relates to catering in the EC region.   All the transactions were below R30K.  Therefore the procurement process was followed and therefore  are not irregular </t>
  </si>
  <si>
    <r>
      <t xml:space="preserve">Catering expenses after austerity directive issued by Head Office: 2013/2014 - R55 000.00 (4500335491).  SIS needs to investigate further.  FMC finds this as </t>
    </r>
    <r>
      <rPr>
        <b/>
        <sz val="12"/>
        <color theme="1"/>
        <rFont val="Arial"/>
        <family val="2"/>
      </rPr>
      <t>Fruitless &amp; Wasteful expenditure.</t>
    </r>
  </si>
  <si>
    <t>3167-2016</t>
  </si>
  <si>
    <t>3171-2016</t>
  </si>
  <si>
    <t>3172-2016</t>
  </si>
  <si>
    <t>3173-2016</t>
  </si>
  <si>
    <t>3175-2016</t>
  </si>
  <si>
    <t>3176-2016</t>
  </si>
  <si>
    <t>3177-2016</t>
  </si>
  <si>
    <t>CFG</t>
  </si>
  <si>
    <t>Group Strategy</t>
  </si>
  <si>
    <t>Claims Management</t>
  </si>
  <si>
    <t xml:space="preserve">Interest charges due to Non Payment
Vendor: Wesbank Fleet Services </t>
  </si>
  <si>
    <t>Westwood PO - Interest charges &amp; Legal fees due to Non Payment
Vendor: Ben Groot Attorneys</t>
  </si>
  <si>
    <t>Software licence for Sharepoint 2013 was procured and never utilised</t>
  </si>
  <si>
    <t>Interest charges due to late payment (3 Incidents)
Vendor: Avis</t>
  </si>
  <si>
    <t>Panelbeater - Storage fees for BK82GJGP
Vendor: Autodent</t>
  </si>
  <si>
    <t>Panelbeater - Storage fees
Vendor - Steelroad Autobody</t>
  </si>
  <si>
    <t>Retail Pat Labels (erroneous)</t>
  </si>
  <si>
    <t>Wesbank Fleet Services</t>
  </si>
  <si>
    <t>Ben Groot Attorneys</t>
  </si>
  <si>
    <t>Avis</t>
  </si>
  <si>
    <t>Autodent</t>
  </si>
  <si>
    <t>Fleet Management - Head Office</t>
  </si>
  <si>
    <t>Westwood</t>
  </si>
  <si>
    <t>Project Management - K0</t>
  </si>
  <si>
    <t>WRE Project - Opex</t>
  </si>
  <si>
    <t>3655-2016</t>
  </si>
  <si>
    <t>Contract not finalised through the Letsema process
Vendor: Letsema (111995)</t>
  </si>
  <si>
    <t>Letsema</t>
  </si>
  <si>
    <t>Services / Products not Received</t>
  </si>
  <si>
    <t>3131-2016</t>
  </si>
  <si>
    <t>Transport &amp; Log (36499)</t>
  </si>
  <si>
    <t>Procurement of bicycle trailers, that was never used</t>
  </si>
  <si>
    <t>Mail / Retail</t>
  </si>
  <si>
    <t>Mail centre management</t>
  </si>
  <si>
    <t>Sunday work payments</t>
  </si>
  <si>
    <t>Value
(excl VAT)
(2014 / 2015)</t>
  </si>
  <si>
    <t>4497-2016</t>
  </si>
  <si>
    <t>4498-2016</t>
  </si>
  <si>
    <t>4499-2016</t>
  </si>
  <si>
    <t>4500-2016</t>
  </si>
  <si>
    <t>4501-2016</t>
  </si>
  <si>
    <t>Steelroad Panelbeater invoice was paid 6 months late resulting in interest and storage charges.
Claim Numbers: PX14 0512 and SS14 1330</t>
  </si>
  <si>
    <t>Interest charge by Avis on outstanding amounts due to them
Claim Number: HO15 0119</t>
  </si>
  <si>
    <t>Avis charging interest on late payments
Claim Number: HO15 0287</t>
  </si>
  <si>
    <t>Avis charging interest on outstanding amount due
Claim Number: WI15 0552</t>
  </si>
  <si>
    <t>Salary over payments</t>
  </si>
  <si>
    <t>Steelraod Panelbeater</t>
  </si>
  <si>
    <t>1478-2016</t>
  </si>
  <si>
    <t>Fruitless &amp; Wasteful Expenditure with regards to the Call Cente Project</t>
  </si>
  <si>
    <t>Project Costs</t>
  </si>
  <si>
    <t>Elingo</t>
  </si>
  <si>
    <t xml:space="preserve">The service related to the implementation of the Call Centre System, which was not completed and Supplier requesting full payments for the project.  </t>
  </si>
  <si>
    <t>4870-2016</t>
  </si>
  <si>
    <t>4871-2016</t>
  </si>
  <si>
    <t>4872-2016</t>
  </si>
  <si>
    <t>SAPO has not received the asset – advance payment for maintenance to supplier 
Vendor: Altech (108853)</t>
  </si>
  <si>
    <t>VAT Penalties
Vendor: SARS</t>
  </si>
  <si>
    <t>Vat Penalties
Vendor: SARS</t>
  </si>
  <si>
    <t>Tax and Asset Management</t>
  </si>
  <si>
    <t>Altech</t>
  </si>
  <si>
    <t>4890-2016</t>
  </si>
  <si>
    <t>Revenue Protection: Western Cape</t>
  </si>
  <si>
    <t>Rebelo Agencies</t>
  </si>
  <si>
    <t>Service was rendered in 2014 and Supplier has not been paid due to strike 
Vendor: Rebelo Agencies (105217)</t>
  </si>
  <si>
    <t>363-2017</t>
  </si>
  <si>
    <t>364-2017</t>
  </si>
  <si>
    <t>365-2017</t>
  </si>
  <si>
    <t>Retail MS</t>
  </si>
  <si>
    <t>Suppliers charge Interest due to non/late payments</t>
  </si>
  <si>
    <t>Legal Charges due to Non/Late Payments</t>
  </si>
  <si>
    <t>Sales and Marketing</t>
  </si>
  <si>
    <t>Marketing Products</t>
  </si>
  <si>
    <t>Outstanding Payment Vendor: Lesoba Difference's (103055)</t>
  </si>
  <si>
    <t>confirm pmt</t>
  </si>
  <si>
    <t>This fine is as a result of non compliance with PASA DR requirements which has subsequently been mitigated through a temp process.  Therefore it is recommended to condone the expenditure</t>
  </si>
  <si>
    <t>Further discussions to take place with GCEO as the matter is still sub judice</t>
  </si>
  <si>
    <t xml:space="preserve">This issues needs to be invetsigated prior to finalising.  </t>
  </si>
  <si>
    <t xml:space="preserve">Traffic fines is more than likely due to vehicle defects as no individual can be held responsible (ind receives speeding tickets in their own personal capacity) </t>
  </si>
  <si>
    <r>
      <t>Final</t>
    </r>
    <r>
      <rPr>
        <i/>
        <sz val="9"/>
        <rFont val="Arial"/>
        <family val="2"/>
      </rPr>
      <t>ised</t>
    </r>
  </si>
  <si>
    <t>The FMC does not find this as Fruitless expenditure</t>
  </si>
  <si>
    <t>Finalised - linked to 960-2016</t>
  </si>
  <si>
    <t>Retail Pat Labels (erroneous specification)</t>
  </si>
  <si>
    <t>To be investigated by S/I</t>
  </si>
  <si>
    <t>Investigation in progress.</t>
  </si>
  <si>
    <t>Subject to investigation and disciplinary process are undergoing</t>
  </si>
  <si>
    <t>Confirm legal entity - final value need to be confirmed.</t>
  </si>
  <si>
    <t>Lesoba Difference</t>
  </si>
  <si>
    <t>Finalised - linked to 961-2016</t>
  </si>
  <si>
    <t>Value
(excl VAT)
(2015 / 2016)</t>
  </si>
  <si>
    <t xml:space="preserve">No </t>
  </si>
  <si>
    <t>Finalised - linked to 3171--2016</t>
  </si>
  <si>
    <t>Finalised - Linked to RUBI</t>
  </si>
  <si>
    <t>Suppliers charge Interest due to non/late payments and Legal fees (Apr - Sep 15)</t>
  </si>
  <si>
    <t>Suppliers charge Interest due to non/late payments and Legal fees - Oct 15</t>
  </si>
  <si>
    <t>Suppliers charge Interest due to non/late payments and Legal fees - Nov 15</t>
  </si>
  <si>
    <t>Suppliers charge Interest due to non/late payments and Legal fees - Dec 15</t>
  </si>
  <si>
    <t>Suppliers charge Interest due to non/late payments and Legal fees - Jan 16</t>
  </si>
  <si>
    <t>Suppliers charge Interest due to non/late payments and Legal fees - Feb 16</t>
  </si>
  <si>
    <t>Suppliers charge Interest due to non/late payments and Legal fees - Mar 16</t>
  </si>
  <si>
    <t xml:space="preserve">Catering expenses after austerity directive issued by Head Office: 2013/2014 - R55 000.00 (4500335491).  SIS needs to investigate further.  </t>
  </si>
  <si>
    <t>SAPO - Penalties were reversed.</t>
  </si>
  <si>
    <t>As requested earlier, the only incidence of penalties and interest that I can recall where we paid SARS for delay in making a VAT payment was for Docex only in respect of the November 2015 tax period. Below is a screen dump of the amounts involved and the journal entry to that effect.</t>
  </si>
  <si>
    <t xml:space="preserve">This issues needs to be investigated prior to finalising.  </t>
  </si>
  <si>
    <t>Payment of penalties not incurred</t>
  </si>
  <si>
    <t>TOTAL FOR SAPO GROUP</t>
  </si>
  <si>
    <t>As at 31 March 2016</t>
  </si>
  <si>
    <t>Fine - Non compliance PASA (111270)</t>
  </si>
  <si>
    <t>Steelroad Panelbeater</t>
  </si>
  <si>
    <t>TOTAL FOR FY 2016</t>
  </si>
  <si>
    <t>AFS</t>
  </si>
  <si>
    <t>Interest payment/ Legal fees</t>
  </si>
  <si>
    <t>Value
(excl VAT)
(2016 / 2017)</t>
  </si>
  <si>
    <t>Docex</t>
  </si>
  <si>
    <t>AG Finding: An amount was paid to SARS for fines and penalties</t>
  </si>
  <si>
    <t>AG Finding: Interest on late payment to suupliers for rental</t>
  </si>
  <si>
    <t>AG Finding: Penalties was charged by mainly SAPO</t>
  </si>
  <si>
    <t>AG Finding: Late payments to suppliers for different services</t>
  </si>
  <si>
    <t xml:space="preserve">AG Finding: Penalties identified from the GL accounts, not included on the register.  </t>
  </si>
  <si>
    <t>Suppliers charge Interest due to non/late payments and Legal fees - April 2016</t>
  </si>
  <si>
    <t>Suppliers charge Interest due to non/late payments and Legal fees - May 2016</t>
  </si>
  <si>
    <t>Suppliers charge Interest due to non/late payments and Legal fees - June 2016</t>
  </si>
  <si>
    <t>Suppliers charge Interest due to non/late payments and Legal fees - July 2016</t>
  </si>
  <si>
    <t>Suppliers charge Interest due to non/late payments and Legal fees - Aug  2016</t>
  </si>
  <si>
    <t>Suppliers charge Interest due to non/late payments and Legal fees - Sept  2016</t>
  </si>
  <si>
    <t>Suppliers charge Interest due to non/late payments and Legal fees - Oct  2016</t>
  </si>
  <si>
    <t xml:space="preserve">Finalised </t>
  </si>
  <si>
    <t>Finalised - Linked to RUBI 3131-2016</t>
  </si>
  <si>
    <r>
      <rPr>
        <b/>
        <u/>
        <sz val="9"/>
        <color indexed="8"/>
        <rFont val="Arial"/>
        <family val="2"/>
      </rPr>
      <t>AG Finding</t>
    </r>
    <r>
      <rPr>
        <sz val="9"/>
        <color indexed="8"/>
        <rFont val="Arial"/>
        <family val="2"/>
      </rPr>
      <t xml:space="preserve"> - SAPO has not received the asset – advance payment for maintenance to supplier 
Vendor: Altech (108853)</t>
    </r>
  </si>
  <si>
    <r>
      <rPr>
        <b/>
        <u/>
        <sz val="9"/>
        <color indexed="8"/>
        <rFont val="Arial"/>
        <family val="2"/>
      </rPr>
      <t>AG Finding</t>
    </r>
    <r>
      <rPr>
        <sz val="9"/>
        <color indexed="8"/>
        <rFont val="Arial"/>
        <family val="2"/>
      </rPr>
      <t xml:space="preserve"> - Westwood PO - Interest charges &amp; Legal fees due to Non Payment
Vendor: Ben Groot Attorneys</t>
    </r>
  </si>
  <si>
    <r>
      <rPr>
        <b/>
        <sz val="9"/>
        <color indexed="8"/>
        <rFont val="Arial"/>
        <family val="2"/>
      </rPr>
      <t xml:space="preserve">AG Finding </t>
    </r>
    <r>
      <rPr>
        <sz val="9"/>
        <color indexed="8"/>
        <rFont val="Arial"/>
        <family val="2"/>
      </rPr>
      <t>- Legal Charges due to Non/Late Payments</t>
    </r>
  </si>
  <si>
    <r>
      <rPr>
        <b/>
        <u/>
        <sz val="9"/>
        <color indexed="8"/>
        <rFont val="Arial"/>
        <family val="2"/>
      </rPr>
      <t>AG Finding</t>
    </r>
    <r>
      <rPr>
        <sz val="9"/>
        <color indexed="8"/>
        <rFont val="Arial"/>
        <family val="2"/>
      </rPr>
      <t xml:space="preserve"> - Interest charges due to late payment (3 Incidents)
Vendor: Avis</t>
    </r>
  </si>
  <si>
    <r>
      <rPr>
        <b/>
        <u/>
        <sz val="9"/>
        <color indexed="8"/>
        <rFont val="Arial"/>
        <family val="2"/>
      </rPr>
      <t>AG Finding</t>
    </r>
    <r>
      <rPr>
        <sz val="9"/>
        <color indexed="8"/>
        <rFont val="Arial"/>
        <family val="2"/>
      </rPr>
      <t xml:space="preserve"> - Contract not finalised through the Letsema process
Vendor: Letsema (111995)</t>
    </r>
  </si>
  <si>
    <t>AG Finding: SIU report
Labour broker services</t>
  </si>
  <si>
    <t>AG Finding: SIU report
SAPO acquisition and implementation of Webriposte system</t>
  </si>
  <si>
    <t>2948-2017</t>
  </si>
  <si>
    <t>2950-2017</t>
  </si>
  <si>
    <t>2951-2017</t>
  </si>
  <si>
    <t>2952-2017</t>
  </si>
  <si>
    <t>2953-2017</t>
  </si>
  <si>
    <t>2954-2017</t>
  </si>
  <si>
    <t>2955-2017</t>
  </si>
  <si>
    <t>2956-2017</t>
  </si>
  <si>
    <t>2957-2017</t>
  </si>
  <si>
    <t>2958-2017</t>
  </si>
  <si>
    <t>2959-2017</t>
  </si>
  <si>
    <t>2960-2017</t>
  </si>
  <si>
    <t>2961-2017</t>
  </si>
  <si>
    <t>2962-2017</t>
  </si>
  <si>
    <t>2963-2017</t>
  </si>
  <si>
    <t>2964-2017</t>
  </si>
  <si>
    <t>2965-2017</t>
  </si>
  <si>
    <t>2966-2017</t>
  </si>
  <si>
    <t>2967-2017</t>
  </si>
  <si>
    <t>2968-2017</t>
  </si>
  <si>
    <t>2969-2017</t>
  </si>
  <si>
    <t>DOCEX</t>
  </si>
  <si>
    <t>Chief Financial Officer</t>
  </si>
  <si>
    <t>CFG Finance</t>
  </si>
  <si>
    <t xml:space="preserve">Docex </t>
  </si>
  <si>
    <t xml:space="preserve">CFG </t>
  </si>
  <si>
    <t>AG Finding - Legal Charges due to Non/Late Payments</t>
  </si>
  <si>
    <r>
      <rPr>
        <b/>
        <u/>
        <sz val="9"/>
        <color indexed="8"/>
        <rFont val="Arial"/>
        <family val="2"/>
      </rPr>
      <t>AG Finding</t>
    </r>
    <r>
      <rPr>
        <b/>
        <sz val="9"/>
        <color indexed="8"/>
        <rFont val="Arial"/>
        <family val="2"/>
      </rPr>
      <t xml:space="preserve"> - SAPO has not received the asset – advance payment for maintenance to supplier 
Vendor: Altech (108853)</t>
    </r>
  </si>
  <si>
    <r>
      <rPr>
        <b/>
        <u/>
        <sz val="9"/>
        <color indexed="8"/>
        <rFont val="Arial"/>
        <family val="2"/>
      </rPr>
      <t>AG Finding</t>
    </r>
    <r>
      <rPr>
        <b/>
        <sz val="9"/>
        <color indexed="8"/>
        <rFont val="Arial"/>
        <family val="2"/>
      </rPr>
      <t xml:space="preserve"> - Interest charges due to late payment (3 Incidents)
Vendor: Avis</t>
    </r>
  </si>
  <si>
    <r>
      <rPr>
        <b/>
        <u/>
        <sz val="9"/>
        <color indexed="8"/>
        <rFont val="Arial"/>
        <family val="2"/>
      </rPr>
      <t>AG Finding</t>
    </r>
    <r>
      <rPr>
        <b/>
        <sz val="9"/>
        <color indexed="8"/>
        <rFont val="Arial"/>
        <family val="2"/>
      </rPr>
      <t xml:space="preserve"> - Contract not finalised through the Letsema process
Vendor: Letsema (111995)</t>
    </r>
  </si>
  <si>
    <r>
      <rPr>
        <b/>
        <u/>
        <sz val="9"/>
        <color indexed="8"/>
        <rFont val="Arial"/>
        <family val="2"/>
      </rPr>
      <t>AG Finding</t>
    </r>
    <r>
      <rPr>
        <b/>
        <sz val="9"/>
        <color indexed="8"/>
        <rFont val="Arial"/>
        <family val="2"/>
      </rPr>
      <t xml:space="preserve"> - Westwood PO - Interest charges &amp; Legal fees due to Non Payment
Vendor: Ben Groot Attorneys</t>
    </r>
  </si>
  <si>
    <t>The service related to the implementation of the Call Centre System, which was not completed and Supplier requesting full payments for the project.  R5,400,000</t>
  </si>
  <si>
    <t xml:space="preserve">Fruitless &amp; wasteful expenditure register </t>
  </si>
  <si>
    <t>Suppliers charge Interest due to non/late payments and Legal fees - Nov  2016</t>
  </si>
  <si>
    <t>Suppliers charge Interest due to non/late payments and Legal fees - Dec 2016</t>
  </si>
  <si>
    <t>Suppliers charge Interest due to non/late payments and Legal fees - Jan 17</t>
  </si>
  <si>
    <r>
      <t xml:space="preserve">Suppliers charge Interest due to non/late payments and Legal fees - </t>
    </r>
    <r>
      <rPr>
        <b/>
        <sz val="9"/>
        <color indexed="8"/>
        <rFont val="Arial"/>
        <family val="2"/>
      </rPr>
      <t>Real Estate</t>
    </r>
    <r>
      <rPr>
        <sz val="9"/>
        <color indexed="8"/>
        <rFont val="Arial"/>
        <family val="2"/>
      </rPr>
      <t xml:space="preserve"> - Apr 16</t>
    </r>
  </si>
  <si>
    <r>
      <t xml:space="preserve">Suppliers charge Interest due to non/late payments and Legal fees - </t>
    </r>
    <r>
      <rPr>
        <b/>
        <sz val="9"/>
        <color indexed="8"/>
        <rFont val="Arial"/>
        <family val="2"/>
      </rPr>
      <t>Real Estate</t>
    </r>
    <r>
      <rPr>
        <sz val="9"/>
        <color indexed="8"/>
        <rFont val="Arial"/>
        <family val="2"/>
      </rPr>
      <t xml:space="preserve"> - May 16</t>
    </r>
  </si>
  <si>
    <r>
      <t xml:space="preserve">Suppliers charge Interest due to non/late payments and Legal fees - </t>
    </r>
    <r>
      <rPr>
        <b/>
        <sz val="9"/>
        <color indexed="8"/>
        <rFont val="Arial"/>
        <family val="2"/>
      </rPr>
      <t>Real Estate</t>
    </r>
    <r>
      <rPr>
        <sz val="9"/>
        <color indexed="8"/>
        <rFont val="Arial"/>
        <family val="2"/>
      </rPr>
      <t xml:space="preserve"> -Jun 16</t>
    </r>
  </si>
  <si>
    <r>
      <t xml:space="preserve">Suppliers charge Interest due to non/late payments and Legal fees - </t>
    </r>
    <r>
      <rPr>
        <b/>
        <sz val="9"/>
        <color indexed="8"/>
        <rFont val="Arial"/>
        <family val="2"/>
      </rPr>
      <t>Real Estate</t>
    </r>
    <r>
      <rPr>
        <sz val="9"/>
        <color indexed="8"/>
        <rFont val="Arial"/>
        <family val="2"/>
      </rPr>
      <t xml:space="preserve"> - Jul 16</t>
    </r>
  </si>
  <si>
    <r>
      <t xml:space="preserve">Suppliers charge Interest due to non/late payments and Legal fees - </t>
    </r>
    <r>
      <rPr>
        <b/>
        <sz val="9"/>
        <color indexed="8"/>
        <rFont val="Arial"/>
        <family val="2"/>
      </rPr>
      <t>Real Estate</t>
    </r>
    <r>
      <rPr>
        <sz val="9"/>
        <color indexed="8"/>
        <rFont val="Arial"/>
        <family val="2"/>
      </rPr>
      <t xml:space="preserve"> -Aug 16</t>
    </r>
  </si>
  <si>
    <r>
      <t xml:space="preserve">Suppliers charge Interest due to non/late payments and Legal fees - </t>
    </r>
    <r>
      <rPr>
        <b/>
        <sz val="9"/>
        <color indexed="8"/>
        <rFont val="Arial"/>
        <family val="2"/>
      </rPr>
      <t>Real Estate</t>
    </r>
    <r>
      <rPr>
        <sz val="9"/>
        <color indexed="8"/>
        <rFont val="Arial"/>
        <family val="2"/>
      </rPr>
      <t xml:space="preserve"> - Sep 16</t>
    </r>
  </si>
  <si>
    <r>
      <t xml:space="preserve">Suppliers charge Interest due to non/late payments and Legal fees - </t>
    </r>
    <r>
      <rPr>
        <b/>
        <sz val="9"/>
        <color indexed="8"/>
        <rFont val="Arial"/>
        <family val="2"/>
      </rPr>
      <t>Real Estate</t>
    </r>
    <r>
      <rPr>
        <sz val="9"/>
        <color indexed="8"/>
        <rFont val="Arial"/>
        <family val="2"/>
      </rPr>
      <t xml:space="preserve"> - Oct 16</t>
    </r>
  </si>
  <si>
    <r>
      <t xml:space="preserve">Suppliers charge Interest due to non/late payments and Legal fees - </t>
    </r>
    <r>
      <rPr>
        <b/>
        <sz val="9"/>
        <color indexed="8"/>
        <rFont val="Arial"/>
        <family val="2"/>
      </rPr>
      <t>Real Estate</t>
    </r>
    <r>
      <rPr>
        <sz val="9"/>
        <color indexed="8"/>
        <rFont val="Arial"/>
        <family val="2"/>
      </rPr>
      <t xml:space="preserve"> - Nov 16</t>
    </r>
  </si>
  <si>
    <r>
      <t xml:space="preserve">Suppliers charge Interest due to non/late payments and Legal fees - </t>
    </r>
    <r>
      <rPr>
        <b/>
        <sz val="9"/>
        <color indexed="8"/>
        <rFont val="Arial"/>
        <family val="2"/>
      </rPr>
      <t>Real Estate</t>
    </r>
    <r>
      <rPr>
        <sz val="9"/>
        <color indexed="8"/>
        <rFont val="Arial"/>
        <family val="2"/>
      </rPr>
      <t xml:space="preserve"> - Dec 16</t>
    </r>
  </si>
  <si>
    <r>
      <t xml:space="preserve">Suppliers charge Interest due to non/late payments and Legal fees - </t>
    </r>
    <r>
      <rPr>
        <b/>
        <sz val="9"/>
        <color indexed="8"/>
        <rFont val="Arial"/>
        <family val="2"/>
      </rPr>
      <t>Real Estate</t>
    </r>
    <r>
      <rPr>
        <sz val="9"/>
        <color indexed="8"/>
        <rFont val="Arial"/>
        <family val="2"/>
      </rPr>
      <t xml:space="preserve"> -Jan 17</t>
    </r>
  </si>
  <si>
    <r>
      <t xml:space="preserve">Suppliers charge Interest due to non/late payments and Legal fees - </t>
    </r>
    <r>
      <rPr>
        <b/>
        <sz val="9"/>
        <color indexed="8"/>
        <rFont val="Arial"/>
        <family val="2"/>
      </rPr>
      <t>Real Estate</t>
    </r>
    <r>
      <rPr>
        <sz val="9"/>
        <color indexed="8"/>
        <rFont val="Arial"/>
        <family val="2"/>
      </rPr>
      <t xml:space="preserve"> -Feb 17</t>
    </r>
  </si>
  <si>
    <t>3843-2017</t>
  </si>
  <si>
    <t>3844-2017</t>
  </si>
  <si>
    <t>3845-2017</t>
  </si>
  <si>
    <t>3846-2017</t>
  </si>
  <si>
    <t>3847-2017</t>
  </si>
  <si>
    <t>3848-2017</t>
  </si>
  <si>
    <t>3849-2017</t>
  </si>
  <si>
    <t>3850-2017</t>
  </si>
  <si>
    <t>3851-2017</t>
  </si>
  <si>
    <t>3852-2017</t>
  </si>
  <si>
    <t>3853-2017</t>
  </si>
  <si>
    <t>3854-2017</t>
  </si>
  <si>
    <t>3856-2017</t>
  </si>
  <si>
    <t>3855-2017</t>
  </si>
  <si>
    <t>Suppliers charge Interest due to non/late payments and Legal fees - Feb 17</t>
  </si>
  <si>
    <t>Penalty fees on vehicle licences not paid from November 2016 - February 2017</t>
  </si>
  <si>
    <t>IT</t>
  </si>
  <si>
    <t>Legal fees settlement</t>
  </si>
  <si>
    <t>Micro Focus</t>
  </si>
  <si>
    <t>As at 15 March 2017</t>
  </si>
  <si>
    <r>
      <t xml:space="preserve">Suppliers charge Interest due to non/late payments and Legal fees - </t>
    </r>
    <r>
      <rPr>
        <b/>
        <sz val="9"/>
        <color indexed="8"/>
        <rFont val="Arial"/>
        <family val="2"/>
      </rPr>
      <t>Real Estate</t>
    </r>
    <r>
      <rPr>
        <sz val="9"/>
        <color indexed="8"/>
        <rFont val="Arial"/>
        <family val="2"/>
      </rPr>
      <t xml:space="preserve"> -Mar 17</t>
    </r>
  </si>
  <si>
    <t>Suppliers charge Interest due to non/late payments and Legal fees - Mar 17</t>
  </si>
  <si>
    <t>CFG Provident fund</t>
  </si>
  <si>
    <t>Late payment interest iro contributions to the fund</t>
  </si>
  <si>
    <t>Legal settlement</t>
  </si>
  <si>
    <t xml:space="preserve">Traffic fines </t>
  </si>
  <si>
    <t>Interest: Extra Dimension</t>
  </si>
  <si>
    <t>Interest: Kapbro settlement</t>
  </si>
  <si>
    <t>Settlement: NC Dube</t>
  </si>
  <si>
    <t xml:space="preserve">CFG FINANCE </t>
  </si>
  <si>
    <t>320-2018</t>
  </si>
  <si>
    <t>321-2018</t>
  </si>
  <si>
    <t>322-2018</t>
  </si>
  <si>
    <t>323-2018</t>
  </si>
  <si>
    <t>324-2018</t>
  </si>
  <si>
    <t>Finalised - DUPLICATE 324-2018</t>
  </si>
  <si>
    <t>As at 31 March 2017_12 May 17</t>
  </si>
  <si>
    <t>Value
(excl VAT)
(2017 / 2018)</t>
  </si>
  <si>
    <t>Various</t>
  </si>
  <si>
    <t>Exco submission date</t>
  </si>
  <si>
    <t>Date Condoned</t>
  </si>
  <si>
    <t>Additional Value to be Condoned
(excl VAT)
(2018 / 2019)</t>
  </si>
  <si>
    <t>Value of Condonement (Revised)</t>
  </si>
  <si>
    <t>Value
(excl VAT)
(2019 / 2020)</t>
  </si>
  <si>
    <r>
      <t xml:space="preserve">Suppliers charge Interest due to non/late payments and Legal fees - </t>
    </r>
    <r>
      <rPr>
        <b/>
        <sz val="9"/>
        <color indexed="8"/>
        <rFont val="Arial"/>
        <family val="2"/>
      </rPr>
      <t>Real Estate Interest billed - Apr 19</t>
    </r>
  </si>
  <si>
    <r>
      <t xml:space="preserve">Suppliers charge Interest due to non/late payments and Legal fees - </t>
    </r>
    <r>
      <rPr>
        <b/>
        <sz val="9"/>
        <color indexed="8"/>
        <rFont val="Arial"/>
        <family val="2"/>
      </rPr>
      <t>Real Estate interest billed - May 19</t>
    </r>
  </si>
  <si>
    <r>
      <t xml:space="preserve">Suppliers charge Interest due to non/late payments and Legal fees - </t>
    </r>
    <r>
      <rPr>
        <b/>
        <sz val="9"/>
        <color indexed="8"/>
        <rFont val="Arial"/>
        <family val="2"/>
      </rPr>
      <t>Real Estate interest billed - June 19</t>
    </r>
  </si>
  <si>
    <r>
      <t xml:space="preserve">Suppliers charge Interest due to non/late payments and Legal fees - </t>
    </r>
    <r>
      <rPr>
        <b/>
        <sz val="9"/>
        <color indexed="8"/>
        <rFont val="Arial"/>
        <family val="2"/>
      </rPr>
      <t>Real Estate interest billed - July 19</t>
    </r>
  </si>
  <si>
    <t>Opening Balance</t>
  </si>
  <si>
    <t>Date Reported to the AO/AA</t>
  </si>
  <si>
    <t>Disciplinary process referred to HRF</t>
  </si>
  <si>
    <t>Recovery Process referred to LCF</t>
  </si>
  <si>
    <t>Criminal charges referred to SAPS</t>
  </si>
  <si>
    <t>Fruitless &amp; Wasteful expenditure to be recovered</t>
  </si>
  <si>
    <r>
      <t>Suppliers charge Interest due to non/late payments and Legal fees -</t>
    </r>
    <r>
      <rPr>
        <b/>
        <sz val="9"/>
        <color indexed="8"/>
        <rFont val="Arial"/>
        <family val="2"/>
      </rPr>
      <t>Real Estate interest billed - Aug 19</t>
    </r>
  </si>
  <si>
    <r>
      <t xml:space="preserve">Suppliers charge Interest due to non/late payments and Legal fees - </t>
    </r>
    <r>
      <rPr>
        <b/>
        <sz val="9"/>
        <color indexed="8"/>
        <rFont val="Arial"/>
        <family val="2"/>
      </rPr>
      <t>Real Estate interest billed - Sept 19</t>
    </r>
  </si>
  <si>
    <r>
      <t xml:space="preserve">Suppliers charge Interest due to non/late payments and Legal fees - </t>
    </r>
    <r>
      <rPr>
        <b/>
        <sz val="9"/>
        <color indexed="8"/>
        <rFont val="Arial"/>
        <family val="2"/>
      </rPr>
      <t>Real Estate interest billed - Oct 19</t>
    </r>
  </si>
  <si>
    <r>
      <t xml:space="preserve">Suppliers charge Interest due to non/late payments and Legal fees - </t>
    </r>
    <r>
      <rPr>
        <b/>
        <sz val="9"/>
        <color indexed="8"/>
        <rFont val="Arial"/>
        <family val="2"/>
      </rPr>
      <t>Real Estate interest billed - Nov 19</t>
    </r>
  </si>
  <si>
    <r>
      <t xml:space="preserve">Suppliers charge Interest due to non/late payments and Legal fees - </t>
    </r>
    <r>
      <rPr>
        <b/>
        <sz val="9"/>
        <color indexed="8"/>
        <rFont val="Arial"/>
        <family val="2"/>
      </rPr>
      <t>Real Estate interest billed - Dec 19</t>
    </r>
  </si>
  <si>
    <r>
      <t xml:space="preserve">Suppliers charge Interest due to non/late payments and Legal fees - </t>
    </r>
    <r>
      <rPr>
        <b/>
        <sz val="9"/>
        <color indexed="8"/>
        <rFont val="Arial"/>
        <family val="2"/>
      </rPr>
      <t>Real Estate interest billed - Jan 20</t>
    </r>
  </si>
  <si>
    <r>
      <t xml:space="preserve">Suppliers charge Interest due to non/late payments and Legal fees - </t>
    </r>
    <r>
      <rPr>
        <b/>
        <sz val="9"/>
        <color indexed="8"/>
        <rFont val="Arial"/>
        <family val="2"/>
      </rPr>
      <t>Real Estate interest billed - Feb 20</t>
    </r>
  </si>
  <si>
    <r>
      <t xml:space="preserve">Suppliers charge Interest due to non/late payments and Legal fees - </t>
    </r>
    <r>
      <rPr>
        <b/>
        <sz val="9"/>
        <color indexed="8"/>
        <rFont val="Arial"/>
        <family val="2"/>
      </rPr>
      <t>Legal fees - Apr 19</t>
    </r>
  </si>
  <si>
    <r>
      <t xml:space="preserve">Suppliers charge Interest due to non/late payments and Legal fees - </t>
    </r>
    <r>
      <rPr>
        <b/>
        <sz val="9"/>
        <color indexed="8"/>
        <rFont val="Arial"/>
        <family val="2"/>
      </rPr>
      <t>Legal fees - May 19</t>
    </r>
  </si>
  <si>
    <r>
      <t xml:space="preserve">Suppliers charge Interest due to non/late payments and Legal fees - </t>
    </r>
    <r>
      <rPr>
        <b/>
        <sz val="9"/>
        <color indexed="8"/>
        <rFont val="Arial"/>
        <family val="2"/>
      </rPr>
      <t>Legal fees - June 19</t>
    </r>
  </si>
  <si>
    <r>
      <t>Suppliers charge Interest due to non/late payments and Legal fees -</t>
    </r>
    <r>
      <rPr>
        <b/>
        <sz val="9"/>
        <color indexed="8"/>
        <rFont val="Arial"/>
        <family val="2"/>
      </rPr>
      <t>Legal fees - July 19</t>
    </r>
  </si>
  <si>
    <r>
      <t xml:space="preserve">Suppliers charge Interest due to non/late payments and Legal fees - </t>
    </r>
    <r>
      <rPr>
        <b/>
        <sz val="9"/>
        <color indexed="8"/>
        <rFont val="Arial"/>
        <family val="2"/>
      </rPr>
      <t>Legal fees - Aug 19</t>
    </r>
  </si>
  <si>
    <r>
      <t xml:space="preserve">Suppliers charge Interest due to non/late payments and Legal fees - </t>
    </r>
    <r>
      <rPr>
        <b/>
        <sz val="9"/>
        <color indexed="8"/>
        <rFont val="Arial"/>
        <family val="2"/>
      </rPr>
      <t>Legal fees - Sept 19</t>
    </r>
  </si>
  <si>
    <r>
      <t xml:space="preserve">Suppliers charge Interest due to non/late payments and Legal fees - </t>
    </r>
    <r>
      <rPr>
        <b/>
        <sz val="9"/>
        <color indexed="8"/>
        <rFont val="Arial"/>
        <family val="2"/>
      </rPr>
      <t>Legal fees -Oct 19</t>
    </r>
  </si>
  <si>
    <r>
      <t xml:space="preserve">Suppliers charge Interest due to non/late payments and Legal fees - </t>
    </r>
    <r>
      <rPr>
        <b/>
        <sz val="9"/>
        <color indexed="8"/>
        <rFont val="Arial"/>
        <family val="2"/>
      </rPr>
      <t>Legal fees billed - Nov 19</t>
    </r>
  </si>
  <si>
    <r>
      <t xml:space="preserve">Suppliers charge Interest due to non/late payments and Legal fees - </t>
    </r>
    <r>
      <rPr>
        <b/>
        <sz val="9"/>
        <color indexed="8"/>
        <rFont val="Arial"/>
        <family val="2"/>
      </rPr>
      <t>Legal fees billed - Dec 19</t>
    </r>
  </si>
  <si>
    <r>
      <t xml:space="preserve">Suppliers charge Interest due to non/late payments and Legal fees - </t>
    </r>
    <r>
      <rPr>
        <b/>
        <sz val="9"/>
        <color indexed="8"/>
        <rFont val="Arial"/>
        <family val="2"/>
      </rPr>
      <t>Legal fees -Jan 20</t>
    </r>
  </si>
  <si>
    <r>
      <t xml:space="preserve">Suppliers charge Interest due to non/late payments and Legal fees - </t>
    </r>
    <r>
      <rPr>
        <b/>
        <sz val="9"/>
        <color indexed="8"/>
        <rFont val="Arial"/>
        <family val="2"/>
      </rPr>
      <t>Legal fees -Feb 20</t>
    </r>
  </si>
  <si>
    <r>
      <t xml:space="preserve">Suppliers charge Interest due to non/late payments and Legal fees - </t>
    </r>
    <r>
      <rPr>
        <b/>
        <sz val="9"/>
        <color indexed="8"/>
        <rFont val="Arial"/>
        <family val="2"/>
      </rPr>
      <t>Legal fees  - Mar 20</t>
    </r>
  </si>
  <si>
    <t>Fruitless &amp; Wasteful Expenditure referred to
LCF for determination and FPI for investigation</t>
  </si>
  <si>
    <r>
      <t xml:space="preserve">Suppliers charge Interest due to non/late payments and Legal fees - </t>
    </r>
    <r>
      <rPr>
        <b/>
        <sz val="9"/>
        <color indexed="8"/>
        <rFont val="Arial"/>
        <family val="2"/>
      </rPr>
      <t>Real Estate interest billed</t>
    </r>
    <r>
      <rPr>
        <sz val="9"/>
        <color indexed="8"/>
        <rFont val="Arial"/>
        <family val="2"/>
      </rPr>
      <t xml:space="preserve"> </t>
    </r>
    <r>
      <rPr>
        <b/>
        <sz val="9"/>
        <color indexed="8"/>
        <rFont val="Arial"/>
        <family val="2"/>
      </rPr>
      <t>- Mar 20</t>
    </r>
  </si>
  <si>
    <t>3027-2020</t>
  </si>
  <si>
    <t>3028-2020</t>
  </si>
  <si>
    <t>3029-2020</t>
  </si>
  <si>
    <t>3030-2020</t>
  </si>
  <si>
    <t>3031-2020</t>
  </si>
  <si>
    <t>3033-2020</t>
  </si>
  <si>
    <t>3034-2020</t>
  </si>
  <si>
    <t>3035-2020</t>
  </si>
  <si>
    <t>3036-2020</t>
  </si>
  <si>
    <t>3037-2020</t>
  </si>
  <si>
    <t>3038-2020</t>
  </si>
  <si>
    <t>3039-2020</t>
  </si>
  <si>
    <t>3040-2020</t>
  </si>
  <si>
    <t>3041-2020</t>
  </si>
  <si>
    <t>3042-2020</t>
  </si>
  <si>
    <t>3043-2020</t>
  </si>
  <si>
    <t>3044-2020</t>
  </si>
  <si>
    <t>3045-2020</t>
  </si>
  <si>
    <t>3046-2020</t>
  </si>
  <si>
    <t>3047-2020</t>
  </si>
  <si>
    <t>3048-2020</t>
  </si>
  <si>
    <t>3049-2020</t>
  </si>
  <si>
    <t>3050-2020</t>
  </si>
  <si>
    <t>3051-2020</t>
  </si>
  <si>
    <t xml:space="preserve">FINANCIAL MISCONDUCT REGISTER </t>
  </si>
  <si>
    <t>Closing Balance as at 31 March 2020</t>
  </si>
  <si>
    <t>HR</t>
  </si>
  <si>
    <r>
      <t xml:space="preserve">Suppliers charge Interest due to non/late payments and Legal fees - </t>
    </r>
    <r>
      <rPr>
        <b/>
        <sz val="9"/>
        <color indexed="8"/>
        <rFont val="Arial"/>
        <family val="2"/>
      </rPr>
      <t>Ecopoint</t>
    </r>
  </si>
  <si>
    <t>Penalties and Interest</t>
  </si>
  <si>
    <t>Interest paid</t>
  </si>
  <si>
    <t>Interets penalities due to late payment - VAT</t>
  </si>
  <si>
    <t>Interets penalities due to late payment - Payroll taxes</t>
  </si>
  <si>
    <t>FINANCIAL MISCONDUCT REGISTER  -</t>
  </si>
  <si>
    <t>Value
(excl VAT)
(2018 / 2019)</t>
  </si>
  <si>
    <t>Old Mutual</t>
  </si>
  <si>
    <t>Trafalgar / Wingprop</t>
  </si>
  <si>
    <t>Debt collection fee</t>
  </si>
  <si>
    <t>Telkom</t>
  </si>
  <si>
    <t>SAPO Staff Suspensions as at 31 March 2020
SAPO only considers the value of suspension cases older than 6 months</t>
  </si>
  <si>
    <t>FRUITLESS &amp; WASTEFUL EXPENDITURE REGISTER FOR SAPO - FY 2020</t>
  </si>
  <si>
    <t>FRUITLESS &amp; WASTEFUL EXPENDITURE REGISTER FOR POSTBANK - FY 2020</t>
  </si>
  <si>
    <t>FRUITLESS &amp; WASTEFUL EXPENDITURE REGISTER FOR DOCEX - FY 2020</t>
  </si>
  <si>
    <t>FRUITLESS &amp; WASTEFUL EXPENDITURE REGISTER FOR CFG - FY 2020</t>
  </si>
  <si>
    <t>SAPO</t>
  </si>
  <si>
    <t>Commodity</t>
  </si>
  <si>
    <t>Interest / Penalties</t>
  </si>
  <si>
    <t>Legal fees</t>
  </si>
  <si>
    <t>Staff suspensions</t>
  </si>
  <si>
    <t>Interest / penalties</t>
  </si>
  <si>
    <t>Suspensions</t>
  </si>
  <si>
    <t>Audit Finding 2 - COAF NF04 FY 2020
Interest on late penalties</t>
  </si>
  <si>
    <t>Oracle</t>
  </si>
  <si>
    <t>Flexcube licences procured but nog being utilised, including maintenance &amp; support</t>
  </si>
  <si>
    <t>Escher</t>
  </si>
  <si>
    <t>Interets penalities due to late payment - R15,093,936.88 not included in the AFS</t>
  </si>
  <si>
    <t>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</si>
</sst>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F800]dddd\,\ mmmm\ dd\,\ yyyy"/>
    <numFmt numFmtId="166" formatCode="[$-1C09]dd\ mmmm\ yyyy;@"/>
    <numFmt numFmtId="167" formatCode="&quot;R&quot;\ #,##0.00"/>
    <numFmt numFmtId="168" formatCode="[$-11C09]#,##0.00;\-#,##0.00"/>
    <numFmt numFmtId="169" formatCode="&quot;R&quot;\ #,##0"/>
  </numFmts>
  <fonts count="26" x14ac:knownFonts="1">
    <font>
      <sz val="10"/>
      <name val="Arial"/>
    </font>
    <font>
      <sz val="10"/>
      <name val="Arial"/>
      <family val="2"/>
    </font>
    <font>
      <sz val="9"/>
      <name val="Arial"/>
      <family val="2"/>
    </font>
    <font>
      <sz val="9"/>
      <color indexed="8"/>
      <name val="Arial"/>
      <family val="2"/>
    </font>
    <font>
      <b/>
      <sz val="12"/>
      <name val="Arial"/>
      <family val="2"/>
    </font>
    <font>
      <b/>
      <sz val="9"/>
      <name val="Arial"/>
      <family val="2"/>
    </font>
    <font>
      <b/>
      <sz val="10"/>
      <name val="Arial"/>
      <family val="2"/>
    </font>
    <font>
      <b/>
      <sz val="9"/>
      <color theme="0"/>
      <name val="Arial"/>
      <family val="2"/>
    </font>
    <font>
      <b/>
      <sz val="12"/>
      <color theme="0"/>
      <name val="Arial"/>
      <family val="2"/>
    </font>
    <font>
      <sz val="9"/>
      <color rgb="FF000000"/>
      <name val="Arial"/>
      <family val="2"/>
    </font>
    <font>
      <b/>
      <sz val="12"/>
      <color theme="1"/>
      <name val="Arial"/>
      <family val="2"/>
    </font>
    <font>
      <i/>
      <sz val="9"/>
      <name val="Arial"/>
      <family val="2"/>
    </font>
    <font>
      <b/>
      <sz val="11"/>
      <color theme="0"/>
      <name val="Arial"/>
      <family val="2"/>
    </font>
    <font>
      <sz val="11"/>
      <name val="Arial"/>
      <family val="2"/>
    </font>
    <font>
      <sz val="11"/>
      <color indexed="8"/>
      <name val="Arial"/>
      <family val="2"/>
    </font>
    <font>
      <sz val="11"/>
      <color rgb="FF000000"/>
      <name val="Arial"/>
      <family val="2"/>
    </font>
    <font>
      <b/>
      <sz val="11"/>
      <name val="Arial"/>
      <family val="2"/>
    </font>
    <font>
      <b/>
      <sz val="11"/>
      <color indexed="8"/>
      <name val="Arial"/>
      <family val="2"/>
    </font>
    <font>
      <b/>
      <u/>
      <sz val="9"/>
      <color indexed="8"/>
      <name val="Arial"/>
      <family val="2"/>
    </font>
    <font>
      <b/>
      <sz val="9"/>
      <color indexed="8"/>
      <name val="Arial"/>
      <family val="2"/>
    </font>
    <font>
      <sz val="9"/>
      <color theme="1"/>
      <name val="Arial"/>
      <family val="2"/>
    </font>
    <font>
      <b/>
      <sz val="9"/>
      <color theme="1"/>
      <name val="Arial"/>
      <family val="2"/>
    </font>
    <font>
      <sz val="11"/>
      <color theme="1"/>
      <name val="Arial"/>
      <family val="2"/>
    </font>
    <font>
      <b/>
      <sz val="11"/>
      <color theme="1"/>
      <name val="Arial"/>
      <family val="2"/>
    </font>
    <font>
      <sz val="9"/>
      <color rgb="FFFF0000"/>
      <name val="Arial"/>
      <family val="2"/>
    </font>
    <font>
      <b/>
      <u/>
      <sz val="9"/>
      <name val="Arial"/>
      <family val="2"/>
    </font>
  </fonts>
  <fills count="14">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12"/>
        <bgColor indexed="0"/>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7">
    <xf numFmtId="0" fontId="0" fillId="0" borderId="0" xfId="0"/>
    <xf numFmtId="0" fontId="2" fillId="0" borderId="0" xfId="0" applyFont="1" applyAlignment="1">
      <alignment horizontal="left" vertical="top"/>
    </xf>
    <xf numFmtId="0" fontId="3" fillId="0" borderId="1" xfId="0" applyFont="1" applyFill="1" applyBorder="1" applyAlignment="1" applyProtection="1">
      <alignment horizontal="left" vertical="top" wrapText="1"/>
      <protection locked="0"/>
    </xf>
    <xf numFmtId="0" fontId="4" fillId="0" borderId="0" xfId="0" applyFont="1" applyAlignment="1">
      <alignment horizontal="left" vertical="center"/>
    </xf>
    <xf numFmtId="0" fontId="2" fillId="0" borderId="0" xfId="0" applyFont="1" applyAlignment="1">
      <alignment horizontal="left" vertical="center"/>
    </xf>
    <xf numFmtId="0" fontId="3" fillId="0" borderId="1" xfId="0" applyFont="1" applyFill="1" applyBorder="1" applyAlignment="1" applyProtection="1">
      <alignment vertical="top" wrapText="1" readingOrder="1"/>
      <protection locked="0"/>
    </xf>
    <xf numFmtId="0" fontId="2" fillId="0" borderId="1" xfId="0" applyFont="1" applyFill="1" applyBorder="1" applyAlignment="1">
      <alignment horizontal="left" vertical="top"/>
    </xf>
    <xf numFmtId="165" fontId="3" fillId="0" borderId="1" xfId="0" applyNumberFormat="1" applyFont="1" applyFill="1" applyBorder="1" applyAlignment="1" applyProtection="1">
      <alignment horizontal="left" vertical="top" wrapText="1"/>
      <protection locked="0"/>
    </xf>
    <xf numFmtId="0" fontId="2" fillId="0" borderId="0" xfId="0" applyFont="1" applyAlignment="1">
      <alignment horizontal="left" vertical="center" wrapText="1"/>
    </xf>
    <xf numFmtId="165" fontId="2" fillId="0" borderId="0" xfId="0" applyNumberFormat="1" applyFont="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0" borderId="0" xfId="0" applyFont="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4" fontId="3" fillId="0" borderId="1" xfId="0" applyNumberFormat="1" applyFont="1" applyFill="1" applyBorder="1" applyAlignment="1" applyProtection="1">
      <alignment horizontal="left" vertical="top" wrapText="1"/>
      <protection locked="0"/>
    </xf>
    <xf numFmtId="165" fontId="7" fillId="2" borderId="9" xfId="0" applyNumberFormat="1" applyFont="1" applyFill="1" applyBorder="1" applyAlignment="1">
      <alignment horizontal="left" vertical="center" wrapText="1"/>
    </xf>
    <xf numFmtId="4" fontId="7" fillId="2" borderId="11" xfId="0" applyNumberFormat="1" applyFont="1" applyFill="1" applyBorder="1" applyAlignment="1">
      <alignment horizontal="left" vertical="center" wrapText="1"/>
    </xf>
    <xf numFmtId="4" fontId="2" fillId="0" borderId="0" xfId="0" applyNumberFormat="1" applyFont="1" applyAlignment="1">
      <alignment horizontal="left" vertical="center" wrapText="1"/>
    </xf>
    <xf numFmtId="0" fontId="3" fillId="0" borderId="1" xfId="0" applyFont="1" applyFill="1" applyBorder="1" applyAlignment="1" applyProtection="1">
      <alignment vertical="top" wrapText="1"/>
      <protection locked="0"/>
    </xf>
    <xf numFmtId="0" fontId="2" fillId="0" borderId="0" xfId="0" applyFont="1" applyAlignment="1">
      <alignment horizontal="left" vertical="top" wrapText="1"/>
    </xf>
    <xf numFmtId="4" fontId="2" fillId="0" borderId="0" xfId="0" applyNumberFormat="1" applyFont="1" applyAlignment="1">
      <alignment horizontal="left" vertical="top" wrapText="1"/>
    </xf>
    <xf numFmtId="165" fontId="2" fillId="0" borderId="0" xfId="0" applyNumberFormat="1" applyFont="1" applyAlignment="1">
      <alignment horizontal="left" vertical="top" wrapText="1"/>
    </xf>
    <xf numFmtId="166" fontId="2" fillId="0" borderId="0" xfId="0" applyNumberFormat="1" applyFont="1" applyAlignment="1">
      <alignment horizontal="left" vertical="center"/>
    </xf>
    <xf numFmtId="166" fontId="7" fillId="2" borderId="12" xfId="0" applyNumberFormat="1" applyFont="1" applyFill="1" applyBorder="1" applyAlignment="1">
      <alignment horizontal="left" vertical="center" wrapText="1"/>
    </xf>
    <xf numFmtId="166" fontId="3" fillId="0" borderId="1" xfId="0" applyNumberFormat="1" applyFont="1" applyFill="1" applyBorder="1" applyAlignment="1" applyProtection="1">
      <alignment horizontal="left" vertical="top" wrapText="1"/>
      <protection locked="0"/>
    </xf>
    <xf numFmtId="166" fontId="2" fillId="0" borderId="0" xfId="0" applyNumberFormat="1" applyFont="1"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165" fontId="3" fillId="0" borderId="1" xfId="0" applyNumberFormat="1" applyFont="1" applyFill="1" applyBorder="1" applyAlignment="1" applyProtection="1">
      <alignment horizontal="left" vertical="top" wrapText="1" readingOrder="1"/>
      <protection locked="0"/>
    </xf>
    <xf numFmtId="4"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0" fontId="9" fillId="0" borderId="1" xfId="0" applyFont="1" applyBorder="1" applyAlignment="1">
      <alignment vertical="top" wrapText="1"/>
    </xf>
    <xf numFmtId="0" fontId="2" fillId="0" borderId="0" xfId="0" applyFont="1" applyAlignment="1">
      <alignment vertical="center" wrapText="1"/>
    </xf>
    <xf numFmtId="0" fontId="7" fillId="2" borderId="9" xfId="0" applyFont="1" applyFill="1" applyBorder="1" applyAlignment="1">
      <alignment vertical="center" wrapText="1"/>
    </xf>
    <xf numFmtId="0" fontId="2" fillId="0" borderId="0" xfId="0" applyFont="1" applyAlignment="1">
      <alignment vertical="top" wrapText="1"/>
    </xf>
    <xf numFmtId="0" fontId="2" fillId="0" borderId="1" xfId="0" applyFont="1" applyBorder="1" applyAlignment="1">
      <alignment horizontal="left" vertical="top"/>
    </xf>
    <xf numFmtId="166" fontId="2" fillId="0" borderId="1" xfId="0" applyNumberFormat="1" applyFont="1" applyBorder="1" applyAlignment="1">
      <alignment horizontal="left" vertical="top"/>
    </xf>
    <xf numFmtId="167" fontId="3" fillId="0" borderId="1" xfId="0" applyNumberFormat="1" applyFont="1" applyFill="1" applyBorder="1" applyAlignment="1" applyProtection="1">
      <alignment horizontal="right" vertical="top" wrapText="1" readingOrder="1"/>
      <protection locked="0"/>
    </xf>
    <xf numFmtId="0" fontId="2" fillId="0" borderId="1" xfId="0" applyFont="1" applyBorder="1" applyAlignment="1">
      <alignment horizontal="left" vertical="top" wrapText="1" readingOrder="1"/>
    </xf>
    <xf numFmtId="167" fontId="2" fillId="0" borderId="1" xfId="0" applyNumberFormat="1" applyFont="1" applyBorder="1" applyAlignment="1">
      <alignment horizontal="right" vertical="top"/>
    </xf>
    <xf numFmtId="167" fontId="2" fillId="0" borderId="0" xfId="0" applyNumberFormat="1" applyFont="1" applyAlignment="1">
      <alignment horizontal="right" vertical="center"/>
    </xf>
    <xf numFmtId="167" fontId="7" fillId="2" borderId="2" xfId="0" applyNumberFormat="1" applyFont="1" applyFill="1" applyBorder="1" applyAlignment="1">
      <alignment horizontal="left" vertical="center" wrapText="1"/>
    </xf>
    <xf numFmtId="167" fontId="2" fillId="0" borderId="0" xfId="0" applyNumberFormat="1" applyFont="1" applyAlignment="1">
      <alignment horizontal="right" vertical="top"/>
    </xf>
    <xf numFmtId="167" fontId="2" fillId="0" borderId="0" xfId="0" applyNumberFormat="1" applyFont="1" applyAlignment="1">
      <alignment horizontal="right" vertical="center" wrapText="1"/>
    </xf>
    <xf numFmtId="167" fontId="2" fillId="0" borderId="1" xfId="0" applyNumberFormat="1" applyFont="1" applyBorder="1" applyAlignment="1">
      <alignment horizontal="right" vertical="top" wrapText="1"/>
    </xf>
    <xf numFmtId="167" fontId="2" fillId="0" borderId="0" xfId="0" applyNumberFormat="1" applyFont="1" applyAlignment="1">
      <alignment horizontal="right" vertical="top" wrapText="1"/>
    </xf>
    <xf numFmtId="167" fontId="7" fillId="2" borderId="7" xfId="0" applyNumberFormat="1" applyFont="1" applyFill="1" applyBorder="1" applyAlignment="1">
      <alignment vertical="center" wrapText="1"/>
    </xf>
    <xf numFmtId="167" fontId="3" fillId="0" borderId="1" xfId="1" applyNumberFormat="1" applyFont="1" applyFill="1" applyBorder="1" applyAlignment="1" applyProtection="1">
      <alignment horizontal="right" vertical="top" wrapText="1"/>
      <protection locked="0"/>
    </xf>
    <xf numFmtId="0" fontId="8" fillId="3" borderId="3" xfId="0" applyFont="1" applyFill="1" applyBorder="1" applyAlignment="1">
      <alignment vertical="center"/>
    </xf>
    <xf numFmtId="0" fontId="8" fillId="3" borderId="4" xfId="0" applyFont="1" applyFill="1" applyBorder="1" applyAlignment="1">
      <alignmen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pplyProtection="1">
      <alignment horizontal="center" vertical="top" wrapText="1"/>
      <protection locked="0"/>
    </xf>
    <xf numFmtId="0" fontId="2" fillId="0" borderId="1" xfId="0" applyFont="1" applyBorder="1" applyAlignment="1">
      <alignment horizontal="center" vertical="top" wrapText="1"/>
    </xf>
    <xf numFmtId="0" fontId="2" fillId="0" borderId="0" xfId="0" applyFont="1" applyAlignment="1">
      <alignment horizontal="center" vertical="top" wrapText="1"/>
    </xf>
    <xf numFmtId="167" fontId="2" fillId="0" borderId="0" xfId="0" applyNumberFormat="1" applyFont="1" applyAlignment="1">
      <alignment horizontal="center" vertical="center" wrapText="1"/>
    </xf>
    <xf numFmtId="167" fontId="3" fillId="0" borderId="1" xfId="1" applyNumberFormat="1" applyFont="1" applyFill="1" applyBorder="1" applyAlignment="1" applyProtection="1">
      <alignment horizontal="center" vertical="top" wrapText="1"/>
      <protection locked="0"/>
    </xf>
    <xf numFmtId="167" fontId="2" fillId="0" borderId="1" xfId="0" applyNumberFormat="1" applyFont="1" applyBorder="1" applyAlignment="1">
      <alignment horizontal="center" vertical="top" wrapText="1"/>
    </xf>
    <xf numFmtId="167" fontId="2" fillId="0" borderId="1" xfId="0" applyNumberFormat="1" applyFont="1" applyBorder="1" applyAlignment="1">
      <alignment horizontal="center" vertical="top"/>
    </xf>
    <xf numFmtId="167" fontId="5" fillId="0" borderId="15" xfId="0" applyNumberFormat="1" applyFont="1" applyBorder="1" applyAlignment="1">
      <alignment horizontal="center" vertical="center" wrapText="1"/>
    </xf>
    <xf numFmtId="167" fontId="2" fillId="0" borderId="0" xfId="0" applyNumberFormat="1" applyFont="1" applyAlignment="1">
      <alignment horizontal="center" vertical="top" wrapText="1"/>
    </xf>
    <xf numFmtId="167" fontId="7" fillId="3" borderId="9"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8" fillId="3" borderId="2" xfId="0" applyFont="1" applyFill="1" applyBorder="1" applyAlignment="1">
      <alignment vertical="center"/>
    </xf>
    <xf numFmtId="167" fontId="5" fillId="0" borderId="19" xfId="0" applyNumberFormat="1"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4" fontId="2" fillId="0" borderId="19" xfId="0" applyNumberFormat="1" applyFont="1" applyBorder="1" applyAlignment="1">
      <alignment horizontal="left" vertical="center" wrapText="1"/>
    </xf>
    <xf numFmtId="0" fontId="2" fillId="0" borderId="7" xfId="0" applyFont="1" applyBorder="1" applyAlignment="1">
      <alignment horizontal="center" vertical="center"/>
    </xf>
    <xf numFmtId="0" fontId="2" fillId="0" borderId="1" xfId="0" applyFont="1" applyFill="1" applyBorder="1" applyAlignment="1">
      <alignment horizontal="center" vertical="top"/>
    </xf>
    <xf numFmtId="0" fontId="2" fillId="0" borderId="1" xfId="0" applyFont="1" applyBorder="1" applyAlignment="1">
      <alignment horizontal="center" vertical="top"/>
    </xf>
    <xf numFmtId="0" fontId="2" fillId="0" borderId="0" xfId="0" applyFont="1" applyAlignment="1">
      <alignment horizontal="center" vertical="top"/>
    </xf>
    <xf numFmtId="167" fontId="5" fillId="0" borderId="1" xfId="0" applyNumberFormat="1" applyFont="1" applyBorder="1" applyAlignment="1">
      <alignment horizontal="right" vertical="top" wrapText="1"/>
    </xf>
    <xf numFmtId="166" fontId="2" fillId="0" borderId="1" xfId="0" applyNumberFormat="1" applyFont="1" applyBorder="1" applyAlignment="1">
      <alignment horizontal="left" vertical="top" wrapText="1"/>
    </xf>
    <xf numFmtId="0" fontId="7" fillId="2" borderId="12" xfId="0" applyFont="1" applyFill="1" applyBorder="1" applyAlignment="1">
      <alignment horizontal="center" vertical="center" wrapText="1"/>
    </xf>
    <xf numFmtId="0" fontId="2" fillId="0" borderId="1" xfId="0" applyFont="1" applyFill="1" applyBorder="1" applyAlignment="1" applyProtection="1">
      <alignment horizontal="center" vertical="top" wrapText="1"/>
      <protection locked="0"/>
    </xf>
    <xf numFmtId="0" fontId="7" fillId="2"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8" fontId="3" fillId="0" borderId="1" xfId="0" applyNumberFormat="1" applyFont="1" applyFill="1" applyBorder="1" applyAlignment="1" applyProtection="1">
      <alignment horizontal="right" vertical="top" wrapText="1" readingOrder="1"/>
      <protection locked="0"/>
    </xf>
    <xf numFmtId="0" fontId="2" fillId="0" borderId="1" xfId="0" applyFont="1" applyFill="1" applyBorder="1" applyAlignment="1">
      <alignment vertical="center" wrapText="1"/>
    </xf>
    <xf numFmtId="165"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165" fontId="2" fillId="0" borderId="1" xfId="0" applyNumberFormat="1" applyFont="1" applyFill="1" applyBorder="1" applyAlignment="1">
      <alignment horizontal="left" vertical="top" wrapText="1"/>
    </xf>
    <xf numFmtId="4" fontId="2" fillId="0" borderId="1" xfId="0" applyNumberFormat="1" applyFont="1" applyFill="1" applyBorder="1" applyAlignment="1">
      <alignment horizontal="left" vertical="top" wrapText="1"/>
    </xf>
    <xf numFmtId="0" fontId="3" fillId="7" borderId="1" xfId="0" applyFont="1" applyFill="1" applyBorder="1" applyAlignment="1" applyProtection="1">
      <alignment vertical="top" wrapText="1" readingOrder="1"/>
      <protection locked="0"/>
    </xf>
    <xf numFmtId="165" fontId="2" fillId="0" borderId="0" xfId="0" applyNumberFormat="1" applyFont="1" applyAlignment="1">
      <alignment horizontal="center" vertical="center" wrapText="1"/>
    </xf>
    <xf numFmtId="165" fontId="7" fillId="2" borderId="9" xfId="0" applyNumberFormat="1" applyFont="1" applyFill="1" applyBorder="1" applyAlignment="1">
      <alignment horizontal="center" vertical="center" wrapText="1"/>
    </xf>
    <xf numFmtId="165" fontId="2" fillId="0" borderId="0" xfId="0" applyNumberFormat="1" applyFont="1" applyAlignment="1">
      <alignment horizontal="center" vertical="top" wrapText="1"/>
    </xf>
    <xf numFmtId="0" fontId="2" fillId="0" borderId="1"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67" fontId="7" fillId="2" borderId="2" xfId="0" applyNumberFormat="1" applyFont="1" applyFill="1" applyBorder="1" applyAlignment="1">
      <alignment horizontal="center" vertical="center" wrapText="1"/>
    </xf>
    <xf numFmtId="167" fontId="7" fillId="2" borderId="7" xfId="0" applyNumberFormat="1" applyFont="1" applyFill="1" applyBorder="1" applyAlignment="1">
      <alignment horizontal="center" vertical="center" wrapText="1"/>
    </xf>
    <xf numFmtId="4" fontId="7" fillId="2" borderId="11"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4" fillId="0" borderId="0" xfId="2" applyFont="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xf>
    <xf numFmtId="0" fontId="2" fillId="0" borderId="0" xfId="2" applyFont="1" applyAlignment="1">
      <alignment horizontal="left" vertical="center"/>
    </xf>
    <xf numFmtId="0" fontId="2" fillId="0" borderId="0" xfId="2" applyFont="1" applyAlignment="1">
      <alignment horizontal="left" vertical="center" wrapText="1"/>
    </xf>
    <xf numFmtId="0" fontId="2" fillId="0" borderId="0" xfId="2" applyFont="1" applyAlignment="1">
      <alignment horizontal="center" vertical="center" wrapText="1"/>
    </xf>
    <xf numFmtId="167" fontId="2" fillId="0" borderId="0" xfId="2" applyNumberFormat="1" applyFont="1" applyAlignment="1">
      <alignment horizontal="center" vertical="center" wrapText="1"/>
    </xf>
    <xf numFmtId="0" fontId="2" fillId="0" borderId="0" xfId="2" applyFont="1" applyAlignment="1">
      <alignment vertical="center" wrapText="1"/>
    </xf>
    <xf numFmtId="165" fontId="2" fillId="0" borderId="0" xfId="2" applyNumberFormat="1" applyFont="1" applyAlignment="1">
      <alignment horizontal="left" vertical="center" wrapText="1"/>
    </xf>
    <xf numFmtId="0" fontId="5" fillId="0" borderId="0" xfId="2" applyFont="1" applyAlignment="1">
      <alignment horizontal="left" vertical="center"/>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2" xfId="2" applyFont="1" applyFill="1" applyBorder="1" applyAlignment="1">
      <alignment horizontal="center" vertical="center" wrapText="1"/>
    </xf>
    <xf numFmtId="167" fontId="7" fillId="3" borderId="9" xfId="2" applyNumberFormat="1" applyFont="1" applyFill="1" applyBorder="1" applyAlignment="1">
      <alignment horizontal="center" vertical="center" wrapText="1"/>
    </xf>
    <xf numFmtId="0" fontId="7" fillId="3" borderId="10" xfId="2" applyFont="1" applyFill="1" applyBorder="1" applyAlignment="1">
      <alignment horizontal="center" vertical="center" wrapText="1"/>
    </xf>
    <xf numFmtId="165" fontId="7" fillId="3" borderId="9" xfId="2" applyNumberFormat="1" applyFont="1" applyFill="1" applyBorder="1" applyAlignment="1">
      <alignment horizontal="center" vertical="center" wrapText="1"/>
    </xf>
    <xf numFmtId="0" fontId="2" fillId="0" borderId="1" xfId="2" applyFont="1" applyFill="1" applyBorder="1" applyAlignment="1">
      <alignment horizontal="left" vertical="top"/>
    </xf>
    <xf numFmtId="0" fontId="3" fillId="0" borderId="1" xfId="2" applyFont="1" applyFill="1" applyBorder="1" applyAlignment="1" applyProtection="1">
      <alignment vertical="top" wrapText="1" readingOrder="1"/>
      <protection locked="0"/>
    </xf>
    <xf numFmtId="0" fontId="3" fillId="0" borderId="1" xfId="2" applyFont="1" applyFill="1" applyBorder="1" applyAlignment="1" applyProtection="1">
      <alignment vertical="top" wrapText="1"/>
      <protection locked="0"/>
    </xf>
    <xf numFmtId="0" fontId="3" fillId="0" borderId="1" xfId="2" applyFont="1" applyFill="1" applyBorder="1" applyAlignment="1" applyProtection="1">
      <alignment horizontal="center" vertical="top" wrapText="1"/>
      <protection locked="0"/>
    </xf>
    <xf numFmtId="0" fontId="3" fillId="0" borderId="1" xfId="2" applyFont="1" applyFill="1" applyBorder="1" applyAlignment="1" applyProtection="1">
      <alignment horizontal="left" vertical="top" wrapText="1"/>
      <protection locked="0"/>
    </xf>
    <xf numFmtId="165" fontId="3" fillId="0" borderId="1" xfId="2" applyNumberFormat="1" applyFont="1" applyFill="1" applyBorder="1" applyAlignment="1" applyProtection="1">
      <alignment horizontal="left" vertical="top" wrapText="1"/>
      <protection locked="0"/>
    </xf>
    <xf numFmtId="0" fontId="2" fillId="0" borderId="0" xfId="2" applyFont="1" applyAlignment="1">
      <alignment horizontal="left" vertical="top"/>
    </xf>
    <xf numFmtId="0" fontId="2" fillId="0" borderId="1" xfId="2" applyFont="1" applyBorder="1" applyAlignment="1">
      <alignment vertical="top" wrapText="1"/>
    </xf>
    <xf numFmtId="0" fontId="2" fillId="0" borderId="1" xfId="2" applyFont="1" applyBorder="1" applyAlignment="1">
      <alignment horizontal="left" vertical="top"/>
    </xf>
    <xf numFmtId="0" fontId="2" fillId="0" borderId="1" xfId="2" applyFont="1" applyBorder="1" applyAlignment="1">
      <alignment horizontal="left" vertical="top" wrapText="1"/>
    </xf>
    <xf numFmtId="0" fontId="2" fillId="0" borderId="1" xfId="2" applyFont="1" applyBorder="1" applyAlignment="1">
      <alignment horizontal="center" vertical="top" wrapText="1"/>
    </xf>
    <xf numFmtId="0" fontId="2" fillId="0" borderId="1" xfId="2" applyFont="1" applyBorder="1" applyAlignment="1">
      <alignment horizontal="left" vertical="top" wrapText="1" readingOrder="1"/>
    </xf>
    <xf numFmtId="167" fontId="2" fillId="0" borderId="1" xfId="2" applyNumberFormat="1" applyFont="1" applyBorder="1" applyAlignment="1">
      <alignment horizontal="center" vertical="top" wrapText="1"/>
    </xf>
    <xf numFmtId="165" fontId="2" fillId="0" borderId="1" xfId="2" applyNumberFormat="1" applyFont="1" applyBorder="1" applyAlignment="1">
      <alignment horizontal="left" vertical="top" wrapText="1"/>
    </xf>
    <xf numFmtId="167" fontId="2" fillId="0" borderId="1" xfId="2" applyNumberFormat="1" applyFont="1" applyBorder="1" applyAlignment="1">
      <alignment horizontal="center" vertical="top"/>
    </xf>
    <xf numFmtId="0" fontId="2" fillId="0" borderId="18" xfId="2" applyFont="1" applyBorder="1" applyAlignment="1">
      <alignment horizontal="left" vertical="center"/>
    </xf>
    <xf numFmtId="0" fontId="2" fillId="0" borderId="18" xfId="2" applyFont="1" applyBorder="1" applyAlignment="1">
      <alignment horizontal="left" vertical="center" wrapText="1"/>
    </xf>
    <xf numFmtId="0" fontId="2" fillId="0" borderId="18" xfId="2" applyFont="1" applyBorder="1" applyAlignment="1">
      <alignment horizontal="center" vertical="center" wrapText="1"/>
    </xf>
    <xf numFmtId="0" fontId="5" fillId="0" borderId="18" xfId="2" applyFont="1" applyBorder="1" applyAlignment="1">
      <alignment vertical="center" wrapText="1"/>
    </xf>
    <xf numFmtId="0" fontId="5" fillId="0" borderId="17" xfId="2" applyFont="1" applyBorder="1" applyAlignment="1">
      <alignment vertical="center" wrapText="1"/>
    </xf>
    <xf numFmtId="167" fontId="5" fillId="0" borderId="15" xfId="2" applyNumberFormat="1" applyFont="1" applyBorder="1" applyAlignment="1">
      <alignment horizontal="center" vertical="center" wrapText="1"/>
    </xf>
    <xf numFmtId="0" fontId="2" fillId="0" borderId="0" xfId="2" applyFont="1" applyAlignment="1">
      <alignment horizontal="left" vertical="top" wrapText="1"/>
    </xf>
    <xf numFmtId="0" fontId="2" fillId="0" borderId="0" xfId="2" applyFont="1" applyAlignment="1">
      <alignment horizontal="center" vertical="top" wrapText="1"/>
    </xf>
    <xf numFmtId="167" fontId="2" fillId="0" borderId="0" xfId="2" applyNumberFormat="1" applyFont="1" applyAlignment="1">
      <alignment horizontal="center" vertical="top" wrapText="1"/>
    </xf>
    <xf numFmtId="0" fontId="2" fillId="0" borderId="0" xfId="2" applyFont="1" applyAlignment="1">
      <alignment vertical="top" wrapText="1"/>
    </xf>
    <xf numFmtId="165" fontId="2" fillId="0" borderId="0" xfId="2" applyNumberFormat="1" applyFont="1" applyAlignment="1">
      <alignment horizontal="left" vertical="top" wrapText="1"/>
    </xf>
    <xf numFmtId="0" fontId="3" fillId="0" borderId="1" xfId="0" applyFont="1" applyFill="1" applyBorder="1" applyAlignment="1" applyProtection="1">
      <alignment vertical="center" wrapText="1"/>
      <protection locked="0"/>
    </xf>
    <xf numFmtId="0" fontId="9" fillId="0" borderId="1" xfId="0" applyFont="1" applyBorder="1" applyAlignment="1">
      <alignment vertical="center" wrapText="1"/>
    </xf>
    <xf numFmtId="0" fontId="3" fillId="0" borderId="1" xfId="0" applyFont="1" applyFill="1" applyBorder="1" applyAlignment="1" applyProtection="1">
      <alignment horizontal="left" vertical="center" wrapText="1"/>
      <protection locked="0"/>
    </xf>
    <xf numFmtId="167" fontId="3"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xf>
    <xf numFmtId="167"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165" fontId="2" fillId="0" borderId="1" xfId="0" applyNumberFormat="1" applyFont="1" applyBorder="1" applyAlignment="1">
      <alignment horizontal="center" vertical="center" wrapText="1"/>
    </xf>
    <xf numFmtId="165" fontId="2"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0" fontId="2" fillId="0" borderId="1" xfId="0" applyFont="1" applyBorder="1" applyAlignment="1">
      <alignment horizontal="left" vertical="center"/>
    </xf>
    <xf numFmtId="167" fontId="2" fillId="0" borderId="1" xfId="0" applyNumberFormat="1" applyFont="1" applyBorder="1" applyAlignment="1">
      <alignment horizontal="right" vertical="center"/>
    </xf>
    <xf numFmtId="0" fontId="2" fillId="0" borderId="1" xfId="0" applyFont="1" applyBorder="1" applyAlignment="1">
      <alignment horizontal="center" vertical="center" wrapText="1"/>
    </xf>
    <xf numFmtId="168" fontId="3" fillId="0" borderId="1" xfId="0" applyNumberFormat="1" applyFont="1" applyFill="1" applyBorder="1" applyAlignment="1" applyProtection="1">
      <alignment horizontal="right" vertical="center" wrapText="1"/>
      <protection locked="0"/>
    </xf>
    <xf numFmtId="0" fontId="3" fillId="7" borderId="1" xfId="0" applyFont="1" applyFill="1" applyBorder="1" applyAlignment="1" applyProtection="1">
      <alignment vertical="center" wrapText="1"/>
      <protection locked="0"/>
    </xf>
    <xf numFmtId="0" fontId="8" fillId="3" borderId="5" xfId="0" applyFont="1" applyFill="1" applyBorder="1" applyAlignment="1">
      <alignment vertical="center"/>
    </xf>
    <xf numFmtId="0" fontId="6" fillId="5" borderId="20" xfId="0" applyFont="1" applyFill="1" applyBorder="1" applyAlignment="1">
      <alignment vertical="center" wrapText="1"/>
    </xf>
    <xf numFmtId="0" fontId="6" fillId="5" borderId="14" xfId="0" applyFont="1" applyFill="1" applyBorder="1" applyAlignment="1">
      <alignment vertical="center" wrapText="1"/>
    </xf>
    <xf numFmtId="0" fontId="6" fillId="5" borderId="16" xfId="0" applyFont="1" applyFill="1" applyBorder="1" applyAlignment="1">
      <alignment vertical="center" wrapText="1"/>
    </xf>
    <xf numFmtId="0" fontId="3" fillId="0" borderId="1" xfId="0" applyFont="1" applyFill="1" applyBorder="1" applyAlignment="1" applyProtection="1">
      <alignment vertical="center" wrapText="1" readingOrder="1"/>
      <protection locked="0"/>
    </xf>
    <xf numFmtId="167" fontId="3" fillId="0" borderId="1" xfId="0" applyNumberFormat="1" applyFont="1" applyFill="1" applyBorder="1" applyAlignment="1" applyProtection="1">
      <alignment horizontal="right" vertical="center" wrapText="1" readingOrder="1"/>
      <protection locked="0"/>
    </xf>
    <xf numFmtId="14" fontId="3" fillId="0" borderId="1" xfId="0" applyNumberFormat="1" applyFont="1" applyFill="1" applyBorder="1" applyAlignment="1" applyProtection="1">
      <alignment horizontal="right" vertical="center" wrapText="1" readingOrder="1"/>
      <protection locked="0"/>
    </xf>
    <xf numFmtId="14" fontId="8" fillId="3" borderId="3" xfId="0" applyNumberFormat="1" applyFont="1" applyFill="1" applyBorder="1" applyAlignment="1">
      <alignment horizontal="right" vertical="center"/>
    </xf>
    <xf numFmtId="14" fontId="2" fillId="0" borderId="0" xfId="0" applyNumberFormat="1" applyFont="1" applyAlignment="1">
      <alignment horizontal="right" vertical="center"/>
    </xf>
    <xf numFmtId="14" fontId="7" fillId="2" borderId="12" xfId="0" applyNumberFormat="1" applyFont="1" applyFill="1" applyBorder="1" applyAlignment="1">
      <alignment horizontal="right" vertical="center" wrapText="1"/>
    </xf>
    <xf numFmtId="14" fontId="3" fillId="0" borderId="1" xfId="0" applyNumberFormat="1" applyFont="1" applyFill="1" applyBorder="1" applyAlignment="1" applyProtection="1">
      <alignment horizontal="right" vertical="center" wrapText="1"/>
      <protection locked="0"/>
    </xf>
    <xf numFmtId="14" fontId="2" fillId="0" borderId="1" xfId="0" applyNumberFormat="1" applyFont="1" applyBorder="1" applyAlignment="1">
      <alignment horizontal="right" vertical="center"/>
    </xf>
    <xf numFmtId="14" fontId="2" fillId="0" borderId="1" xfId="0" applyNumberFormat="1" applyFont="1" applyBorder="1" applyAlignment="1">
      <alignment horizontal="right" vertical="center" wrapText="1"/>
    </xf>
    <xf numFmtId="14" fontId="2" fillId="0" borderId="0" xfId="0" applyNumberFormat="1" applyFont="1" applyAlignment="1">
      <alignment horizontal="right" vertical="top"/>
    </xf>
    <xf numFmtId="0" fontId="2" fillId="0" borderId="1" xfId="0" applyFont="1" applyBorder="1" applyAlignment="1">
      <alignment horizontal="left" vertical="center" wrapText="1" readingOrder="1"/>
    </xf>
    <xf numFmtId="0" fontId="2" fillId="0" borderId="1" xfId="0" applyFont="1" applyBorder="1" applyAlignment="1">
      <alignment horizontal="center" vertical="center" wrapText="1" readingOrder="1"/>
    </xf>
    <xf numFmtId="0" fontId="2" fillId="0" borderId="1" xfId="0" applyFont="1" applyBorder="1" applyAlignment="1">
      <alignment vertical="center" wrapText="1" readingOrder="1"/>
    </xf>
    <xf numFmtId="165" fontId="2" fillId="0" borderId="1" xfId="0" applyNumberFormat="1" applyFont="1" applyBorder="1" applyAlignment="1">
      <alignment horizontal="left" vertical="center" wrapText="1" readingOrder="1"/>
    </xf>
    <xf numFmtId="4" fontId="2" fillId="0" borderId="1" xfId="0" applyNumberFormat="1" applyFont="1" applyBorder="1" applyAlignment="1">
      <alignment horizontal="left" vertical="center" wrapText="1" readingOrder="1"/>
    </xf>
    <xf numFmtId="0" fontId="5" fillId="8" borderId="0" xfId="0" applyFont="1" applyFill="1" applyAlignment="1">
      <alignment horizontal="left" vertical="center" wrapText="1"/>
    </xf>
    <xf numFmtId="0" fontId="3" fillId="9" borderId="1" xfId="0" applyFont="1" applyFill="1" applyBorder="1" applyAlignment="1" applyProtection="1">
      <alignment vertical="center" wrapText="1"/>
      <protection locked="0"/>
    </xf>
    <xf numFmtId="0" fontId="2" fillId="9" borderId="1" xfId="0" applyFont="1" applyFill="1" applyBorder="1" applyAlignment="1">
      <alignment horizontal="left" vertical="center" wrapText="1"/>
    </xf>
    <xf numFmtId="15" fontId="2" fillId="0" borderId="1" xfId="0" applyNumberFormat="1" applyFont="1" applyBorder="1" applyAlignment="1">
      <alignment horizontal="center" vertical="center" wrapText="1"/>
    </xf>
    <xf numFmtId="168" fontId="3" fillId="10" borderId="1" xfId="0" applyNumberFormat="1" applyFont="1" applyFill="1" applyBorder="1" applyAlignment="1" applyProtection="1">
      <alignment horizontal="right" vertical="center" wrapText="1"/>
      <protection locked="0"/>
    </xf>
    <xf numFmtId="0" fontId="2" fillId="10" borderId="1" xfId="0" applyFont="1" applyFill="1" applyBorder="1" applyAlignment="1">
      <alignment vertical="center" wrapText="1"/>
    </xf>
    <xf numFmtId="0" fontId="2" fillId="10" borderId="1" xfId="0" applyFont="1" applyFill="1" applyBorder="1" applyAlignment="1">
      <alignment horizontal="center" vertical="center" wrapText="1"/>
    </xf>
    <xf numFmtId="15" fontId="2" fillId="10"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left" vertical="center" wrapText="1"/>
    </xf>
    <xf numFmtId="0" fontId="2" fillId="10" borderId="1" xfId="0" applyFont="1" applyFill="1" applyBorder="1" applyAlignment="1">
      <alignment horizontal="left" vertical="center" wrapText="1"/>
    </xf>
    <xf numFmtId="4" fontId="2" fillId="10" borderId="1" xfId="0" applyNumberFormat="1" applyFont="1" applyFill="1" applyBorder="1" applyAlignment="1">
      <alignment horizontal="left" vertical="center" wrapText="1"/>
    </xf>
    <xf numFmtId="165" fontId="2" fillId="10" borderId="1" xfId="0" applyNumberFormat="1" applyFont="1" applyFill="1" applyBorder="1" applyAlignment="1">
      <alignment horizontal="center" vertical="center" wrapText="1"/>
    </xf>
    <xf numFmtId="167" fontId="2" fillId="10" borderId="1" xfId="0" applyNumberFormat="1" applyFont="1" applyFill="1" applyBorder="1" applyAlignment="1">
      <alignment horizontal="right" vertical="center" wrapText="1"/>
    </xf>
    <xf numFmtId="167" fontId="3" fillId="10" borderId="1" xfId="0" applyNumberFormat="1" applyFont="1" applyFill="1" applyBorder="1" applyAlignment="1" applyProtection="1">
      <alignment horizontal="right" vertical="center" wrapText="1" readingOrder="1"/>
      <protection locked="0"/>
    </xf>
    <xf numFmtId="0" fontId="2" fillId="10" borderId="1" xfId="0" applyFont="1" applyFill="1" applyBorder="1" applyAlignment="1">
      <alignment vertical="top" wrapText="1"/>
    </xf>
    <xf numFmtId="165" fontId="2" fillId="10" borderId="1" xfId="0" applyNumberFormat="1" applyFont="1" applyFill="1" applyBorder="1" applyAlignment="1">
      <alignment horizontal="left" vertical="top" wrapText="1"/>
    </xf>
    <xf numFmtId="0" fontId="2" fillId="10" borderId="1" xfId="0" applyFont="1" applyFill="1" applyBorder="1" applyAlignment="1">
      <alignment horizontal="left" vertical="top" wrapText="1"/>
    </xf>
    <xf numFmtId="4" fontId="2" fillId="10" borderId="1" xfId="0" applyNumberFormat="1" applyFont="1" applyFill="1" applyBorder="1" applyAlignment="1">
      <alignment horizontal="left" vertical="top" wrapText="1"/>
    </xf>
    <xf numFmtId="0" fontId="2" fillId="10" borderId="1" xfId="0" applyFont="1" applyFill="1" applyBorder="1" applyAlignment="1">
      <alignment vertical="center" wrapText="1" readingOrder="1"/>
    </xf>
    <xf numFmtId="165" fontId="2" fillId="10" borderId="1" xfId="0" applyNumberFormat="1" applyFont="1" applyFill="1" applyBorder="1" applyAlignment="1">
      <alignment horizontal="left" vertical="center" wrapText="1" readingOrder="1"/>
    </xf>
    <xf numFmtId="0" fontId="2" fillId="10" borderId="1" xfId="0" applyFont="1" applyFill="1" applyBorder="1" applyAlignment="1">
      <alignment horizontal="left" vertical="center" wrapText="1" readingOrder="1"/>
    </xf>
    <xf numFmtId="4" fontId="2" fillId="10" borderId="1" xfId="0" applyNumberFormat="1" applyFont="1" applyFill="1" applyBorder="1" applyAlignment="1">
      <alignment horizontal="left" vertical="center" wrapText="1" readingOrder="1"/>
    </xf>
    <xf numFmtId="165" fontId="2" fillId="9"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readingOrder="1"/>
    </xf>
    <xf numFmtId="0" fontId="3" fillId="8" borderId="1" xfId="0" applyFont="1" applyFill="1" applyBorder="1" applyAlignment="1" applyProtection="1">
      <alignment vertical="top" wrapText="1" readingOrder="1"/>
      <protection locked="0"/>
    </xf>
    <xf numFmtId="0" fontId="2" fillId="8" borderId="1" xfId="0" applyFont="1" applyFill="1" applyBorder="1" applyAlignment="1">
      <alignment horizontal="left" vertical="top"/>
    </xf>
    <xf numFmtId="0" fontId="3" fillId="8" borderId="1" xfId="0" applyFont="1" applyFill="1" applyBorder="1" applyAlignment="1" applyProtection="1">
      <alignment vertical="center" wrapText="1"/>
      <protection locked="0"/>
    </xf>
    <xf numFmtId="0" fontId="2" fillId="8" borderId="1" xfId="0" applyFont="1" applyFill="1" applyBorder="1" applyAlignment="1">
      <alignment horizontal="left" vertical="center"/>
    </xf>
    <xf numFmtId="167" fontId="5" fillId="10" borderId="1" xfId="0" applyNumberFormat="1" applyFont="1" applyFill="1" applyBorder="1" applyAlignment="1">
      <alignment horizontal="right" vertical="center" wrapText="1"/>
    </xf>
    <xf numFmtId="0" fontId="2" fillId="9" borderId="1" xfId="0" applyFont="1" applyFill="1" applyBorder="1" applyAlignment="1">
      <alignment horizontal="left" vertical="center"/>
    </xf>
    <xf numFmtId="15" fontId="2" fillId="9" borderId="1" xfId="0" applyNumberFormat="1" applyFont="1" applyFill="1" applyBorder="1" applyAlignment="1">
      <alignment horizontal="center" vertical="center" wrapText="1"/>
    </xf>
    <xf numFmtId="165" fontId="2" fillId="9" borderId="1" xfId="0" applyNumberFormat="1" applyFont="1" applyFill="1" applyBorder="1" applyAlignment="1">
      <alignment horizontal="left" vertical="center" wrapText="1"/>
    </xf>
    <xf numFmtId="0" fontId="3" fillId="9" borderId="1" xfId="0" applyFont="1" applyFill="1" applyBorder="1" applyAlignment="1" applyProtection="1">
      <alignment horizontal="center" vertical="center" wrapText="1"/>
      <protection locked="0"/>
    </xf>
    <xf numFmtId="168" fontId="3" fillId="10" borderId="1" xfId="0" applyNumberFormat="1" applyFont="1" applyFill="1" applyBorder="1" applyAlignment="1" applyProtection="1">
      <alignment horizontal="center" vertical="center" wrapText="1"/>
      <protection locked="0"/>
    </xf>
    <xf numFmtId="165" fontId="2" fillId="0"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0" fontId="5" fillId="0" borderId="18" xfId="0" applyFont="1" applyBorder="1" applyAlignment="1">
      <alignment horizontal="center" vertical="center" wrapText="1"/>
    </xf>
    <xf numFmtId="167" fontId="5" fillId="0" borderId="18" xfId="0" applyNumberFormat="1" applyFont="1" applyBorder="1" applyAlignment="1">
      <alignment horizontal="right" vertical="center" wrapText="1"/>
    </xf>
    <xf numFmtId="0" fontId="5" fillId="0" borderId="0" xfId="0" applyFont="1" applyAlignment="1">
      <alignment vertical="center" wrapText="1"/>
    </xf>
    <xf numFmtId="0" fontId="5" fillId="0" borderId="0" xfId="0" applyFont="1" applyAlignment="1">
      <alignment horizontal="center" vertical="center" wrapText="1"/>
    </xf>
    <xf numFmtId="165" fontId="5" fillId="0" borderId="0" xfId="0" applyNumberFormat="1" applyFont="1" applyAlignment="1">
      <alignment horizontal="center" vertical="center" wrapText="1"/>
    </xf>
    <xf numFmtId="165" fontId="5" fillId="0" borderId="0" xfId="0" applyNumberFormat="1" applyFont="1" applyAlignment="1">
      <alignment horizontal="left" vertical="center" wrapText="1"/>
    </xf>
    <xf numFmtId="0" fontId="5" fillId="0" borderId="0" xfId="0" applyFont="1" applyAlignment="1">
      <alignment horizontal="left" vertical="center" wrapText="1"/>
    </xf>
    <xf numFmtId="0" fontId="2" fillId="0" borderId="21" xfId="0" applyFont="1" applyFill="1" applyBorder="1" applyAlignment="1">
      <alignment horizontal="center" vertical="center"/>
    </xf>
    <xf numFmtId="0" fontId="5" fillId="0" borderId="23" xfId="0" applyFont="1" applyBorder="1" applyAlignment="1">
      <alignment horizontal="left" vertical="center" wrapText="1"/>
    </xf>
    <xf numFmtId="4" fontId="5" fillId="0" borderId="23" xfId="0" applyNumberFormat="1" applyFont="1" applyBorder="1" applyAlignment="1">
      <alignment horizontal="left" vertical="center" wrapText="1"/>
    </xf>
    <xf numFmtId="0" fontId="3" fillId="0" borderId="21" xfId="0" applyFont="1" applyFill="1" applyBorder="1" applyAlignment="1" applyProtection="1">
      <alignment vertical="center" wrapText="1"/>
      <protection locked="0"/>
    </xf>
    <xf numFmtId="0" fontId="2" fillId="0" borderId="0" xfId="0" applyFont="1" applyFill="1" applyBorder="1" applyAlignment="1">
      <alignment horizontal="center" vertical="center"/>
    </xf>
    <xf numFmtId="0" fontId="3" fillId="0" borderId="0" xfId="0" applyFont="1" applyFill="1" applyBorder="1" applyAlignment="1" applyProtection="1">
      <alignment vertical="center" wrapText="1" readingOrder="1"/>
      <protection locked="0"/>
    </xf>
    <xf numFmtId="0" fontId="2" fillId="0" borderId="0" xfId="0" applyFont="1" applyBorder="1" applyAlignment="1">
      <alignment horizontal="left" vertical="center" wrapText="1" readingOrder="1"/>
    </xf>
    <xf numFmtId="167" fontId="3" fillId="0" borderId="0" xfId="0" applyNumberFormat="1" applyFont="1" applyFill="1" applyBorder="1" applyAlignment="1" applyProtection="1">
      <alignment horizontal="right" vertical="center" wrapText="1" readingOrder="1"/>
      <protection locked="0"/>
    </xf>
    <xf numFmtId="0" fontId="2" fillId="0" borderId="0" xfId="0" applyFont="1" applyBorder="1" applyAlignment="1">
      <alignment vertical="center" wrapText="1" readingOrder="1"/>
    </xf>
    <xf numFmtId="0" fontId="2" fillId="0" borderId="0" xfId="0" applyFont="1" applyBorder="1" applyAlignment="1">
      <alignment horizontal="center" vertical="center" wrapText="1"/>
    </xf>
    <xf numFmtId="15"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readingOrder="1"/>
    </xf>
    <xf numFmtId="165" fontId="2" fillId="0" borderId="0" xfId="0" applyNumberFormat="1" applyFont="1" applyBorder="1" applyAlignment="1">
      <alignment horizontal="left" vertical="center" wrapText="1" readingOrder="1"/>
    </xf>
    <xf numFmtId="0" fontId="2" fillId="0" borderId="0" xfId="0" applyFont="1" applyBorder="1" applyAlignment="1">
      <alignment horizontal="left" vertical="center" wrapText="1"/>
    </xf>
    <xf numFmtId="4"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5" fillId="0" borderId="16"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readingOrder="1"/>
    </xf>
    <xf numFmtId="165" fontId="5" fillId="0" borderId="0" xfId="0" applyNumberFormat="1" applyFont="1" applyBorder="1" applyAlignment="1">
      <alignment horizontal="left" vertical="center" wrapText="1" readingOrder="1"/>
    </xf>
    <xf numFmtId="0" fontId="2" fillId="0" borderId="0" xfId="0" applyFont="1" applyBorder="1" applyAlignment="1">
      <alignment horizontal="left" vertical="top" wrapText="1"/>
    </xf>
    <xf numFmtId="0" fontId="5" fillId="0" borderId="14" xfId="0" applyFont="1" applyBorder="1" applyAlignment="1">
      <alignment vertical="center"/>
    </xf>
    <xf numFmtId="0" fontId="2" fillId="0" borderId="18" xfId="0" applyFont="1" applyBorder="1" applyAlignment="1">
      <alignment vertical="top"/>
    </xf>
    <xf numFmtId="167" fontId="5" fillId="0" borderId="18" xfId="0" applyNumberFormat="1" applyFont="1" applyBorder="1" applyAlignment="1">
      <alignment vertical="center"/>
    </xf>
    <xf numFmtId="167" fontId="5" fillId="0" borderId="0" xfId="0" applyNumberFormat="1" applyFont="1" applyBorder="1" applyAlignment="1">
      <alignment horizontal="right" vertical="center" wrapText="1"/>
    </xf>
    <xf numFmtId="0" fontId="5" fillId="9" borderId="0" xfId="0" applyFont="1" applyFill="1" applyAlignment="1">
      <alignment horizontal="lef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167" fontId="12" fillId="2" borderId="2" xfId="0" applyNumberFormat="1" applyFont="1" applyFill="1" applyBorder="1" applyAlignment="1">
      <alignment horizontal="center" vertical="center" wrapText="1"/>
    </xf>
    <xf numFmtId="14" fontId="12" fillId="2" borderId="12" xfId="0" applyNumberFormat="1" applyFont="1" applyFill="1" applyBorder="1" applyAlignment="1">
      <alignment horizontal="right" vertical="center" wrapText="1"/>
    </xf>
    <xf numFmtId="167" fontId="12" fillId="2" borderId="9"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9" borderId="1" xfId="0" applyFont="1" applyFill="1" applyBorder="1" applyAlignment="1" applyProtection="1">
      <alignment vertical="center" wrapText="1"/>
      <protection locked="0"/>
    </xf>
    <xf numFmtId="0" fontId="15" fillId="0" borderId="1" xfId="0" applyFont="1" applyBorder="1" applyAlignment="1">
      <alignment vertical="center" wrapText="1"/>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left" vertical="center" wrapText="1"/>
      <protection locked="0"/>
    </xf>
    <xf numFmtId="167" fontId="14" fillId="0" borderId="1" xfId="0" applyNumberFormat="1" applyFont="1" applyFill="1" applyBorder="1" applyAlignment="1" applyProtection="1">
      <alignment horizontal="right" vertical="center" wrapText="1"/>
      <protection locked="0"/>
    </xf>
    <xf numFmtId="14" fontId="14"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167" fontId="13" fillId="0" borderId="1" xfId="0" applyNumberFormat="1" applyFont="1" applyBorder="1" applyAlignment="1">
      <alignment horizontal="right" vertical="center" wrapText="1"/>
    </xf>
    <xf numFmtId="167" fontId="13" fillId="10" borderId="1" xfId="0" applyNumberFormat="1" applyFont="1" applyFill="1" applyBorder="1" applyAlignment="1">
      <alignment horizontal="right" vertical="center" wrapText="1"/>
    </xf>
    <xf numFmtId="0" fontId="13" fillId="0" borderId="1" xfId="0" applyFont="1" applyBorder="1" applyAlignment="1">
      <alignment vertical="center" wrapText="1"/>
    </xf>
    <xf numFmtId="0" fontId="14" fillId="0" borderId="1" xfId="0" applyFont="1" applyFill="1" applyBorder="1" applyAlignment="1" applyProtection="1">
      <alignment horizontal="center" vertical="center" wrapText="1"/>
      <protection locked="0"/>
    </xf>
    <xf numFmtId="15"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9" borderId="1" xfId="0" applyFont="1" applyFill="1" applyBorder="1" applyAlignment="1">
      <alignment horizontal="left" vertical="center"/>
    </xf>
    <xf numFmtId="0" fontId="13" fillId="0" borderId="1" xfId="0" applyFont="1" applyBorder="1" applyAlignment="1">
      <alignment horizontal="left" vertical="center"/>
    </xf>
    <xf numFmtId="167" fontId="13" fillId="0" borderId="1" xfId="0" applyNumberFormat="1" applyFont="1" applyBorder="1" applyAlignment="1">
      <alignment horizontal="right" vertical="center"/>
    </xf>
    <xf numFmtId="14" fontId="13" fillId="0" borderId="1" xfId="0" applyNumberFormat="1" applyFont="1" applyBorder="1" applyAlignment="1">
      <alignment horizontal="right" vertical="center"/>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168" fontId="14" fillId="10" borderId="1" xfId="0" applyNumberFormat="1" applyFont="1" applyFill="1" applyBorder="1" applyAlignment="1" applyProtection="1">
      <alignment horizontal="right" vertical="center" wrapText="1"/>
      <protection locked="0"/>
    </xf>
    <xf numFmtId="168" fontId="14"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lignment vertical="center" wrapText="1"/>
    </xf>
    <xf numFmtId="0" fontId="14" fillId="0" borderId="1" xfId="0" applyFont="1" applyFill="1" applyBorder="1" applyAlignment="1" applyProtection="1">
      <alignment vertical="center" wrapText="1" readingOrder="1"/>
      <protection locked="0"/>
    </xf>
    <xf numFmtId="0" fontId="13" fillId="0" borderId="1" xfId="0" applyFont="1" applyBorder="1" applyAlignment="1">
      <alignment horizontal="left" vertical="top" wrapText="1"/>
    </xf>
    <xf numFmtId="167" fontId="14" fillId="0" borderId="1" xfId="0" applyNumberFormat="1" applyFont="1" applyFill="1" applyBorder="1" applyAlignment="1" applyProtection="1">
      <alignment horizontal="right" vertical="center" wrapText="1" readingOrder="1"/>
      <protection locked="0"/>
    </xf>
    <xf numFmtId="14" fontId="14" fillId="0" borderId="1" xfId="0" applyNumberFormat="1" applyFont="1" applyFill="1" applyBorder="1" applyAlignment="1" applyProtection="1">
      <alignment horizontal="right" vertical="center" wrapText="1" readingOrder="1"/>
      <protection locked="0"/>
    </xf>
    <xf numFmtId="167" fontId="14" fillId="10" borderId="1" xfId="0" applyNumberFormat="1" applyFont="1" applyFill="1" applyBorder="1" applyAlignment="1" applyProtection="1">
      <alignment horizontal="right" vertical="center" wrapText="1" readingOrder="1"/>
      <protection locked="0"/>
    </xf>
    <xf numFmtId="0" fontId="13" fillId="0" borderId="1" xfId="0" applyFont="1" applyBorder="1" applyAlignment="1">
      <alignment vertical="top" wrapText="1"/>
    </xf>
    <xf numFmtId="0" fontId="13" fillId="0" borderId="1"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13" fillId="0" borderId="1" xfId="0" applyFont="1" applyBorder="1" applyAlignment="1">
      <alignment vertical="center" wrapText="1" readingOrder="1"/>
    </xf>
    <xf numFmtId="165" fontId="13" fillId="0" borderId="1" xfId="0" applyNumberFormat="1" applyFont="1" applyBorder="1" applyAlignment="1">
      <alignment horizontal="center" vertical="center" wrapText="1" readingOrder="1"/>
    </xf>
    <xf numFmtId="0" fontId="17" fillId="0" borderId="19" xfId="0" applyFont="1" applyFill="1" applyBorder="1" applyAlignment="1" applyProtection="1">
      <alignment vertical="center" wrapText="1" readingOrder="1"/>
      <protection locked="0"/>
    </xf>
    <xf numFmtId="167" fontId="17" fillId="0" borderId="19" xfId="0" applyNumberFormat="1" applyFont="1" applyFill="1" applyBorder="1" applyAlignment="1" applyProtection="1">
      <alignment horizontal="right" vertical="center" wrapText="1" readingOrder="1"/>
      <protection locked="0"/>
    </xf>
    <xf numFmtId="14" fontId="17" fillId="0" borderId="19" xfId="0" applyNumberFormat="1" applyFont="1" applyFill="1" applyBorder="1" applyAlignment="1" applyProtection="1">
      <alignment horizontal="right" vertical="center" wrapText="1" readingOrder="1"/>
      <protection locked="0"/>
    </xf>
    <xf numFmtId="0" fontId="16" fillId="0" borderId="19" xfId="0" applyFont="1" applyBorder="1" applyAlignment="1">
      <alignment horizontal="left" vertical="center" wrapText="1" readingOrder="1"/>
    </xf>
    <xf numFmtId="0" fontId="16" fillId="0" borderId="19" xfId="0" applyFont="1" applyBorder="1" applyAlignment="1">
      <alignment horizontal="center" vertical="center" wrapText="1" readingOrder="1"/>
    </xf>
    <xf numFmtId="167" fontId="17" fillId="10" borderId="19" xfId="0" applyNumberFormat="1" applyFont="1" applyFill="1" applyBorder="1" applyAlignment="1" applyProtection="1">
      <alignment horizontal="right" vertical="center" wrapText="1" readingOrder="1"/>
      <protection locked="0"/>
    </xf>
    <xf numFmtId="0" fontId="16" fillId="0" borderId="0" xfId="0" applyFont="1" applyBorder="1" applyAlignment="1">
      <alignment vertical="center" wrapText="1" readingOrder="1"/>
    </xf>
    <xf numFmtId="0" fontId="16" fillId="0" borderId="0" xfId="0" applyFont="1" applyBorder="1" applyAlignment="1">
      <alignment horizontal="center" vertical="center" wrapText="1"/>
    </xf>
    <xf numFmtId="15" fontId="16" fillId="0" borderId="0" xfId="0" applyNumberFormat="1" applyFont="1" applyBorder="1" applyAlignment="1">
      <alignment horizontal="center" vertical="center" wrapText="1"/>
    </xf>
    <xf numFmtId="165" fontId="16" fillId="0" borderId="0" xfId="0" applyNumberFormat="1" applyFont="1" applyBorder="1" applyAlignment="1">
      <alignment horizontal="center" vertical="center" wrapText="1"/>
    </xf>
    <xf numFmtId="165" fontId="16" fillId="0" borderId="0" xfId="0" applyNumberFormat="1" applyFont="1" applyBorder="1" applyAlignment="1">
      <alignment horizontal="center" vertical="center" wrapText="1" readingOrder="1"/>
    </xf>
    <xf numFmtId="0" fontId="2" fillId="0" borderId="21" xfId="0" applyFont="1" applyFill="1" applyBorder="1" applyAlignment="1">
      <alignment horizontal="left" vertical="center" wrapText="1"/>
    </xf>
    <xf numFmtId="167" fontId="3" fillId="0" borderId="2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top" wrapText="1"/>
      <protection locked="0"/>
    </xf>
    <xf numFmtId="167" fontId="3" fillId="9" borderId="1" xfId="0" applyNumberFormat="1" applyFont="1" applyFill="1" applyBorder="1" applyAlignment="1" applyProtection="1">
      <alignment horizontal="right" vertical="top" wrapText="1" readingOrder="1"/>
      <protection locked="0"/>
    </xf>
    <xf numFmtId="167" fontId="2" fillId="9" borderId="1" xfId="0" applyNumberFormat="1" applyFont="1" applyFill="1" applyBorder="1" applyAlignment="1">
      <alignment horizontal="right" vertical="top"/>
    </xf>
    <xf numFmtId="167" fontId="5" fillId="0" borderId="15" xfId="0" applyNumberFormat="1" applyFont="1" applyBorder="1" applyAlignment="1">
      <alignment horizontal="right" vertical="center" wrapText="1"/>
    </xf>
    <xf numFmtId="15" fontId="14" fillId="0" borderId="1" xfId="0" applyNumberFormat="1" applyFont="1" applyFill="1" applyBorder="1" applyAlignment="1" applyProtection="1">
      <alignment horizontal="right" vertical="center" wrapText="1" readingOrder="1"/>
      <protection locked="0"/>
    </xf>
    <xf numFmtId="0" fontId="18" fillId="0" borderId="1" xfId="0" applyFont="1" applyFill="1" applyBorder="1" applyAlignment="1" applyProtection="1">
      <alignment vertical="center" wrapText="1" readingOrder="1"/>
      <protection locked="0"/>
    </xf>
    <xf numFmtId="167" fontId="2" fillId="9" borderId="1" xfId="0" applyNumberFormat="1" applyFont="1" applyFill="1" applyBorder="1" applyAlignment="1">
      <alignment horizontal="right" vertical="center" wrapText="1"/>
    </xf>
    <xf numFmtId="0" fontId="2" fillId="9" borderId="1" xfId="0" applyFont="1" applyFill="1" applyBorder="1" applyAlignment="1">
      <alignment vertical="top" wrapText="1"/>
    </xf>
    <xf numFmtId="0" fontId="2" fillId="9" borderId="1" xfId="0" applyFont="1" applyFill="1" applyBorder="1" applyAlignment="1">
      <alignment horizontal="center" vertical="center" wrapText="1"/>
    </xf>
    <xf numFmtId="165" fontId="2" fillId="9" borderId="1" xfId="0" applyNumberFormat="1" applyFont="1" applyFill="1" applyBorder="1" applyAlignment="1">
      <alignment horizontal="center" vertical="top" wrapText="1"/>
    </xf>
    <xf numFmtId="0" fontId="2" fillId="9" borderId="1" xfId="0" applyFont="1" applyFill="1" applyBorder="1" applyAlignment="1">
      <alignment horizontal="left" vertical="top" wrapText="1"/>
    </xf>
    <xf numFmtId="165" fontId="2" fillId="9" borderId="1" xfId="0" applyNumberFormat="1" applyFont="1" applyFill="1" applyBorder="1" applyAlignment="1">
      <alignment horizontal="left" vertical="top" wrapText="1"/>
    </xf>
    <xf numFmtId="0" fontId="2" fillId="9" borderId="1" xfId="0" applyFont="1" applyFill="1" applyBorder="1" applyAlignment="1">
      <alignment vertical="center" wrapText="1"/>
    </xf>
    <xf numFmtId="0" fontId="2" fillId="9" borderId="1" xfId="0" applyFont="1" applyFill="1" applyBorder="1" applyAlignment="1">
      <alignment vertical="center" wrapText="1" readingOrder="1"/>
    </xf>
    <xf numFmtId="165" fontId="2" fillId="9" borderId="1" xfId="0" applyNumberFormat="1" applyFont="1" applyFill="1" applyBorder="1" applyAlignment="1">
      <alignment horizontal="left" vertical="center" wrapText="1" readingOrder="1"/>
    </xf>
    <xf numFmtId="0" fontId="2" fillId="9" borderId="1" xfId="0" applyFont="1" applyFill="1" applyBorder="1" applyAlignment="1">
      <alignment horizontal="left" vertical="center" wrapText="1" readingOrder="1"/>
    </xf>
    <xf numFmtId="15" fontId="3" fillId="0" borderId="1" xfId="0" applyNumberFormat="1" applyFont="1" applyFill="1" applyBorder="1" applyAlignment="1" applyProtection="1">
      <alignment horizontal="right" vertical="center" wrapText="1"/>
      <protection locked="0"/>
    </xf>
    <xf numFmtId="0" fontId="19" fillId="0" borderId="1" xfId="0" applyFont="1" applyFill="1" applyBorder="1" applyAlignment="1" applyProtection="1">
      <alignment vertical="center" wrapText="1" readingOrder="1"/>
      <protection locked="0"/>
    </xf>
    <xf numFmtId="0" fontId="19" fillId="0" borderId="1" xfId="0" applyFont="1" applyFill="1" applyBorder="1" applyAlignment="1" applyProtection="1">
      <alignment vertical="center" wrapText="1"/>
      <protection locked="0"/>
    </xf>
    <xf numFmtId="0" fontId="19" fillId="7" borderId="1" xfId="0" applyFont="1" applyFill="1" applyBorder="1" applyAlignment="1" applyProtection="1">
      <alignment vertical="center" wrapText="1"/>
      <protection locked="0"/>
    </xf>
    <xf numFmtId="0" fontId="3" fillId="10" borderId="1" xfId="0" applyFont="1" applyFill="1" applyBorder="1" applyAlignment="1" applyProtection="1">
      <alignment vertical="center" wrapText="1" readingOrder="1"/>
      <protection locked="0"/>
    </xf>
    <xf numFmtId="0" fontId="3" fillId="9" borderId="1" xfId="0" applyFont="1" applyFill="1" applyBorder="1" applyAlignment="1" applyProtection="1">
      <alignment vertical="center" wrapText="1" readingOrder="1"/>
      <protection locked="0"/>
    </xf>
    <xf numFmtId="15" fontId="2" fillId="0" borderId="1" xfId="0" applyNumberFormat="1" applyFont="1" applyBorder="1" applyAlignment="1">
      <alignment horizontal="center" vertical="center" wrapText="1" readingOrder="1"/>
    </xf>
    <xf numFmtId="167" fontId="20" fillId="10" borderId="1" xfId="0" applyNumberFormat="1" applyFont="1" applyFill="1" applyBorder="1" applyAlignment="1" applyProtection="1">
      <alignment horizontal="right" vertical="center" wrapText="1" readingOrder="1"/>
      <protection locked="0"/>
    </xf>
    <xf numFmtId="4" fontId="2" fillId="0" borderId="1" xfId="0" applyNumberFormat="1" applyFont="1" applyBorder="1" applyAlignment="1">
      <alignment horizontal="right" vertical="center" wrapText="1" readingOrder="1"/>
    </xf>
    <xf numFmtId="15" fontId="8" fillId="3" borderId="3" xfId="0" applyNumberFormat="1" applyFont="1" applyFill="1" applyBorder="1" applyAlignment="1">
      <alignment vertical="center"/>
    </xf>
    <xf numFmtId="167" fontId="2" fillId="0" borderId="0" xfId="0" applyNumberFormat="1" applyFont="1" applyAlignment="1">
      <alignment horizontal="center" vertical="center"/>
    </xf>
    <xf numFmtId="0" fontId="6" fillId="5" borderId="14"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 xfId="0" applyFont="1" applyFill="1" applyBorder="1" applyAlignment="1">
      <alignment horizontal="center" vertical="center" wrapText="1"/>
    </xf>
    <xf numFmtId="167" fontId="7" fillId="9" borderId="2" xfId="0" applyNumberFormat="1" applyFont="1" applyFill="1" applyBorder="1" applyAlignment="1">
      <alignment horizontal="center" vertical="center" wrapText="1"/>
    </xf>
    <xf numFmtId="14" fontId="7" fillId="9" borderId="2" xfId="0" applyNumberFormat="1" applyFont="1" applyFill="1" applyBorder="1" applyAlignment="1">
      <alignment horizontal="right" vertical="center" wrapText="1"/>
    </xf>
    <xf numFmtId="167" fontId="7" fillId="9" borderId="3" xfId="0" applyNumberFormat="1" applyFont="1" applyFill="1" applyBorder="1" applyAlignment="1">
      <alignment horizontal="center" vertical="center" wrapText="1"/>
    </xf>
    <xf numFmtId="0" fontId="7" fillId="9" borderId="0" xfId="0" applyFont="1" applyFill="1" applyBorder="1" applyAlignment="1">
      <alignment horizontal="center" vertical="center" wrapText="1"/>
    </xf>
    <xf numFmtId="165" fontId="7" fillId="9" borderId="2" xfId="0" applyNumberFormat="1" applyFont="1" applyFill="1" applyBorder="1" applyAlignment="1">
      <alignment horizontal="center" vertical="center" wrapText="1"/>
    </xf>
    <xf numFmtId="4" fontId="7" fillId="9" borderId="0" xfId="0" applyNumberFormat="1" applyFont="1" applyFill="1" applyBorder="1" applyAlignment="1">
      <alignment horizontal="center" vertical="center" wrapText="1"/>
    </xf>
    <xf numFmtId="0" fontId="2" fillId="9" borderId="0" xfId="0" applyFont="1" applyFill="1" applyAlignment="1">
      <alignment horizontal="left" vertical="center" wrapText="1"/>
    </xf>
    <xf numFmtId="167" fontId="21" fillId="9" borderId="3" xfId="0" applyNumberFormat="1" applyFont="1" applyFill="1" applyBorder="1" applyAlignment="1">
      <alignment horizontal="center" vertical="center" wrapText="1"/>
    </xf>
    <xf numFmtId="0" fontId="21" fillId="9" borderId="2" xfId="0" applyFont="1" applyFill="1" applyBorder="1" applyAlignment="1">
      <alignment horizontal="center" vertical="center" wrapText="1"/>
    </xf>
    <xf numFmtId="165" fontId="7" fillId="11" borderId="9" xfId="0" applyNumberFormat="1"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3" xfId="0" applyFont="1" applyFill="1" applyBorder="1" applyAlignment="1">
      <alignment vertical="center"/>
    </xf>
    <xf numFmtId="165" fontId="22" fillId="0" borderId="0" xfId="0" applyNumberFormat="1" applyFont="1" applyAlignment="1">
      <alignment horizontal="center" vertical="center" wrapText="1"/>
    </xf>
    <xf numFmtId="0" fontId="22" fillId="0" borderId="0" xfId="0" applyFont="1" applyAlignment="1">
      <alignment horizontal="left" vertical="center" wrapText="1"/>
    </xf>
    <xf numFmtId="0" fontId="23" fillId="5" borderId="3" xfId="0" applyFont="1" applyFill="1" applyBorder="1" applyAlignment="1">
      <alignment vertical="center" wrapText="1"/>
    </xf>
    <xf numFmtId="0" fontId="23" fillId="5" borderId="4" xfId="0" applyFont="1" applyFill="1" applyBorder="1" applyAlignment="1">
      <alignment horizontal="center" vertical="center" wrapText="1"/>
    </xf>
    <xf numFmtId="0" fontId="23" fillId="5" borderId="14" xfId="0" applyFont="1" applyFill="1" applyBorder="1" applyAlignment="1">
      <alignment vertical="center" wrapText="1"/>
    </xf>
    <xf numFmtId="0" fontId="12" fillId="9" borderId="2" xfId="0"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15" fontId="22" fillId="0" borderId="1" xfId="0" applyNumberFormat="1" applyFont="1" applyFill="1" applyBorder="1" applyAlignment="1">
      <alignment horizontal="center" vertical="center" wrapText="1"/>
    </xf>
    <xf numFmtId="165" fontId="22" fillId="0" borderId="1" xfId="0" applyNumberFormat="1" applyFont="1" applyBorder="1" applyAlignment="1">
      <alignment horizontal="left" vertical="center" wrapText="1"/>
    </xf>
    <xf numFmtId="165" fontId="22" fillId="0" borderId="1" xfId="0" applyNumberFormat="1" applyFont="1" applyBorder="1" applyAlignment="1">
      <alignment horizontal="center" vertical="center" wrapText="1"/>
    </xf>
    <xf numFmtId="165" fontId="22" fillId="0" borderId="0" xfId="0" applyNumberFormat="1" applyFont="1" applyAlignment="1">
      <alignment horizontal="center" vertical="top" wrapText="1"/>
    </xf>
    <xf numFmtId="0" fontId="22" fillId="0" borderId="0" xfId="0" applyFont="1" applyAlignment="1">
      <alignment horizontal="left" vertical="top" wrapText="1"/>
    </xf>
    <xf numFmtId="165" fontId="22" fillId="0" borderId="0" xfId="0" applyNumberFormat="1" applyFont="1" applyBorder="1" applyAlignment="1">
      <alignment horizontal="left" vertical="center" wrapText="1"/>
    </xf>
    <xf numFmtId="165" fontId="22" fillId="0" borderId="23" xfId="0" applyNumberFormat="1" applyFont="1" applyBorder="1" applyAlignment="1">
      <alignment horizontal="center" vertical="center" wrapText="1"/>
    </xf>
    <xf numFmtId="0" fontId="22" fillId="0" borderId="23" xfId="0" applyFont="1" applyFill="1" applyBorder="1" applyAlignment="1" applyProtection="1">
      <alignment horizontal="center" vertical="center" wrapText="1"/>
      <protection locked="0"/>
    </xf>
    <xf numFmtId="15" fontId="22" fillId="0" borderId="23" xfId="0" applyNumberFormat="1" applyFont="1" applyFill="1" applyBorder="1" applyAlignment="1">
      <alignment horizontal="center" vertical="center" wrapText="1"/>
    </xf>
    <xf numFmtId="165" fontId="22" fillId="0" borderId="23" xfId="0" applyNumberFormat="1" applyFont="1" applyBorder="1" applyAlignment="1">
      <alignment horizontal="left" vertical="center" wrapText="1"/>
    </xf>
    <xf numFmtId="165" fontId="2" fillId="0" borderId="23" xfId="0" applyNumberFormat="1" applyFont="1" applyBorder="1" applyAlignment="1">
      <alignment horizontal="center" vertical="center" wrapText="1"/>
    </xf>
    <xf numFmtId="15" fontId="2" fillId="0" borderId="23" xfId="0" applyNumberFormat="1" applyFont="1" applyBorder="1" applyAlignment="1">
      <alignment horizontal="center" vertical="center" wrapText="1" readingOrder="1"/>
    </xf>
    <xf numFmtId="165" fontId="2" fillId="0" borderId="23" xfId="0" applyNumberFormat="1" applyFont="1" applyBorder="1" applyAlignment="1">
      <alignment horizontal="center" vertical="center" wrapText="1" readingOrder="1"/>
    </xf>
    <xf numFmtId="0" fontId="2" fillId="0" borderId="23" xfId="0" applyFont="1" applyBorder="1" applyAlignment="1">
      <alignment horizontal="left" vertical="center" wrapText="1" readingOrder="1"/>
    </xf>
    <xf numFmtId="4" fontId="2" fillId="0" borderId="23" xfId="0" applyNumberFormat="1" applyFont="1" applyBorder="1" applyAlignment="1">
      <alignment horizontal="left" vertical="center" wrapText="1" readingOrder="1"/>
    </xf>
    <xf numFmtId="0" fontId="2" fillId="0" borderId="23" xfId="0" applyFont="1" applyBorder="1" applyAlignment="1">
      <alignment horizontal="center" vertical="center" wrapText="1" readingOrder="1"/>
    </xf>
    <xf numFmtId="4" fontId="2" fillId="0" borderId="23" xfId="0" applyNumberFormat="1" applyFont="1" applyBorder="1" applyAlignment="1">
      <alignment horizontal="right" vertical="center" wrapText="1" readingOrder="1"/>
    </xf>
    <xf numFmtId="165" fontId="22" fillId="0" borderId="0" xfId="0" applyNumberFormat="1" applyFont="1" applyBorder="1" applyAlignment="1">
      <alignment horizontal="center" vertical="center" wrapText="1"/>
    </xf>
    <xf numFmtId="0" fontId="22" fillId="0" borderId="0" xfId="0" applyFont="1" applyFill="1" applyBorder="1" applyAlignment="1" applyProtection="1">
      <alignment horizontal="center" vertical="center" wrapText="1"/>
      <protection locked="0"/>
    </xf>
    <xf numFmtId="15" fontId="22" fillId="0" borderId="0" xfId="0" applyNumberFormat="1" applyFont="1" applyFill="1" applyBorder="1" applyAlignment="1">
      <alignment horizontal="center" vertical="center" wrapText="1"/>
    </xf>
    <xf numFmtId="165"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4" fontId="2" fillId="0" borderId="0" xfId="0" applyNumberFormat="1" applyFont="1" applyBorder="1" applyAlignment="1">
      <alignment horizontal="left" vertical="top" wrapText="1"/>
    </xf>
    <xf numFmtId="0" fontId="5" fillId="0" borderId="0" xfId="0" applyFont="1" applyBorder="1" applyAlignment="1">
      <alignment horizontal="left" vertical="center"/>
    </xf>
    <xf numFmtId="165" fontId="2" fillId="0" borderId="0" xfId="0" applyNumberFormat="1" applyFont="1" applyBorder="1" applyAlignment="1">
      <alignment horizontal="left" vertical="top" wrapText="1"/>
    </xf>
    <xf numFmtId="0" fontId="2" fillId="0" borderId="0" xfId="0" applyFont="1" applyBorder="1" applyAlignment="1">
      <alignment horizontal="left" vertical="top"/>
    </xf>
    <xf numFmtId="167" fontId="2" fillId="0" borderId="0" xfId="0" applyNumberFormat="1" applyFont="1" applyBorder="1" applyAlignment="1">
      <alignment horizontal="left" vertical="top" wrapText="1"/>
    </xf>
    <xf numFmtId="167" fontId="2" fillId="0" borderId="0" xfId="0" applyNumberFormat="1" applyFont="1" applyBorder="1" applyAlignment="1">
      <alignment horizontal="left" vertical="top"/>
    </xf>
    <xf numFmtId="4" fontId="5" fillId="0" borderId="0" xfId="0" applyNumberFormat="1" applyFont="1" applyBorder="1" applyAlignment="1">
      <alignment horizontal="left" vertical="top" wrapText="1"/>
    </xf>
    <xf numFmtId="165" fontId="22" fillId="0" borderId="0" xfId="0" applyNumberFormat="1" applyFont="1" applyBorder="1" applyAlignment="1">
      <alignment horizontal="center" vertical="top" wrapText="1"/>
    </xf>
    <xf numFmtId="0" fontId="22" fillId="0" borderId="0" xfId="0" applyFont="1" applyBorder="1" applyAlignment="1">
      <alignment horizontal="left" vertical="top" wrapText="1"/>
    </xf>
    <xf numFmtId="0" fontId="12" fillId="3" borderId="5" xfId="0" applyFont="1" applyFill="1" applyBorder="1" applyAlignment="1">
      <alignment vertical="center"/>
    </xf>
    <xf numFmtId="0" fontId="2" fillId="0" borderId="3" xfId="0" applyFont="1" applyBorder="1" applyAlignment="1">
      <alignment horizontal="left" vertical="center"/>
    </xf>
    <xf numFmtId="0" fontId="12" fillId="9" borderId="3" xfId="0" applyFont="1" applyFill="1" applyBorder="1" applyAlignment="1">
      <alignment horizontal="left" vertical="center"/>
    </xf>
    <xf numFmtId="0" fontId="12" fillId="12" borderId="5" xfId="0" applyFont="1" applyFill="1" applyBorder="1" applyAlignment="1">
      <alignment vertical="center"/>
    </xf>
    <xf numFmtId="0" fontId="2" fillId="12" borderId="6" xfId="0" applyFont="1" applyFill="1" applyBorder="1" applyAlignment="1">
      <alignment vertical="center"/>
    </xf>
    <xf numFmtId="0" fontId="2" fillId="12" borderId="0" xfId="0" applyFont="1" applyFill="1" applyAlignment="1">
      <alignment horizontal="left" vertical="center"/>
    </xf>
    <xf numFmtId="165" fontId="2" fillId="12" borderId="0" xfId="0" applyNumberFormat="1" applyFont="1" applyFill="1" applyAlignment="1">
      <alignment horizontal="center" vertical="center" wrapText="1"/>
    </xf>
    <xf numFmtId="0" fontId="5" fillId="12" borderId="0" xfId="0" applyFont="1" applyFill="1" applyAlignment="1">
      <alignment horizontal="left" vertical="center" wrapText="1"/>
    </xf>
    <xf numFmtId="0" fontId="2" fillId="12" borderId="0" xfId="0" applyFont="1" applyFill="1" applyAlignment="1">
      <alignment horizontal="left" vertical="center" wrapText="1"/>
    </xf>
    <xf numFmtId="167" fontId="2" fillId="12" borderId="0" xfId="0" applyNumberFormat="1" applyFont="1" applyFill="1" applyAlignment="1">
      <alignment horizontal="right" vertical="center"/>
    </xf>
    <xf numFmtId="14" fontId="2" fillId="12" borderId="0" xfId="0" applyNumberFormat="1" applyFont="1" applyFill="1" applyAlignment="1">
      <alignment horizontal="right" vertical="center"/>
    </xf>
    <xf numFmtId="0" fontId="2" fillId="12" borderId="0" xfId="0" applyFont="1" applyFill="1" applyAlignment="1">
      <alignment horizontal="center" vertical="center" wrapText="1"/>
    </xf>
    <xf numFmtId="167" fontId="2" fillId="12" borderId="0" xfId="0" applyNumberFormat="1" applyFont="1" applyFill="1" applyAlignment="1">
      <alignment horizontal="right" vertical="center" wrapText="1"/>
    </xf>
    <xf numFmtId="0" fontId="2" fillId="12" borderId="0" xfId="0" applyFont="1" applyFill="1" applyAlignment="1">
      <alignment vertical="center" wrapText="1"/>
    </xf>
    <xf numFmtId="165" fontId="22" fillId="12" borderId="0" xfId="0" applyNumberFormat="1" applyFont="1" applyFill="1" applyAlignment="1">
      <alignment horizontal="center" vertical="center" wrapText="1"/>
    </xf>
    <xf numFmtId="0" fontId="22" fillId="12" borderId="0" xfId="0" applyFont="1" applyFill="1" applyAlignment="1">
      <alignment horizontal="left" vertical="center" wrapText="1"/>
    </xf>
    <xf numFmtId="165" fontId="2" fillId="12" borderId="0" xfId="0" applyNumberFormat="1" applyFont="1" applyFill="1" applyAlignment="1">
      <alignment horizontal="left" vertical="center" wrapText="1"/>
    </xf>
    <xf numFmtId="4" fontId="2" fillId="12" borderId="0" xfId="0" applyNumberFormat="1" applyFont="1" applyFill="1" applyAlignment="1">
      <alignment horizontal="left" vertical="center" wrapText="1"/>
    </xf>
    <xf numFmtId="0" fontId="5" fillId="0" borderId="18" xfId="0" applyFont="1" applyBorder="1" applyAlignment="1">
      <alignment vertical="center"/>
    </xf>
    <xf numFmtId="0" fontId="2" fillId="12" borderId="0" xfId="0" applyFont="1" applyFill="1" applyAlignment="1">
      <alignment vertical="center"/>
    </xf>
    <xf numFmtId="0" fontId="6" fillId="5" borderId="14" xfId="0" applyFont="1" applyFill="1" applyBorder="1" applyAlignment="1">
      <alignment horizontal="center" vertical="center" wrapText="1"/>
    </xf>
    <xf numFmtId="4" fontId="5" fillId="0" borderId="18" xfId="0" applyNumberFormat="1" applyFont="1" applyBorder="1" applyAlignment="1">
      <alignment horizontal="right" vertical="center" wrapText="1"/>
    </xf>
    <xf numFmtId="0" fontId="4" fillId="9" borderId="0" xfId="0" applyFont="1" applyFill="1" applyBorder="1" applyAlignment="1">
      <alignment vertical="center"/>
    </xf>
    <xf numFmtId="14" fontId="4" fillId="9" borderId="0" xfId="0" applyNumberFormat="1" applyFont="1" applyFill="1" applyBorder="1" applyAlignment="1">
      <alignment horizontal="right" vertical="center"/>
    </xf>
    <xf numFmtId="0" fontId="16" fillId="9" borderId="0" xfId="0" applyFont="1" applyFill="1" applyBorder="1" applyAlignment="1">
      <alignment horizontal="center" vertical="center"/>
    </xf>
    <xf numFmtId="0" fontId="16" fillId="9" borderId="0" xfId="0" applyFont="1" applyFill="1" applyBorder="1" applyAlignment="1">
      <alignment vertical="center"/>
    </xf>
    <xf numFmtId="15" fontId="4" fillId="9" borderId="0" xfId="0" applyNumberFormat="1" applyFont="1" applyFill="1" applyBorder="1" applyAlignment="1">
      <alignment vertical="center"/>
    </xf>
    <xf numFmtId="0" fontId="2" fillId="9" borderId="0" xfId="0" applyFont="1" applyFill="1" applyBorder="1" applyAlignment="1">
      <alignment horizontal="left" vertical="center"/>
    </xf>
    <xf numFmtId="165" fontId="2" fillId="9" borderId="0" xfId="0" applyNumberFormat="1" applyFont="1" applyFill="1" applyBorder="1" applyAlignment="1">
      <alignment horizontal="center" vertical="center" wrapText="1"/>
    </xf>
    <xf numFmtId="0" fontId="5" fillId="9" borderId="0" xfId="0" applyFont="1" applyFill="1" applyBorder="1" applyAlignment="1">
      <alignment horizontal="left" vertical="center" wrapText="1"/>
    </xf>
    <xf numFmtId="0" fontId="2" fillId="9" borderId="0" xfId="0" applyFont="1" applyFill="1" applyBorder="1" applyAlignment="1">
      <alignment horizontal="left" vertical="center" wrapText="1"/>
    </xf>
    <xf numFmtId="167" fontId="2" fillId="9" borderId="0" xfId="0" applyNumberFormat="1" applyFont="1" applyFill="1" applyBorder="1" applyAlignment="1">
      <alignment horizontal="right" vertical="center"/>
    </xf>
    <xf numFmtId="14" fontId="2" fillId="9" borderId="0" xfId="0" applyNumberFormat="1" applyFont="1" applyFill="1" applyBorder="1" applyAlignment="1">
      <alignment horizontal="right" vertical="center"/>
    </xf>
    <xf numFmtId="0" fontId="2" fillId="9" borderId="0" xfId="0" applyFont="1" applyFill="1" applyBorder="1" applyAlignment="1">
      <alignment horizontal="center" vertical="center" wrapText="1"/>
    </xf>
    <xf numFmtId="167" fontId="2" fillId="9" borderId="0" xfId="0" applyNumberFormat="1" applyFont="1" applyFill="1" applyBorder="1" applyAlignment="1">
      <alignment horizontal="right" vertical="center" wrapText="1"/>
    </xf>
    <xf numFmtId="0" fontId="2" fillId="9" borderId="0" xfId="0" applyFont="1" applyFill="1" applyBorder="1" applyAlignment="1">
      <alignment vertical="center" wrapText="1"/>
    </xf>
    <xf numFmtId="165" fontId="13" fillId="9" borderId="0" xfId="0" applyNumberFormat="1" applyFont="1" applyFill="1" applyBorder="1" applyAlignment="1">
      <alignment horizontal="center" vertical="center" wrapText="1"/>
    </xf>
    <xf numFmtId="0" fontId="13" fillId="9" borderId="0" xfId="0" applyFont="1" applyFill="1" applyBorder="1" applyAlignment="1">
      <alignment horizontal="left" vertical="center" wrapText="1"/>
    </xf>
    <xf numFmtId="165" fontId="2" fillId="9" borderId="0" xfId="0" applyNumberFormat="1" applyFont="1" applyFill="1" applyBorder="1" applyAlignment="1">
      <alignment horizontal="left" vertical="center" wrapText="1"/>
    </xf>
    <xf numFmtId="4" fontId="2" fillId="9" borderId="0" xfId="0" applyNumberFormat="1" applyFont="1" applyFill="1" applyBorder="1" applyAlignment="1">
      <alignment horizontal="left" vertical="center" wrapText="1"/>
    </xf>
    <xf numFmtId="0" fontId="12" fillId="9" borderId="2" xfId="0" applyFont="1" applyFill="1" applyBorder="1" applyAlignment="1">
      <alignment horizontal="left" vertical="center"/>
    </xf>
    <xf numFmtId="0" fontId="2" fillId="0" borderId="2" xfId="0" applyFont="1" applyBorder="1" applyAlignment="1">
      <alignment horizontal="left" vertical="center"/>
    </xf>
    <xf numFmtId="0" fontId="8" fillId="9" borderId="0" xfId="0" applyFont="1" applyFill="1" applyBorder="1" applyAlignment="1">
      <alignment vertical="center"/>
    </xf>
    <xf numFmtId="0" fontId="2" fillId="9" borderId="0" xfId="0" applyFont="1" applyFill="1" applyBorder="1" applyAlignment="1">
      <alignment vertical="center"/>
    </xf>
    <xf numFmtId="169" fontId="21" fillId="9" borderId="3" xfId="0" applyNumberFormat="1" applyFont="1" applyFill="1" applyBorder="1" applyAlignment="1">
      <alignment horizontal="center" vertical="center" wrapText="1"/>
    </xf>
    <xf numFmtId="169" fontId="3" fillId="10" borderId="1" xfId="0" applyNumberFormat="1" applyFont="1" applyFill="1" applyBorder="1" applyAlignment="1" applyProtection="1">
      <alignment horizontal="right" vertical="center" wrapText="1" readingOrder="1"/>
      <protection locked="0"/>
    </xf>
    <xf numFmtId="169" fontId="20" fillId="10" borderId="1" xfId="0" applyNumberFormat="1" applyFont="1" applyFill="1" applyBorder="1" applyAlignment="1" applyProtection="1">
      <alignment horizontal="right" vertical="center" wrapText="1" readingOrder="1"/>
      <protection locked="0"/>
    </xf>
    <xf numFmtId="169" fontId="5" fillId="0" borderId="18" xfId="0" applyNumberFormat="1" applyFont="1" applyBorder="1" applyAlignment="1">
      <alignment horizontal="right" vertical="center" wrapText="1"/>
    </xf>
    <xf numFmtId="169" fontId="24" fillId="10" borderId="1" xfId="0" applyNumberFormat="1" applyFont="1" applyFill="1" applyBorder="1" applyAlignment="1" applyProtection="1">
      <alignment horizontal="right" vertical="center" wrapText="1" readingOrder="1"/>
      <protection locked="0"/>
    </xf>
    <xf numFmtId="0" fontId="6" fillId="5" borderId="14" xfId="0" applyFont="1" applyFill="1" applyBorder="1" applyAlignment="1">
      <alignment horizontal="center" vertical="center" wrapText="1"/>
    </xf>
    <xf numFmtId="167" fontId="5" fillId="0" borderId="18" xfId="0" applyNumberFormat="1" applyFont="1" applyBorder="1" applyAlignment="1">
      <alignment horizontal="right" vertical="top" wrapText="1"/>
    </xf>
    <xf numFmtId="167" fontId="7" fillId="2" borderId="9" xfId="0" applyNumberFormat="1" applyFont="1" applyFill="1" applyBorder="1" applyAlignment="1">
      <alignment horizontal="center" vertical="center" wrapText="1"/>
    </xf>
    <xf numFmtId="167" fontId="21" fillId="9" borderId="2" xfId="0" applyNumberFormat="1" applyFont="1" applyFill="1" applyBorder="1" applyAlignment="1">
      <alignment horizontal="center" vertical="center" wrapText="1"/>
    </xf>
    <xf numFmtId="167" fontId="5" fillId="0" borderId="0" xfId="0" applyNumberFormat="1" applyFont="1" applyBorder="1" applyAlignment="1">
      <alignment horizontal="right" vertical="top" wrapText="1"/>
    </xf>
    <xf numFmtId="167" fontId="20" fillId="9" borderId="1" xfId="0" applyNumberFormat="1" applyFont="1" applyFill="1" applyBorder="1" applyAlignment="1" applyProtection="1">
      <alignment horizontal="right" vertical="center" wrapText="1" readingOrder="1"/>
      <protection locked="0"/>
    </xf>
    <xf numFmtId="0" fontId="5" fillId="0" borderId="18" xfId="0" applyFont="1" applyBorder="1" applyAlignment="1">
      <alignment horizontal="left" vertical="top" wrapText="1"/>
    </xf>
    <xf numFmtId="0" fontId="25" fillId="0" borderId="0" xfId="0" applyFont="1" applyAlignment="1">
      <alignment horizontal="left" vertical="top" wrapText="1"/>
    </xf>
    <xf numFmtId="0" fontId="3" fillId="13" borderId="1" xfId="0" applyFont="1" applyFill="1" applyBorder="1" applyAlignment="1" applyProtection="1">
      <alignment vertical="center" wrapText="1" readingOrder="1"/>
      <protection locked="0"/>
    </xf>
    <xf numFmtId="0" fontId="3" fillId="8" borderId="1" xfId="0" applyFont="1" applyFill="1" applyBorder="1" applyAlignment="1" applyProtection="1">
      <alignment vertical="center" wrapText="1" readingOrder="1"/>
      <protection locked="0"/>
    </xf>
    <xf numFmtId="167" fontId="2" fillId="0" borderId="0" xfId="0" applyNumberFormat="1" applyFont="1" applyAlignment="1">
      <alignment vertical="top" wrapText="1"/>
    </xf>
    <xf numFmtId="0" fontId="8" fillId="3" borderId="3" xfId="0" applyFont="1" applyFill="1" applyBorder="1" applyAlignment="1">
      <alignment horizontal="right" vertical="center"/>
    </xf>
    <xf numFmtId="0" fontId="8" fillId="3" borderId="4" xfId="0" applyFont="1" applyFill="1" applyBorder="1" applyAlignment="1">
      <alignment horizontal="right" vertical="center"/>
    </xf>
    <xf numFmtId="0" fontId="8" fillId="3" borderId="5" xfId="0" applyFont="1" applyFill="1" applyBorder="1" applyAlignment="1">
      <alignment horizontal="left" vertical="center"/>
    </xf>
    <xf numFmtId="0" fontId="8" fillId="3" borderId="3" xfId="0" applyFont="1" applyFill="1" applyBorder="1" applyAlignment="1">
      <alignment horizontal="left" vertical="center"/>
    </xf>
    <xf numFmtId="0" fontId="6"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18" xfId="0" applyFont="1" applyBorder="1" applyAlignment="1">
      <alignment horizontal="center" vertical="center"/>
    </xf>
    <xf numFmtId="0" fontId="2" fillId="0" borderId="18" xfId="0" applyFont="1" applyBorder="1" applyAlignment="1">
      <alignment horizontal="center" vertical="top"/>
    </xf>
    <xf numFmtId="0" fontId="8" fillId="3" borderId="5"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0" borderId="14" xfId="0" applyFont="1" applyBorder="1" applyAlignment="1">
      <alignment horizontal="center" vertical="top"/>
    </xf>
    <xf numFmtId="0" fontId="16" fillId="0" borderId="2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6" fillId="5" borderId="1" xfId="0" applyFont="1" applyFill="1" applyBorder="1" applyAlignment="1">
      <alignment horizontal="center" vertical="center" wrapText="1"/>
    </xf>
    <xf numFmtId="0" fontId="8" fillId="3" borderId="5"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6" fillId="4" borderId="14" xfId="2" applyFont="1" applyFill="1" applyBorder="1" applyAlignment="1">
      <alignment horizontal="center" vertical="center"/>
    </xf>
    <xf numFmtId="0" fontId="6" fillId="4" borderId="16" xfId="2" applyFont="1" applyFill="1" applyBorder="1" applyAlignment="1">
      <alignment horizontal="center" vertical="center"/>
    </xf>
    <xf numFmtId="0" fontId="6" fillId="5" borderId="1" xfId="2" applyFont="1" applyFill="1" applyBorder="1" applyAlignment="1">
      <alignment horizontal="center" vertical="center" wrapText="1"/>
    </xf>
    <xf numFmtId="0" fontId="5" fillId="0" borderId="17" xfId="0" applyFont="1" applyBorder="1" applyAlignment="1">
      <alignment horizontal="center" vertical="center"/>
    </xf>
    <xf numFmtId="0" fontId="6" fillId="4" borderId="14" xfId="0" applyFont="1" applyFill="1" applyBorder="1" applyAlignment="1">
      <alignment horizontal="center" vertical="center"/>
    </xf>
    <xf numFmtId="0" fontId="6" fillId="4" borderId="16" xfId="0" applyFont="1" applyFill="1" applyBorder="1" applyAlignment="1">
      <alignment horizontal="center" vertical="center"/>
    </xf>
    <xf numFmtId="0" fontId="8" fillId="3" borderId="2" xfId="0" applyFont="1" applyFill="1" applyBorder="1" applyAlignment="1">
      <alignment horizontal="left"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cellXfs>
  <cellStyles count="3">
    <cellStyle name="Comma" xfId="1" builtinId="3"/>
    <cellStyle name="Normal" xfId="0" builtinId="0"/>
    <cellStyle name="Normal 2" xfId="2"/>
  </cellStyles>
  <dxfs count="186">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36465E"/>
      <rgbColor rgb="00C0C0C0"/>
      <rgbColor rgb="00FFFFFF"/>
      <rgbColor rgb="00E0E1E2"/>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985875/Documents/1.%20SCM/4.0%20SCM%20Other/Financial%20Misconduct/Fruitless%20&amp;%20Wasteful/FY%202017/Copy%20of%20REGISTER%20FRUITLESS%20%20WASTEFUL%20EXPENDITURE%20-%20OCT%202016%20ESTATES%20%20TRAVEL%20(CONSOLI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ec 2016"/>
      <sheetName val="Nov 2016"/>
      <sheetName val="Oct 2016"/>
      <sheetName val="Sept 2016"/>
      <sheetName val="Aug 2016"/>
      <sheetName val="July 2016"/>
      <sheetName val="June 2016"/>
      <sheetName val="May 2016"/>
      <sheetName val="April 2016"/>
      <sheetName val="March 2016"/>
      <sheetName val="Feb 2016"/>
      <sheetName val="Jan 2016"/>
      <sheetName val="Dec 2015"/>
      <sheetName val="Nov 2015"/>
      <sheetName val="Oct 2015"/>
      <sheetName val="Sep 2015"/>
      <sheetName val="Sheet6"/>
    </sheetNames>
    <sheetDataSet>
      <sheetData sheetId="0"/>
      <sheetData sheetId="1"/>
      <sheetData sheetId="2"/>
      <sheetData sheetId="3">
        <row r="152">
          <cell r="F152">
            <v>202938.30000000002</v>
          </cell>
        </row>
      </sheetData>
      <sheetData sheetId="4">
        <row r="47">
          <cell r="F47">
            <v>182173.08999999997</v>
          </cell>
        </row>
      </sheetData>
      <sheetData sheetId="5">
        <row r="70">
          <cell r="F70">
            <v>141278.67999999996</v>
          </cell>
        </row>
      </sheetData>
      <sheetData sheetId="6">
        <row r="53">
          <cell r="F53">
            <v>1335081.2200000004</v>
          </cell>
        </row>
      </sheetData>
      <sheetData sheetId="7">
        <row r="36">
          <cell r="F36">
            <v>218567.33999999997</v>
          </cell>
        </row>
      </sheetData>
      <sheetData sheetId="8">
        <row r="38">
          <cell r="F38">
            <v>75024.100000000006</v>
          </cell>
        </row>
      </sheetData>
      <sheetData sheetId="9">
        <row r="63">
          <cell r="F63">
            <v>128348.03999999998</v>
          </cell>
        </row>
      </sheetData>
      <sheetData sheetId="10">
        <row r="60">
          <cell r="F60">
            <v>190995.46999999997</v>
          </cell>
        </row>
      </sheetData>
      <sheetData sheetId="11">
        <row r="43">
          <cell r="F43">
            <v>160871.04999999999</v>
          </cell>
        </row>
      </sheetData>
      <sheetData sheetId="12">
        <row r="47">
          <cell r="F47">
            <v>125023.28999999998</v>
          </cell>
        </row>
      </sheetData>
      <sheetData sheetId="13">
        <row r="10">
          <cell r="F10">
            <v>1523.8100000000002</v>
          </cell>
        </row>
      </sheetData>
      <sheetData sheetId="14"/>
      <sheetData sheetId="15">
        <row r="17">
          <cell r="F17">
            <v>26044.55</v>
          </cell>
        </row>
      </sheetData>
      <sheetData sheetId="16">
        <row r="20">
          <cell r="F20">
            <v>25717.950000000004</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
  <sheetViews>
    <sheetView showGridLines="0" zoomScale="90" zoomScaleNormal="90" workbookViewId="0">
      <pane ySplit="4" topLeftCell="A5" activePane="bottomLeft" state="frozen"/>
      <selection activeCell="L40" sqref="L40"/>
      <selection pane="bottomLeft" activeCell="L40" sqref="L40"/>
    </sheetView>
  </sheetViews>
  <sheetFormatPr defaultRowHeight="12" x14ac:dyDescent="0.2"/>
  <cols>
    <col min="1" max="1" width="4.85546875" style="1" customWidth="1"/>
    <col min="2" max="2" width="11.42578125" style="1" customWidth="1"/>
    <col min="3" max="3" width="19" style="1" customWidth="1"/>
    <col min="4" max="4" width="20.140625" style="1" customWidth="1"/>
    <col min="5" max="5" width="29.140625" style="24" customWidth="1"/>
    <col min="6" max="6" width="15.5703125" style="24" customWidth="1"/>
    <col min="7" max="7" width="17.7109375" style="24" customWidth="1"/>
    <col min="8" max="8" width="19.5703125" style="1" customWidth="1"/>
    <col min="9" max="10" width="20.140625" style="1" customWidth="1"/>
    <col min="11" max="11" width="17" style="47" customWidth="1"/>
    <col min="12" max="12" width="19.85546875" style="30" bestFit="1" customWidth="1"/>
    <col min="13" max="13" width="23.5703125" style="24" customWidth="1"/>
    <col min="14" max="14" width="14.140625" style="66" customWidth="1"/>
    <col min="15" max="15" width="37.85546875" style="24" customWidth="1"/>
    <col min="16" max="16" width="37.7109375" style="24" customWidth="1"/>
    <col min="17" max="17" width="17.85546875" style="50" customWidth="1"/>
    <col min="18" max="18" width="42" style="39" customWidth="1"/>
    <col min="19" max="19" width="10" style="66" customWidth="1"/>
    <col min="20" max="20" width="14.85546875" style="26" bestFit="1" customWidth="1"/>
    <col min="21" max="21" width="17.85546875" style="26" customWidth="1"/>
    <col min="22" max="22" width="16.85546875" style="26" customWidth="1"/>
    <col min="23" max="23" width="14.28515625" style="24" customWidth="1"/>
    <col min="24" max="24" width="13.140625" style="26" customWidth="1"/>
    <col min="25" max="25" width="11.7109375" style="24" customWidth="1"/>
    <col min="26" max="26" width="15.7109375" style="25" customWidth="1"/>
    <col min="27" max="27" width="13.28515625" style="24" customWidth="1"/>
    <col min="28" max="28" width="12.85546875" style="24" customWidth="1"/>
    <col min="29" max="29" width="14" style="25" customWidth="1"/>
    <col min="30" max="30" width="15.28515625" style="24" customWidth="1"/>
    <col min="31" max="31" width="12.28515625" style="24" customWidth="1"/>
    <col min="32" max="32" width="14.28515625" style="24" customWidth="1"/>
    <col min="33" max="16384" width="9.140625" style="1"/>
  </cols>
  <sheetData>
    <row r="1" spans="1:40" s="3" customFormat="1" ht="24" customHeight="1" x14ac:dyDescent="0.2">
      <c r="A1" s="466" t="s">
        <v>50</v>
      </c>
      <c r="B1" s="467"/>
      <c r="C1" s="467"/>
      <c r="D1" s="467"/>
      <c r="E1" s="467"/>
      <c r="F1" s="467"/>
      <c r="G1" s="467"/>
      <c r="H1" s="467"/>
      <c r="I1" s="467"/>
      <c r="J1" s="467"/>
      <c r="K1" s="467"/>
      <c r="L1" s="464" t="s">
        <v>107</v>
      </c>
      <c r="M1" s="464"/>
      <c r="N1" s="464"/>
      <c r="O1" s="464"/>
      <c r="P1" s="464"/>
      <c r="Q1" s="464"/>
      <c r="R1" s="464"/>
      <c r="S1" s="464"/>
      <c r="T1" s="464"/>
      <c r="U1" s="464"/>
      <c r="V1" s="464"/>
      <c r="W1" s="464"/>
      <c r="X1" s="464"/>
      <c r="Y1" s="464"/>
      <c r="Z1" s="464"/>
      <c r="AA1" s="464"/>
      <c r="AB1" s="464"/>
      <c r="AC1" s="464"/>
      <c r="AD1" s="464"/>
      <c r="AE1" s="464"/>
      <c r="AF1" s="465"/>
    </row>
    <row r="2" spans="1:40" s="4" customFormat="1" ht="18.75" customHeight="1" x14ac:dyDescent="0.2">
      <c r="A2" s="11"/>
      <c r="B2" s="10"/>
      <c r="E2" s="8"/>
      <c r="F2" s="8"/>
      <c r="G2" s="8"/>
      <c r="K2" s="45"/>
      <c r="L2" s="27"/>
      <c r="M2" s="8"/>
      <c r="N2" s="63"/>
      <c r="O2" s="8"/>
      <c r="P2" s="8"/>
      <c r="Q2" s="48"/>
      <c r="R2" s="37"/>
      <c r="S2" s="63"/>
      <c r="T2" s="9"/>
      <c r="U2" s="9"/>
      <c r="V2" s="9"/>
      <c r="W2" s="8"/>
      <c r="X2" s="9"/>
      <c r="Y2" s="8"/>
      <c r="Z2" s="22"/>
      <c r="AA2" s="8"/>
      <c r="AB2" s="8"/>
      <c r="AC2" s="22"/>
      <c r="AD2" s="8"/>
      <c r="AE2" s="8"/>
      <c r="AF2" s="8"/>
    </row>
    <row r="3" spans="1:40" s="15" customFormat="1" ht="18.75" customHeight="1" x14ac:dyDescent="0.2">
      <c r="A3" s="468" t="s">
        <v>22</v>
      </c>
      <c r="B3" s="469"/>
      <c r="C3" s="469"/>
      <c r="D3" s="469"/>
      <c r="E3" s="469"/>
      <c r="F3" s="469"/>
      <c r="G3" s="469"/>
      <c r="H3" s="469"/>
      <c r="I3" s="469"/>
      <c r="J3" s="469"/>
      <c r="K3" s="469"/>
      <c r="L3" s="469"/>
      <c r="M3" s="470" t="s">
        <v>27</v>
      </c>
      <c r="N3" s="471"/>
      <c r="O3" s="471"/>
      <c r="P3" s="472"/>
      <c r="Q3" s="471"/>
      <c r="R3" s="471"/>
      <c r="S3" s="471"/>
      <c r="T3" s="471"/>
      <c r="U3" s="471"/>
      <c r="V3" s="471"/>
      <c r="W3" s="471"/>
      <c r="X3" s="473"/>
      <c r="Y3" s="474" t="s">
        <v>39</v>
      </c>
      <c r="Z3" s="474"/>
      <c r="AA3" s="474"/>
      <c r="AB3" s="474"/>
      <c r="AC3" s="474"/>
      <c r="AD3" s="474"/>
      <c r="AE3" s="474"/>
      <c r="AF3" s="474"/>
    </row>
    <row r="4" spans="1:40" s="8" customFormat="1" ht="51" customHeight="1" x14ac:dyDescent="0.2">
      <c r="A4" s="12" t="s">
        <v>3</v>
      </c>
      <c r="B4" s="13" t="s">
        <v>5</v>
      </c>
      <c r="C4" s="13" t="s">
        <v>18</v>
      </c>
      <c r="D4" s="13" t="s">
        <v>19</v>
      </c>
      <c r="E4" s="17" t="s">
        <v>20</v>
      </c>
      <c r="F4" s="13" t="s">
        <v>37</v>
      </c>
      <c r="G4" s="13" t="s">
        <v>48</v>
      </c>
      <c r="H4" s="13" t="s">
        <v>0</v>
      </c>
      <c r="I4" s="17" t="s">
        <v>1</v>
      </c>
      <c r="J4" s="17" t="s">
        <v>2</v>
      </c>
      <c r="K4" s="46" t="s">
        <v>49</v>
      </c>
      <c r="L4" s="28" t="s">
        <v>21</v>
      </c>
      <c r="M4" s="17" t="s">
        <v>43</v>
      </c>
      <c r="N4" s="93" t="s">
        <v>52</v>
      </c>
      <c r="O4" s="17" t="s">
        <v>23</v>
      </c>
      <c r="P4" s="17" t="s">
        <v>36</v>
      </c>
      <c r="Q4" s="51" t="s">
        <v>53</v>
      </c>
      <c r="R4" s="38" t="s">
        <v>24</v>
      </c>
      <c r="S4" s="95" t="s">
        <v>44</v>
      </c>
      <c r="T4" s="20" t="s">
        <v>25</v>
      </c>
      <c r="U4" s="20" t="s">
        <v>55</v>
      </c>
      <c r="V4" s="20" t="s">
        <v>54</v>
      </c>
      <c r="W4" s="13" t="s">
        <v>26</v>
      </c>
      <c r="X4" s="20" t="s">
        <v>25</v>
      </c>
      <c r="Y4" s="14" t="s">
        <v>28</v>
      </c>
      <c r="Z4" s="21" t="s">
        <v>29</v>
      </c>
      <c r="AA4" s="16" t="s">
        <v>30</v>
      </c>
      <c r="AB4" s="16" t="s">
        <v>31</v>
      </c>
      <c r="AC4" s="21" t="s">
        <v>32</v>
      </c>
      <c r="AD4" s="17" t="s">
        <v>33</v>
      </c>
      <c r="AE4" s="14" t="s">
        <v>34</v>
      </c>
      <c r="AF4" s="18" t="s">
        <v>35</v>
      </c>
    </row>
    <row r="5" spans="1:40" ht="120" x14ac:dyDescent="0.2">
      <c r="A5" s="6">
        <v>1</v>
      </c>
      <c r="B5" s="5" t="s">
        <v>6</v>
      </c>
      <c r="C5" s="5" t="s">
        <v>14</v>
      </c>
      <c r="D5" s="5" t="s">
        <v>16</v>
      </c>
      <c r="E5" s="23" t="s">
        <v>7</v>
      </c>
      <c r="F5" s="23" t="s">
        <v>96</v>
      </c>
      <c r="G5" s="2" t="s">
        <v>97</v>
      </c>
      <c r="H5" s="5" t="s">
        <v>8</v>
      </c>
      <c r="I5" s="5" t="s">
        <v>9</v>
      </c>
      <c r="J5" s="5" t="s">
        <v>10</v>
      </c>
      <c r="K5" s="42">
        <v>14185</v>
      </c>
      <c r="L5" s="29">
        <v>41851.333333333328</v>
      </c>
      <c r="M5" s="23" t="s">
        <v>42</v>
      </c>
      <c r="N5" s="94" t="s">
        <v>106</v>
      </c>
      <c r="O5" s="23" t="s">
        <v>121</v>
      </c>
      <c r="P5" s="23" t="s">
        <v>122</v>
      </c>
      <c r="Q5" s="52">
        <v>7234.78</v>
      </c>
      <c r="R5" s="23" t="s">
        <v>123</v>
      </c>
      <c r="S5" s="64" t="s">
        <v>109</v>
      </c>
      <c r="T5" s="7">
        <v>42139</v>
      </c>
      <c r="U5" s="7" t="s">
        <v>109</v>
      </c>
      <c r="V5" s="7" t="s">
        <v>109</v>
      </c>
      <c r="W5" s="2"/>
      <c r="X5" s="7"/>
      <c r="Y5" s="2"/>
      <c r="Z5" s="19"/>
      <c r="AA5" s="2"/>
      <c r="AB5" s="2"/>
      <c r="AC5" s="19"/>
      <c r="AD5" s="2"/>
      <c r="AE5" s="2"/>
      <c r="AF5" s="2"/>
    </row>
    <row r="6" spans="1:40" ht="108" x14ac:dyDescent="0.2">
      <c r="A6" s="6">
        <v>2</v>
      </c>
      <c r="B6" s="5" t="s">
        <v>11</v>
      </c>
      <c r="C6" s="5" t="s">
        <v>4</v>
      </c>
      <c r="D6" s="5" t="s">
        <v>15</v>
      </c>
      <c r="E6" s="23" t="s">
        <v>12</v>
      </c>
      <c r="F6" s="23"/>
      <c r="G6" s="2"/>
      <c r="H6" s="5" t="s">
        <v>8</v>
      </c>
      <c r="I6" s="5" t="s">
        <v>9</v>
      </c>
      <c r="J6" s="5" t="s">
        <v>13</v>
      </c>
      <c r="K6" s="42">
        <v>53231</v>
      </c>
      <c r="L6" s="29">
        <v>41783.333333333328</v>
      </c>
      <c r="M6" s="23" t="s">
        <v>41</v>
      </c>
      <c r="N6" s="94" t="s">
        <v>106</v>
      </c>
      <c r="O6" s="23" t="s">
        <v>99</v>
      </c>
      <c r="P6" s="23" t="s">
        <v>111</v>
      </c>
      <c r="Q6" s="52">
        <v>53231</v>
      </c>
      <c r="R6" s="31" t="s">
        <v>127</v>
      </c>
      <c r="S6" s="64" t="s">
        <v>109</v>
      </c>
      <c r="T6" s="7">
        <v>42139</v>
      </c>
      <c r="U6" s="7" t="s">
        <v>109</v>
      </c>
      <c r="V6" s="7" t="s">
        <v>109</v>
      </c>
      <c r="W6" s="2"/>
      <c r="X6" s="7"/>
      <c r="Y6" s="2"/>
      <c r="Z6" s="19"/>
      <c r="AA6" s="2"/>
      <c r="AB6" s="2"/>
      <c r="AC6" s="19"/>
      <c r="AD6" s="2"/>
      <c r="AE6" s="2"/>
      <c r="AF6" s="2"/>
    </row>
    <row r="7" spans="1:40" ht="48" x14ac:dyDescent="0.2">
      <c r="A7" s="6">
        <v>3</v>
      </c>
      <c r="B7" s="5" t="s">
        <v>45</v>
      </c>
      <c r="C7" s="36" t="s">
        <v>17</v>
      </c>
      <c r="D7" s="36" t="s">
        <v>47</v>
      </c>
      <c r="E7" s="5" t="s">
        <v>78</v>
      </c>
      <c r="F7" s="5" t="s">
        <v>51</v>
      </c>
      <c r="G7" s="2">
        <v>111270</v>
      </c>
      <c r="H7" s="5" t="s">
        <v>8</v>
      </c>
      <c r="I7" s="5" t="s">
        <v>9</v>
      </c>
      <c r="J7" s="5" t="s">
        <v>46</v>
      </c>
      <c r="K7" s="42">
        <v>20000</v>
      </c>
      <c r="L7" s="33">
        <v>41730.333333333328</v>
      </c>
      <c r="M7" s="23" t="s">
        <v>42</v>
      </c>
      <c r="N7" s="94" t="s">
        <v>38</v>
      </c>
      <c r="O7" s="23" t="s">
        <v>93</v>
      </c>
      <c r="P7" s="32" t="s">
        <v>124</v>
      </c>
      <c r="Q7" s="49"/>
      <c r="R7" s="31" t="s">
        <v>135</v>
      </c>
      <c r="S7" s="64" t="s">
        <v>109</v>
      </c>
      <c r="T7" s="35">
        <v>42139</v>
      </c>
      <c r="U7" s="35"/>
      <c r="V7" s="35"/>
      <c r="W7" s="32"/>
      <c r="X7" s="35"/>
      <c r="Y7" s="32"/>
      <c r="Z7" s="34"/>
      <c r="AA7" s="32"/>
      <c r="AB7" s="32"/>
      <c r="AC7" s="34"/>
      <c r="AD7" s="32"/>
      <c r="AE7" s="32"/>
      <c r="AF7" s="32"/>
    </row>
    <row r="8" spans="1:40" ht="63" customHeight="1" x14ac:dyDescent="0.2">
      <c r="A8" s="6">
        <v>4</v>
      </c>
      <c r="B8" s="5" t="s">
        <v>165</v>
      </c>
      <c r="C8" s="36" t="s">
        <v>14</v>
      </c>
      <c r="D8" s="36" t="s">
        <v>59</v>
      </c>
      <c r="E8" s="5" t="s">
        <v>166</v>
      </c>
      <c r="F8" s="5" t="s">
        <v>167</v>
      </c>
      <c r="G8" s="2">
        <v>107736</v>
      </c>
      <c r="H8" s="5" t="s">
        <v>8</v>
      </c>
      <c r="I8" s="5" t="s">
        <v>168</v>
      </c>
      <c r="J8" s="5" t="s">
        <v>169</v>
      </c>
      <c r="K8" s="42">
        <v>55495.199999999997</v>
      </c>
      <c r="L8" s="33">
        <v>41730.333333333328</v>
      </c>
      <c r="M8" s="23" t="s">
        <v>170</v>
      </c>
      <c r="N8" s="94" t="s">
        <v>106</v>
      </c>
      <c r="O8" s="31" t="s">
        <v>171</v>
      </c>
      <c r="P8" s="32"/>
      <c r="Q8" s="49">
        <v>10303.6</v>
      </c>
      <c r="R8" s="31" t="s">
        <v>172</v>
      </c>
      <c r="S8" s="64" t="s">
        <v>109</v>
      </c>
      <c r="T8" s="35">
        <v>42209</v>
      </c>
      <c r="U8" s="35"/>
      <c r="V8" s="35"/>
      <c r="W8" s="32"/>
      <c r="X8" s="35"/>
      <c r="Y8" s="32"/>
      <c r="Z8" s="34"/>
      <c r="AA8" s="32"/>
      <c r="AB8" s="32"/>
      <c r="AC8" s="34"/>
      <c r="AD8" s="32"/>
      <c r="AE8" s="32"/>
      <c r="AF8" s="32"/>
      <c r="AN8" s="1">
        <v>0</v>
      </c>
    </row>
    <row r="9" spans="1:40" ht="48" x14ac:dyDescent="0.2">
      <c r="A9" s="6">
        <v>5</v>
      </c>
      <c r="B9" s="40" t="s">
        <v>79</v>
      </c>
      <c r="C9" s="40" t="s">
        <v>56</v>
      </c>
      <c r="D9" s="32" t="s">
        <v>94</v>
      </c>
      <c r="E9" s="32" t="s">
        <v>57</v>
      </c>
      <c r="F9" s="32" t="s">
        <v>58</v>
      </c>
      <c r="G9" s="32"/>
      <c r="H9" s="43" t="s">
        <v>8</v>
      </c>
      <c r="I9" s="43" t="s">
        <v>9</v>
      </c>
      <c r="J9" s="43" t="s">
        <v>13</v>
      </c>
      <c r="K9" s="44">
        <v>50000000</v>
      </c>
      <c r="L9" s="41">
        <v>42126</v>
      </c>
      <c r="M9" s="23" t="s">
        <v>40</v>
      </c>
      <c r="N9" s="94" t="s">
        <v>38</v>
      </c>
      <c r="O9" s="32" t="s">
        <v>125</v>
      </c>
      <c r="P9" s="32"/>
      <c r="Q9" s="49"/>
      <c r="R9" s="31" t="s">
        <v>135</v>
      </c>
      <c r="S9" s="64" t="s">
        <v>109</v>
      </c>
      <c r="T9" s="35">
        <v>42139</v>
      </c>
      <c r="U9" s="35"/>
      <c r="V9" s="35"/>
      <c r="W9" s="32"/>
      <c r="X9" s="35"/>
      <c r="Y9" s="32"/>
      <c r="Z9" s="34"/>
      <c r="AA9" s="32"/>
      <c r="AB9" s="32"/>
      <c r="AC9" s="34"/>
      <c r="AD9" s="32"/>
      <c r="AE9" s="32"/>
      <c r="AF9" s="32"/>
    </row>
    <row r="10" spans="1:40" ht="84" x14ac:dyDescent="0.2">
      <c r="A10" s="6">
        <v>6</v>
      </c>
      <c r="B10" s="40" t="s">
        <v>62</v>
      </c>
      <c r="C10" s="40" t="s">
        <v>59</v>
      </c>
      <c r="D10" s="32" t="s">
        <v>60</v>
      </c>
      <c r="E10" s="32" t="s">
        <v>61</v>
      </c>
      <c r="F10" s="32"/>
      <c r="G10" s="32"/>
      <c r="H10" s="43" t="s">
        <v>8</v>
      </c>
      <c r="I10" s="43" t="s">
        <v>9</v>
      </c>
      <c r="J10" s="43" t="s">
        <v>13</v>
      </c>
      <c r="K10" s="44">
        <v>17000</v>
      </c>
      <c r="L10" s="41">
        <v>42016</v>
      </c>
      <c r="M10" s="23" t="s">
        <v>40</v>
      </c>
      <c r="N10" s="94" t="s">
        <v>106</v>
      </c>
      <c r="O10" s="32" t="s">
        <v>126</v>
      </c>
      <c r="P10" s="32" t="s">
        <v>110</v>
      </c>
      <c r="Q10" s="49">
        <v>17000</v>
      </c>
      <c r="R10" s="31" t="s">
        <v>100</v>
      </c>
      <c r="S10" s="64" t="s">
        <v>109</v>
      </c>
      <c r="T10" s="35">
        <v>42139</v>
      </c>
      <c r="U10" s="35" t="s">
        <v>109</v>
      </c>
      <c r="V10" s="35" t="s">
        <v>136</v>
      </c>
      <c r="W10" s="32"/>
      <c r="X10" s="35"/>
      <c r="Y10" s="32"/>
      <c r="Z10" s="34"/>
      <c r="AA10" s="32"/>
      <c r="AB10" s="32"/>
      <c r="AC10" s="34"/>
      <c r="AD10" s="32"/>
      <c r="AE10" s="32"/>
      <c r="AF10" s="32"/>
    </row>
    <row r="11" spans="1:40" ht="144" x14ac:dyDescent="0.2">
      <c r="A11" s="6">
        <v>7</v>
      </c>
      <c r="B11" s="40" t="s">
        <v>80</v>
      </c>
      <c r="C11" s="40" t="s">
        <v>59</v>
      </c>
      <c r="D11" s="32" t="s">
        <v>63</v>
      </c>
      <c r="E11" s="23" t="s">
        <v>117</v>
      </c>
      <c r="F11" s="32" t="s">
        <v>64</v>
      </c>
      <c r="G11" s="32"/>
      <c r="H11" s="43" t="s">
        <v>8</v>
      </c>
      <c r="I11" s="43" t="s">
        <v>9</v>
      </c>
      <c r="J11" s="43" t="s">
        <v>13</v>
      </c>
      <c r="K11" s="44">
        <v>127440</v>
      </c>
      <c r="L11" s="41">
        <v>42080</v>
      </c>
      <c r="M11" s="23" t="s">
        <v>40</v>
      </c>
      <c r="N11" s="94" t="s">
        <v>106</v>
      </c>
      <c r="O11" s="32" t="s">
        <v>95</v>
      </c>
      <c r="P11" s="32"/>
      <c r="Q11" s="49">
        <v>127440</v>
      </c>
      <c r="R11" s="31" t="s">
        <v>127</v>
      </c>
      <c r="S11" s="64" t="s">
        <v>109</v>
      </c>
      <c r="T11" s="35">
        <v>42139</v>
      </c>
      <c r="U11" s="35" t="s">
        <v>109</v>
      </c>
      <c r="V11" s="35" t="s">
        <v>128</v>
      </c>
      <c r="W11" s="32"/>
      <c r="X11" s="35"/>
      <c r="Y11" s="32"/>
      <c r="Z11" s="34"/>
      <c r="AA11" s="32"/>
      <c r="AB11" s="32"/>
      <c r="AC11" s="34"/>
      <c r="AD11" s="32"/>
      <c r="AE11" s="32"/>
      <c r="AF11" s="32"/>
    </row>
    <row r="12" spans="1:40" ht="72" x14ac:dyDescent="0.2">
      <c r="A12" s="6">
        <v>8</v>
      </c>
      <c r="B12" s="40" t="s">
        <v>82</v>
      </c>
      <c r="C12" s="40" t="s">
        <v>56</v>
      </c>
      <c r="D12" s="32" t="s">
        <v>65</v>
      </c>
      <c r="E12" s="32" t="s">
        <v>81</v>
      </c>
      <c r="F12" s="32" t="s">
        <v>66</v>
      </c>
      <c r="G12" s="32"/>
      <c r="H12" s="43" t="s">
        <v>8</v>
      </c>
      <c r="I12" s="43" t="s">
        <v>9</v>
      </c>
      <c r="J12" s="43" t="s">
        <v>46</v>
      </c>
      <c r="K12" s="44">
        <v>1287437</v>
      </c>
      <c r="L12" s="41">
        <v>42074</v>
      </c>
      <c r="M12" s="23" t="s">
        <v>40</v>
      </c>
      <c r="N12" s="94" t="s">
        <v>106</v>
      </c>
      <c r="O12" s="32" t="s">
        <v>101</v>
      </c>
      <c r="P12" s="32"/>
      <c r="Q12" s="49">
        <v>1287437</v>
      </c>
      <c r="R12" s="31" t="s">
        <v>127</v>
      </c>
      <c r="S12" s="64" t="s">
        <v>109</v>
      </c>
      <c r="T12" s="35">
        <v>42139</v>
      </c>
      <c r="U12" s="35" t="s">
        <v>109</v>
      </c>
      <c r="V12" s="35" t="s">
        <v>109</v>
      </c>
      <c r="W12" s="32"/>
      <c r="X12" s="35"/>
      <c r="Y12" s="32"/>
      <c r="Z12" s="34"/>
      <c r="AA12" s="32"/>
      <c r="AB12" s="32"/>
      <c r="AC12" s="34"/>
      <c r="AD12" s="32"/>
      <c r="AE12" s="32"/>
      <c r="AF12" s="32"/>
    </row>
    <row r="13" spans="1:40" ht="120" x14ac:dyDescent="0.2">
      <c r="A13" s="6">
        <v>9</v>
      </c>
      <c r="B13" s="40" t="s">
        <v>84</v>
      </c>
      <c r="C13" s="40" t="s">
        <v>14</v>
      </c>
      <c r="D13" s="32" t="s">
        <v>70</v>
      </c>
      <c r="E13" s="32" t="s">
        <v>69</v>
      </c>
      <c r="F13" s="32" t="s">
        <v>68</v>
      </c>
      <c r="G13" s="32">
        <v>500104</v>
      </c>
      <c r="H13" s="43" t="s">
        <v>8</v>
      </c>
      <c r="I13" s="43" t="s">
        <v>9</v>
      </c>
      <c r="J13" s="43" t="s">
        <v>83</v>
      </c>
      <c r="K13" s="44">
        <v>218985.99</v>
      </c>
      <c r="L13" s="41">
        <v>42355</v>
      </c>
      <c r="M13" s="23" t="s">
        <v>40</v>
      </c>
      <c r="N13" s="94" t="s">
        <v>106</v>
      </c>
      <c r="O13" s="32" t="s">
        <v>102</v>
      </c>
      <c r="P13" s="32" t="s">
        <v>129</v>
      </c>
      <c r="Q13" s="49">
        <v>218985.99</v>
      </c>
      <c r="R13" s="23" t="s">
        <v>130</v>
      </c>
      <c r="S13" s="64" t="s">
        <v>109</v>
      </c>
      <c r="T13" s="35">
        <v>42139</v>
      </c>
      <c r="U13" s="35" t="s">
        <v>109</v>
      </c>
      <c r="V13" s="35"/>
      <c r="W13" s="32"/>
      <c r="X13" s="35"/>
      <c r="Y13" s="32"/>
      <c r="Z13" s="34"/>
      <c r="AA13" s="32"/>
      <c r="AB13" s="32"/>
      <c r="AC13" s="34"/>
      <c r="AD13" s="32"/>
      <c r="AE13" s="32"/>
      <c r="AF13" s="32"/>
    </row>
    <row r="14" spans="1:40" ht="96" x14ac:dyDescent="0.2">
      <c r="A14" s="6">
        <v>10</v>
      </c>
      <c r="B14" s="40" t="s">
        <v>86</v>
      </c>
      <c r="C14" s="40" t="s">
        <v>14</v>
      </c>
      <c r="D14" s="32" t="s">
        <v>70</v>
      </c>
      <c r="E14" s="32" t="s">
        <v>85</v>
      </c>
      <c r="F14" s="32" t="s">
        <v>71</v>
      </c>
      <c r="G14" s="32">
        <v>109645</v>
      </c>
      <c r="H14" s="43" t="s">
        <v>8</v>
      </c>
      <c r="I14" s="43" t="s">
        <v>9</v>
      </c>
      <c r="J14" s="43" t="s">
        <v>67</v>
      </c>
      <c r="K14" s="44">
        <v>46072.61</v>
      </c>
      <c r="L14" s="41">
        <v>42061</v>
      </c>
      <c r="M14" s="23" t="s">
        <v>40</v>
      </c>
      <c r="N14" s="94" t="s">
        <v>38</v>
      </c>
      <c r="O14" s="32" t="s">
        <v>98</v>
      </c>
      <c r="P14" s="32" t="s">
        <v>120</v>
      </c>
      <c r="Q14" s="49"/>
      <c r="R14" s="23" t="s">
        <v>131</v>
      </c>
      <c r="S14" s="64" t="s">
        <v>109</v>
      </c>
      <c r="T14" s="35">
        <v>42139</v>
      </c>
      <c r="U14" s="35"/>
      <c r="V14" s="35"/>
      <c r="W14" s="32"/>
      <c r="X14" s="35"/>
      <c r="Y14" s="32"/>
      <c r="Z14" s="34"/>
      <c r="AA14" s="32"/>
      <c r="AB14" s="32"/>
      <c r="AC14" s="34"/>
      <c r="AD14" s="32"/>
      <c r="AE14" s="32"/>
      <c r="AF14" s="32"/>
    </row>
    <row r="15" spans="1:40" ht="132" x14ac:dyDescent="0.2">
      <c r="A15" s="6">
        <v>11</v>
      </c>
      <c r="B15" s="40" t="s">
        <v>88</v>
      </c>
      <c r="C15" s="40" t="s">
        <v>73</v>
      </c>
      <c r="D15" s="32" t="s">
        <v>87</v>
      </c>
      <c r="E15" s="32" t="s">
        <v>103</v>
      </c>
      <c r="F15" s="32" t="s">
        <v>72</v>
      </c>
      <c r="G15" s="32"/>
      <c r="H15" s="43" t="s">
        <v>8</v>
      </c>
      <c r="I15" s="43" t="s">
        <v>9</v>
      </c>
      <c r="J15" s="43" t="s">
        <v>46</v>
      </c>
      <c r="K15" s="44">
        <v>2286635.4500000002</v>
      </c>
      <c r="L15" s="41">
        <v>42074</v>
      </c>
      <c r="M15" s="23" t="s">
        <v>40</v>
      </c>
      <c r="N15" s="94" t="s">
        <v>106</v>
      </c>
      <c r="O15" s="32" t="s">
        <v>104</v>
      </c>
      <c r="P15" s="32" t="s">
        <v>132</v>
      </c>
      <c r="Q15" s="44">
        <v>2286635.4500000002</v>
      </c>
      <c r="R15" s="23" t="s">
        <v>133</v>
      </c>
      <c r="S15" s="64" t="s">
        <v>109</v>
      </c>
      <c r="T15" s="35">
        <v>42139</v>
      </c>
      <c r="U15" s="35" t="s">
        <v>109</v>
      </c>
      <c r="V15" s="35"/>
      <c r="W15" s="32"/>
      <c r="X15" s="35"/>
      <c r="Y15" s="32"/>
      <c r="Z15" s="34"/>
      <c r="AA15" s="32"/>
      <c r="AB15" s="32"/>
      <c r="AC15" s="34"/>
      <c r="AD15" s="32"/>
      <c r="AE15" s="32"/>
      <c r="AF15" s="32"/>
    </row>
    <row r="16" spans="1:40" ht="36" x14ac:dyDescent="0.2">
      <c r="A16" s="6">
        <v>12</v>
      </c>
      <c r="B16" s="40" t="s">
        <v>91</v>
      </c>
      <c r="C16" s="40" t="s">
        <v>74</v>
      </c>
      <c r="D16" s="32" t="s">
        <v>75</v>
      </c>
      <c r="E16" s="32" t="s">
        <v>89</v>
      </c>
      <c r="F16" s="32"/>
      <c r="G16" s="32"/>
      <c r="H16" s="43" t="s">
        <v>8</v>
      </c>
      <c r="I16" s="43" t="s">
        <v>9</v>
      </c>
      <c r="J16" s="43" t="s">
        <v>90</v>
      </c>
      <c r="K16" s="44"/>
      <c r="L16" s="41">
        <v>42118</v>
      </c>
      <c r="M16" s="23" t="s">
        <v>40</v>
      </c>
      <c r="N16" s="94" t="s">
        <v>38</v>
      </c>
      <c r="O16" s="32"/>
      <c r="P16" s="32"/>
      <c r="Q16" s="49"/>
      <c r="R16" s="31" t="s">
        <v>135</v>
      </c>
      <c r="S16" s="64" t="s">
        <v>109</v>
      </c>
      <c r="T16" s="35">
        <v>42139</v>
      </c>
      <c r="U16" s="35"/>
      <c r="V16" s="35"/>
      <c r="W16" s="32"/>
      <c r="X16" s="35"/>
      <c r="Y16" s="32"/>
      <c r="Z16" s="34"/>
      <c r="AA16" s="32"/>
      <c r="AB16" s="32"/>
      <c r="AC16" s="34"/>
      <c r="AD16" s="32"/>
      <c r="AE16" s="32"/>
      <c r="AF16" s="32"/>
    </row>
    <row r="17" spans="1:32" ht="120" x14ac:dyDescent="0.2">
      <c r="A17" s="6">
        <v>13</v>
      </c>
      <c r="B17" s="40" t="s">
        <v>92</v>
      </c>
      <c r="C17" s="40" t="s">
        <v>76</v>
      </c>
      <c r="D17" s="40" t="s">
        <v>77</v>
      </c>
      <c r="E17" s="32" t="s">
        <v>105</v>
      </c>
      <c r="F17" s="32" t="s">
        <v>118</v>
      </c>
      <c r="G17" s="32">
        <v>102938</v>
      </c>
      <c r="H17" s="43" t="s">
        <v>8</v>
      </c>
      <c r="I17" s="43" t="s">
        <v>9</v>
      </c>
      <c r="J17" s="40" t="s">
        <v>46</v>
      </c>
      <c r="K17" s="44">
        <v>10000</v>
      </c>
      <c r="L17" s="41">
        <v>42137</v>
      </c>
      <c r="M17" s="23" t="s">
        <v>40</v>
      </c>
      <c r="N17" s="94" t="s">
        <v>106</v>
      </c>
      <c r="O17" s="32" t="s">
        <v>119</v>
      </c>
      <c r="P17" s="32" t="s">
        <v>108</v>
      </c>
      <c r="Q17" s="49">
        <v>10000</v>
      </c>
      <c r="R17" s="23" t="s">
        <v>134</v>
      </c>
      <c r="S17" s="64" t="s">
        <v>109</v>
      </c>
      <c r="T17" s="35">
        <v>42139</v>
      </c>
      <c r="U17" s="35" t="s">
        <v>109</v>
      </c>
      <c r="V17" s="35"/>
      <c r="W17" s="32"/>
      <c r="X17" s="35"/>
      <c r="Y17" s="32"/>
      <c r="Z17" s="34"/>
      <c r="AA17" s="32"/>
      <c r="AB17" s="32"/>
      <c r="AC17" s="34"/>
      <c r="AD17" s="32"/>
      <c r="AE17" s="32"/>
      <c r="AF17" s="32"/>
    </row>
    <row r="18" spans="1:32" ht="60" x14ac:dyDescent="0.2">
      <c r="A18" s="6">
        <v>14</v>
      </c>
      <c r="B18" s="40" t="s">
        <v>113</v>
      </c>
      <c r="C18" s="40" t="s">
        <v>14</v>
      </c>
      <c r="D18" s="40" t="s">
        <v>70</v>
      </c>
      <c r="E18" s="32" t="s">
        <v>112</v>
      </c>
      <c r="F18" s="32"/>
      <c r="G18" s="32"/>
      <c r="H18" s="32" t="s">
        <v>8</v>
      </c>
      <c r="I18" s="32" t="s">
        <v>9</v>
      </c>
      <c r="J18" s="32" t="s">
        <v>114</v>
      </c>
      <c r="K18" s="44">
        <v>0</v>
      </c>
      <c r="L18" s="41">
        <v>42137</v>
      </c>
      <c r="M18" s="23" t="s">
        <v>40</v>
      </c>
      <c r="N18" s="65" t="s">
        <v>38</v>
      </c>
      <c r="O18" s="32" t="s">
        <v>115</v>
      </c>
      <c r="P18" s="32" t="s">
        <v>116</v>
      </c>
      <c r="Q18" s="49">
        <v>4220</v>
      </c>
      <c r="R18" s="31" t="s">
        <v>135</v>
      </c>
      <c r="S18" s="65" t="s">
        <v>109</v>
      </c>
      <c r="T18" s="35">
        <v>42139</v>
      </c>
      <c r="U18" s="35"/>
      <c r="V18" s="35"/>
      <c r="W18" s="32"/>
      <c r="X18" s="35"/>
      <c r="Y18" s="32"/>
      <c r="Z18" s="34"/>
      <c r="AA18" s="32"/>
      <c r="AB18" s="32"/>
      <c r="AC18" s="34"/>
      <c r="AD18" s="32"/>
      <c r="AE18" s="32"/>
      <c r="AF18" s="32"/>
    </row>
    <row r="19" spans="1:32" s="24" customFormat="1" ht="24" x14ac:dyDescent="0.2">
      <c r="A19" s="6">
        <v>15</v>
      </c>
      <c r="B19" s="32" t="s">
        <v>140</v>
      </c>
      <c r="C19" s="32" t="s">
        <v>139</v>
      </c>
      <c r="D19" s="32" t="s">
        <v>139</v>
      </c>
      <c r="E19" s="32" t="s">
        <v>145</v>
      </c>
      <c r="F19" s="32"/>
      <c r="G19" s="32"/>
      <c r="H19" s="32" t="s">
        <v>8</v>
      </c>
      <c r="I19" s="32" t="s">
        <v>141</v>
      </c>
      <c r="J19" s="32" t="s">
        <v>142</v>
      </c>
      <c r="K19" s="49">
        <v>14278.31</v>
      </c>
      <c r="L19" s="92">
        <v>42187</v>
      </c>
      <c r="M19" s="32"/>
      <c r="N19" s="65" t="s">
        <v>38</v>
      </c>
      <c r="O19" s="32"/>
      <c r="P19" s="32"/>
      <c r="Q19" s="91"/>
      <c r="R19" s="31"/>
      <c r="S19" s="65"/>
      <c r="T19" s="35"/>
      <c r="U19" s="35"/>
      <c r="V19" s="35"/>
      <c r="W19" s="32"/>
      <c r="X19" s="35"/>
      <c r="Y19" s="32"/>
      <c r="Z19" s="34"/>
      <c r="AA19" s="32"/>
      <c r="AB19" s="32"/>
      <c r="AC19" s="34"/>
      <c r="AD19" s="32"/>
      <c r="AE19" s="32"/>
      <c r="AF19" s="32"/>
    </row>
    <row r="20" spans="1:32" s="24" customFormat="1" ht="24" x14ac:dyDescent="0.2">
      <c r="A20" s="6">
        <v>16</v>
      </c>
      <c r="B20" s="32" t="s">
        <v>143</v>
      </c>
      <c r="C20" s="32" t="s">
        <v>144</v>
      </c>
      <c r="D20" s="32" t="s">
        <v>144</v>
      </c>
      <c r="E20" s="32" t="s">
        <v>145</v>
      </c>
      <c r="F20" s="32"/>
      <c r="G20" s="32"/>
      <c r="H20" s="32" t="s">
        <v>8</v>
      </c>
      <c r="I20" s="32" t="s">
        <v>141</v>
      </c>
      <c r="J20" s="32" t="s">
        <v>142</v>
      </c>
      <c r="K20" s="49">
        <v>695.29</v>
      </c>
      <c r="L20" s="92">
        <v>42187</v>
      </c>
      <c r="M20" s="32"/>
      <c r="N20" s="65" t="s">
        <v>38</v>
      </c>
      <c r="O20" s="32"/>
      <c r="P20" s="32"/>
      <c r="Q20" s="49"/>
      <c r="R20" s="31"/>
      <c r="S20" s="65"/>
      <c r="T20" s="35"/>
      <c r="U20" s="35"/>
      <c r="V20" s="35"/>
      <c r="W20" s="32"/>
      <c r="X20" s="35"/>
      <c r="Y20" s="32"/>
      <c r="Z20" s="34"/>
      <c r="AA20" s="32"/>
      <c r="AB20" s="32"/>
      <c r="AC20" s="34"/>
      <c r="AD20" s="32"/>
      <c r="AE20" s="32"/>
      <c r="AF20" s="32"/>
    </row>
    <row r="21" spans="1:32" s="24" customFormat="1" ht="24" x14ac:dyDescent="0.2">
      <c r="A21" s="6">
        <v>17</v>
      </c>
      <c r="B21" s="32" t="s">
        <v>146</v>
      </c>
      <c r="C21" s="32" t="s">
        <v>14</v>
      </c>
      <c r="D21" s="32" t="s">
        <v>70</v>
      </c>
      <c r="E21" s="32" t="s">
        <v>145</v>
      </c>
      <c r="F21" s="32"/>
      <c r="G21" s="32"/>
      <c r="H21" s="32" t="s">
        <v>8</v>
      </c>
      <c r="I21" s="32" t="s">
        <v>141</v>
      </c>
      <c r="J21" s="32" t="s">
        <v>142</v>
      </c>
      <c r="K21" s="49">
        <v>311.74</v>
      </c>
      <c r="L21" s="92">
        <v>42187</v>
      </c>
      <c r="M21" s="32"/>
      <c r="N21" s="65" t="s">
        <v>38</v>
      </c>
      <c r="O21" s="32"/>
      <c r="P21" s="32"/>
      <c r="Q21" s="49"/>
      <c r="R21" s="31"/>
      <c r="S21" s="65"/>
      <c r="T21" s="35"/>
      <c r="U21" s="35"/>
      <c r="V21" s="35"/>
      <c r="W21" s="32"/>
      <c r="X21" s="35"/>
      <c r="Y21" s="32"/>
      <c r="Z21" s="34"/>
      <c r="AA21" s="32"/>
      <c r="AB21" s="32"/>
      <c r="AC21" s="34"/>
      <c r="AD21" s="32"/>
      <c r="AE21" s="32"/>
      <c r="AF21" s="32"/>
    </row>
    <row r="22" spans="1:32" s="24" customFormat="1" ht="24" x14ac:dyDescent="0.2">
      <c r="A22" s="6">
        <v>18</v>
      </c>
      <c r="B22" s="32" t="s">
        <v>147</v>
      </c>
      <c r="C22" s="32" t="s">
        <v>148</v>
      </c>
      <c r="D22" s="32" t="s">
        <v>148</v>
      </c>
      <c r="E22" s="32" t="s">
        <v>145</v>
      </c>
      <c r="F22" s="32"/>
      <c r="G22" s="32"/>
      <c r="H22" s="32" t="s">
        <v>8</v>
      </c>
      <c r="I22" s="32" t="s">
        <v>141</v>
      </c>
      <c r="J22" s="32" t="s">
        <v>142</v>
      </c>
      <c r="K22" s="49">
        <v>54726.97</v>
      </c>
      <c r="L22" s="92">
        <v>42187</v>
      </c>
      <c r="M22" s="32"/>
      <c r="N22" s="65" t="s">
        <v>38</v>
      </c>
      <c r="O22" s="32"/>
      <c r="P22" s="32"/>
      <c r="Q22" s="49"/>
      <c r="R22" s="31"/>
      <c r="S22" s="65"/>
      <c r="T22" s="35"/>
      <c r="U22" s="35"/>
      <c r="V22" s="35"/>
      <c r="W22" s="32"/>
      <c r="X22" s="35"/>
      <c r="Y22" s="32"/>
      <c r="Z22" s="34"/>
      <c r="AA22" s="32"/>
      <c r="AB22" s="32"/>
      <c r="AC22" s="34"/>
      <c r="AD22" s="32"/>
      <c r="AE22" s="32"/>
      <c r="AF22" s="32"/>
    </row>
    <row r="23" spans="1:32" s="24" customFormat="1" ht="24" x14ac:dyDescent="0.2">
      <c r="A23" s="6">
        <v>19</v>
      </c>
      <c r="B23" s="32" t="s">
        <v>149</v>
      </c>
      <c r="C23" s="32" t="s">
        <v>150</v>
      </c>
      <c r="D23" s="32" t="s">
        <v>150</v>
      </c>
      <c r="E23" s="32" t="s">
        <v>145</v>
      </c>
      <c r="F23" s="32"/>
      <c r="G23" s="32"/>
      <c r="H23" s="32" t="s">
        <v>8</v>
      </c>
      <c r="I23" s="32" t="s">
        <v>141</v>
      </c>
      <c r="J23" s="32" t="s">
        <v>142</v>
      </c>
      <c r="K23" s="49">
        <v>161756.45000000001</v>
      </c>
      <c r="L23" s="92">
        <v>42187</v>
      </c>
      <c r="M23" s="32"/>
      <c r="N23" s="65" t="s">
        <v>38</v>
      </c>
      <c r="O23" s="32"/>
      <c r="P23" s="32"/>
      <c r="Q23" s="49"/>
      <c r="R23" s="31"/>
      <c r="S23" s="65"/>
      <c r="T23" s="35"/>
      <c r="U23" s="35"/>
      <c r="V23" s="35"/>
      <c r="W23" s="32"/>
      <c r="X23" s="35"/>
      <c r="Y23" s="32"/>
      <c r="Z23" s="34"/>
      <c r="AA23" s="32"/>
      <c r="AB23" s="32"/>
      <c r="AC23" s="34"/>
      <c r="AD23" s="32"/>
      <c r="AE23" s="32"/>
      <c r="AF23" s="32"/>
    </row>
    <row r="24" spans="1:32" s="24" customFormat="1" ht="24" x14ac:dyDescent="0.2">
      <c r="A24" s="6">
        <v>20</v>
      </c>
      <c r="B24" s="32" t="s">
        <v>151</v>
      </c>
      <c r="C24" s="32" t="s">
        <v>59</v>
      </c>
      <c r="D24" s="32" t="s">
        <v>152</v>
      </c>
      <c r="E24" s="32" t="s">
        <v>145</v>
      </c>
      <c r="F24" s="32"/>
      <c r="G24" s="32"/>
      <c r="H24" s="32" t="s">
        <v>8</v>
      </c>
      <c r="I24" s="32" t="s">
        <v>141</v>
      </c>
      <c r="J24" s="32" t="s">
        <v>142</v>
      </c>
      <c r="K24" s="49">
        <v>646944.35</v>
      </c>
      <c r="L24" s="92">
        <v>42187</v>
      </c>
      <c r="M24" s="32"/>
      <c r="N24" s="65" t="s">
        <v>38</v>
      </c>
      <c r="O24" s="32"/>
      <c r="P24" s="32"/>
      <c r="Q24" s="49"/>
      <c r="R24" s="31"/>
      <c r="S24" s="65"/>
      <c r="T24" s="35"/>
      <c r="U24" s="35"/>
      <c r="V24" s="35"/>
      <c r="W24" s="32"/>
      <c r="X24" s="35"/>
      <c r="Y24" s="32"/>
      <c r="Z24" s="34"/>
      <c r="AA24" s="32"/>
      <c r="AB24" s="32"/>
      <c r="AC24" s="34"/>
      <c r="AD24" s="32"/>
      <c r="AE24" s="32"/>
      <c r="AF24" s="32"/>
    </row>
    <row r="25" spans="1:32" s="24" customFormat="1" ht="24" x14ac:dyDescent="0.2">
      <c r="A25" s="6">
        <v>21</v>
      </c>
      <c r="B25" s="32" t="s">
        <v>153</v>
      </c>
      <c r="C25" s="32" t="s">
        <v>17</v>
      </c>
      <c r="D25" s="32" t="s">
        <v>154</v>
      </c>
      <c r="E25" s="32" t="s">
        <v>145</v>
      </c>
      <c r="F25" s="32"/>
      <c r="G25" s="32"/>
      <c r="H25" s="32" t="s">
        <v>8</v>
      </c>
      <c r="I25" s="32" t="s">
        <v>141</v>
      </c>
      <c r="J25" s="32" t="s">
        <v>142</v>
      </c>
      <c r="K25" s="49">
        <v>141003.65</v>
      </c>
      <c r="L25" s="92">
        <v>42187</v>
      </c>
      <c r="M25" s="32"/>
      <c r="N25" s="65" t="s">
        <v>38</v>
      </c>
      <c r="O25" s="32"/>
      <c r="P25" s="32"/>
      <c r="Q25" s="49"/>
      <c r="R25" s="31"/>
      <c r="S25" s="65"/>
      <c r="T25" s="35"/>
      <c r="U25" s="35"/>
      <c r="V25" s="35"/>
      <c r="W25" s="32"/>
      <c r="X25" s="35"/>
      <c r="Y25" s="32"/>
      <c r="Z25" s="34"/>
      <c r="AA25" s="32"/>
      <c r="AB25" s="32"/>
      <c r="AC25" s="34"/>
      <c r="AD25" s="32"/>
      <c r="AE25" s="32"/>
      <c r="AF25" s="32"/>
    </row>
    <row r="26" spans="1:32" s="24" customFormat="1" ht="24" x14ac:dyDescent="0.2">
      <c r="A26" s="6">
        <v>22</v>
      </c>
      <c r="B26" s="32" t="s">
        <v>155</v>
      </c>
      <c r="C26" s="32" t="s">
        <v>73</v>
      </c>
      <c r="D26" s="32" t="s">
        <v>156</v>
      </c>
      <c r="E26" s="32" t="s">
        <v>145</v>
      </c>
      <c r="F26" s="32"/>
      <c r="G26" s="32"/>
      <c r="H26" s="32" t="s">
        <v>8</v>
      </c>
      <c r="I26" s="32" t="s">
        <v>141</v>
      </c>
      <c r="J26" s="32" t="s">
        <v>142</v>
      </c>
      <c r="K26" s="49">
        <v>89201.57</v>
      </c>
      <c r="L26" s="92">
        <v>42187</v>
      </c>
      <c r="M26" s="32"/>
      <c r="N26" s="65" t="s">
        <v>38</v>
      </c>
      <c r="O26" s="32"/>
      <c r="P26" s="32"/>
      <c r="Q26" s="49"/>
      <c r="R26" s="31"/>
      <c r="S26" s="65"/>
      <c r="T26" s="35"/>
      <c r="U26" s="35"/>
      <c r="V26" s="35"/>
      <c r="W26" s="32"/>
      <c r="X26" s="35"/>
      <c r="Y26" s="32"/>
      <c r="Z26" s="34"/>
      <c r="AA26" s="32"/>
      <c r="AB26" s="32"/>
      <c r="AC26" s="34"/>
      <c r="AD26" s="32"/>
      <c r="AE26" s="32"/>
      <c r="AF26" s="32"/>
    </row>
    <row r="27" spans="1:32" s="24" customFormat="1" ht="24" x14ac:dyDescent="0.2">
      <c r="A27" s="6">
        <v>23</v>
      </c>
      <c r="B27" s="32" t="s">
        <v>157</v>
      </c>
      <c r="C27" s="32" t="s">
        <v>56</v>
      </c>
      <c r="D27" s="32" t="s">
        <v>56</v>
      </c>
      <c r="E27" s="32" t="s">
        <v>145</v>
      </c>
      <c r="F27" s="32"/>
      <c r="G27" s="32"/>
      <c r="H27" s="32" t="s">
        <v>8</v>
      </c>
      <c r="I27" s="32" t="s">
        <v>141</v>
      </c>
      <c r="J27" s="32" t="s">
        <v>142</v>
      </c>
      <c r="K27" s="49">
        <v>667365.48</v>
      </c>
      <c r="L27" s="92">
        <v>42187</v>
      </c>
      <c r="M27" s="32"/>
      <c r="N27" s="65" t="s">
        <v>38</v>
      </c>
      <c r="O27" s="32"/>
      <c r="P27" s="32"/>
      <c r="Q27" s="49"/>
      <c r="R27" s="31"/>
      <c r="S27" s="65"/>
      <c r="T27" s="35"/>
      <c r="U27" s="35"/>
      <c r="V27" s="35"/>
      <c r="W27" s="32"/>
      <c r="X27" s="35"/>
      <c r="Y27" s="32"/>
      <c r="Z27" s="34"/>
      <c r="AA27" s="32"/>
      <c r="AB27" s="32"/>
      <c r="AC27" s="34"/>
      <c r="AD27" s="32"/>
      <c r="AE27" s="32"/>
      <c r="AF27" s="32"/>
    </row>
    <row r="28" spans="1:32" s="24" customFormat="1" ht="24" x14ac:dyDescent="0.2">
      <c r="A28" s="6">
        <v>24</v>
      </c>
      <c r="B28" s="32" t="s">
        <v>158</v>
      </c>
      <c r="C28" s="32" t="s">
        <v>164</v>
      </c>
      <c r="D28" s="32" t="s">
        <v>159</v>
      </c>
      <c r="E28" s="32" t="s">
        <v>145</v>
      </c>
      <c r="F28" s="32"/>
      <c r="G28" s="32"/>
      <c r="H28" s="32" t="s">
        <v>8</v>
      </c>
      <c r="I28" s="32" t="s">
        <v>141</v>
      </c>
      <c r="J28" s="32" t="s">
        <v>142</v>
      </c>
      <c r="K28" s="49">
        <v>163.86</v>
      </c>
      <c r="L28" s="92">
        <v>42187</v>
      </c>
      <c r="M28" s="32"/>
      <c r="N28" s="65" t="s">
        <v>38</v>
      </c>
      <c r="O28" s="32"/>
      <c r="P28" s="32"/>
      <c r="Q28" s="49"/>
      <c r="R28" s="31"/>
      <c r="S28" s="65"/>
      <c r="T28" s="35"/>
      <c r="U28" s="35"/>
      <c r="V28" s="35"/>
      <c r="W28" s="32"/>
      <c r="X28" s="35"/>
      <c r="Y28" s="32"/>
      <c r="Z28" s="34"/>
      <c r="AA28" s="32"/>
      <c r="AB28" s="32"/>
      <c r="AC28" s="34"/>
      <c r="AD28" s="32"/>
      <c r="AE28" s="32"/>
      <c r="AF28" s="32"/>
    </row>
    <row r="29" spans="1:32" s="24" customFormat="1" ht="24" x14ac:dyDescent="0.2">
      <c r="A29" s="6">
        <v>25</v>
      </c>
      <c r="B29" s="32" t="s">
        <v>160</v>
      </c>
      <c r="C29" s="32" t="s">
        <v>161</v>
      </c>
      <c r="D29" s="32" t="s">
        <v>161</v>
      </c>
      <c r="E29" s="32" t="s">
        <v>145</v>
      </c>
      <c r="F29" s="32"/>
      <c r="G29" s="32"/>
      <c r="H29" s="32" t="s">
        <v>8</v>
      </c>
      <c r="I29" s="32" t="s">
        <v>141</v>
      </c>
      <c r="J29" s="32" t="s">
        <v>142</v>
      </c>
      <c r="K29" s="49">
        <v>25121.360000000001</v>
      </c>
      <c r="L29" s="92">
        <v>42187</v>
      </c>
      <c r="M29" s="32"/>
      <c r="N29" s="65" t="s">
        <v>38</v>
      </c>
      <c r="O29" s="32"/>
      <c r="P29" s="32"/>
      <c r="Q29" s="49"/>
      <c r="R29" s="31"/>
      <c r="S29" s="65"/>
      <c r="T29" s="35"/>
      <c r="U29" s="35"/>
      <c r="V29" s="35"/>
      <c r="W29" s="32"/>
      <c r="X29" s="35"/>
      <c r="Y29" s="32"/>
      <c r="Z29" s="34"/>
      <c r="AA29" s="32"/>
      <c r="AB29" s="32"/>
      <c r="AC29" s="34"/>
      <c r="AD29" s="32"/>
      <c r="AE29" s="32"/>
      <c r="AF29" s="32"/>
    </row>
    <row r="30" spans="1:32" s="24" customFormat="1" ht="24" x14ac:dyDescent="0.2">
      <c r="A30" s="6">
        <v>26</v>
      </c>
      <c r="B30" s="32" t="s">
        <v>162</v>
      </c>
      <c r="C30" s="32" t="s">
        <v>163</v>
      </c>
      <c r="D30" s="32" t="s">
        <v>163</v>
      </c>
      <c r="E30" s="32" t="s">
        <v>145</v>
      </c>
      <c r="F30" s="32"/>
      <c r="G30" s="32"/>
      <c r="H30" s="32" t="s">
        <v>8</v>
      </c>
      <c r="I30" s="32" t="s">
        <v>141</v>
      </c>
      <c r="J30" s="32" t="s">
        <v>142</v>
      </c>
      <c r="K30" s="49">
        <v>53483.839999999997</v>
      </c>
      <c r="L30" s="92">
        <v>42187</v>
      </c>
      <c r="M30" s="32"/>
      <c r="N30" s="65" t="s">
        <v>38</v>
      </c>
      <c r="O30" s="32"/>
      <c r="P30" s="32"/>
      <c r="Q30" s="49"/>
      <c r="R30" s="31"/>
      <c r="S30" s="65"/>
      <c r="T30" s="35"/>
      <c r="U30" s="35"/>
      <c r="V30" s="35"/>
      <c r="W30" s="32"/>
      <c r="X30" s="35"/>
      <c r="Y30" s="32"/>
      <c r="Z30" s="34"/>
      <c r="AA30" s="32"/>
      <c r="AB30" s="32"/>
      <c r="AC30" s="34"/>
      <c r="AD30" s="32"/>
      <c r="AE30" s="32"/>
      <c r="AF30" s="32"/>
    </row>
    <row r="31" spans="1:32" s="4" customFormat="1" ht="48" x14ac:dyDescent="0.2">
      <c r="A31" s="6">
        <v>27</v>
      </c>
      <c r="B31" s="5" t="s">
        <v>173</v>
      </c>
      <c r="C31" s="5" t="s">
        <v>180</v>
      </c>
      <c r="D31" s="5" t="s">
        <v>194</v>
      </c>
      <c r="E31" s="5" t="s">
        <v>183</v>
      </c>
      <c r="F31" s="96" t="s">
        <v>190</v>
      </c>
      <c r="G31" s="96"/>
      <c r="H31" s="5" t="s">
        <v>8</v>
      </c>
      <c r="I31" s="5" t="s">
        <v>9</v>
      </c>
      <c r="J31" s="5" t="s">
        <v>83</v>
      </c>
      <c r="K31" s="42">
        <v>544297.41</v>
      </c>
      <c r="L31" s="33">
        <v>42297.426073113427</v>
      </c>
      <c r="M31" s="96"/>
      <c r="N31" s="65" t="s">
        <v>38</v>
      </c>
      <c r="O31" s="96"/>
      <c r="P31" s="96"/>
      <c r="Q31" s="98">
        <v>544297.41</v>
      </c>
      <c r="R31" s="99"/>
      <c r="S31" s="97"/>
      <c r="T31" s="100"/>
      <c r="U31" s="100"/>
      <c r="V31" s="100"/>
      <c r="W31" s="96"/>
      <c r="X31" s="100"/>
      <c r="Y31" s="96"/>
      <c r="Z31" s="101"/>
      <c r="AA31" s="96"/>
      <c r="AB31" s="96"/>
      <c r="AC31" s="101"/>
      <c r="AD31" s="96"/>
      <c r="AE31" s="96"/>
      <c r="AF31" s="96"/>
    </row>
    <row r="32" spans="1:32" ht="48" x14ac:dyDescent="0.2">
      <c r="A32" s="6">
        <v>28</v>
      </c>
      <c r="B32" s="5" t="s">
        <v>174</v>
      </c>
      <c r="C32" s="5" t="s">
        <v>56</v>
      </c>
      <c r="D32" s="5" t="s">
        <v>195</v>
      </c>
      <c r="E32" s="5" t="s">
        <v>184</v>
      </c>
      <c r="F32" s="102" t="s">
        <v>191</v>
      </c>
      <c r="G32" s="102"/>
      <c r="H32" s="5" t="s">
        <v>8</v>
      </c>
      <c r="I32" s="5" t="s">
        <v>9</v>
      </c>
      <c r="J32" s="5" t="s">
        <v>83</v>
      </c>
      <c r="K32" s="42">
        <v>11477.97</v>
      </c>
      <c r="L32" s="33">
        <v>42297.48439849537</v>
      </c>
      <c r="M32" s="102"/>
      <c r="N32" s="65" t="s">
        <v>38</v>
      </c>
      <c r="O32" s="102"/>
      <c r="P32" s="102"/>
      <c r="Q32" s="98">
        <v>11477.97</v>
      </c>
      <c r="R32" s="104"/>
      <c r="S32" s="103"/>
      <c r="T32" s="105"/>
      <c r="U32" s="105"/>
      <c r="V32" s="105"/>
      <c r="W32" s="102"/>
      <c r="X32" s="105"/>
      <c r="Y32" s="102"/>
      <c r="Z32" s="106"/>
      <c r="AA32" s="102"/>
      <c r="AB32" s="102"/>
      <c r="AC32" s="106"/>
      <c r="AD32" s="102"/>
      <c r="AE32" s="102"/>
      <c r="AF32" s="102"/>
    </row>
    <row r="33" spans="1:32" ht="36" x14ac:dyDescent="0.2">
      <c r="A33" s="6">
        <v>29</v>
      </c>
      <c r="B33" s="5" t="s">
        <v>175</v>
      </c>
      <c r="C33" s="5" t="s">
        <v>181</v>
      </c>
      <c r="D33" s="5" t="s">
        <v>196</v>
      </c>
      <c r="E33" s="5" t="s">
        <v>185</v>
      </c>
      <c r="F33" s="102"/>
      <c r="G33" s="102"/>
      <c r="H33" s="5" t="s">
        <v>8</v>
      </c>
      <c r="I33" s="5" t="s">
        <v>9</v>
      </c>
      <c r="J33" s="5" t="s">
        <v>201</v>
      </c>
      <c r="K33" s="42">
        <v>0</v>
      </c>
      <c r="L33" s="33">
        <v>42297.486686724536</v>
      </c>
      <c r="M33" s="102"/>
      <c r="N33" s="65" t="s">
        <v>38</v>
      </c>
      <c r="O33" s="102"/>
      <c r="P33" s="102"/>
      <c r="Q33" s="98">
        <v>0</v>
      </c>
      <c r="R33" s="104"/>
      <c r="S33" s="103"/>
      <c r="T33" s="105"/>
      <c r="U33" s="105"/>
      <c r="V33" s="105"/>
      <c r="W33" s="102"/>
      <c r="X33" s="105"/>
      <c r="Y33" s="102"/>
      <c r="Z33" s="106"/>
      <c r="AA33" s="102"/>
      <c r="AB33" s="102"/>
      <c r="AC33" s="106"/>
      <c r="AD33" s="102"/>
      <c r="AE33" s="102"/>
      <c r="AF33" s="102"/>
    </row>
    <row r="34" spans="1:32" ht="48" x14ac:dyDescent="0.2">
      <c r="A34" s="6">
        <v>30</v>
      </c>
      <c r="B34" s="5" t="s">
        <v>176</v>
      </c>
      <c r="C34" s="5" t="s">
        <v>182</v>
      </c>
      <c r="D34" s="5" t="s">
        <v>182</v>
      </c>
      <c r="E34" s="5" t="s">
        <v>186</v>
      </c>
      <c r="F34" s="102" t="s">
        <v>192</v>
      </c>
      <c r="G34" s="102"/>
      <c r="H34" s="5" t="s">
        <v>8</v>
      </c>
      <c r="I34" s="5" t="s">
        <v>9</v>
      </c>
      <c r="J34" s="5" t="s">
        <v>83</v>
      </c>
      <c r="K34" s="42">
        <v>11005.91</v>
      </c>
      <c r="L34" s="33">
        <v>42297.505712349535</v>
      </c>
      <c r="M34" s="102"/>
      <c r="N34" s="65" t="s">
        <v>38</v>
      </c>
      <c r="O34" s="102"/>
      <c r="P34" s="102"/>
      <c r="Q34" s="98">
        <v>11005.91</v>
      </c>
      <c r="R34" s="104"/>
      <c r="S34" s="103"/>
      <c r="T34" s="105"/>
      <c r="U34" s="105"/>
      <c r="V34" s="105"/>
      <c r="W34" s="102"/>
      <c r="X34" s="105"/>
      <c r="Y34" s="102"/>
      <c r="Z34" s="106"/>
      <c r="AA34" s="102"/>
      <c r="AB34" s="102"/>
      <c r="AC34" s="106"/>
      <c r="AD34" s="102"/>
      <c r="AE34" s="102"/>
      <c r="AF34" s="102"/>
    </row>
    <row r="35" spans="1:32" ht="48" x14ac:dyDescent="0.2">
      <c r="A35" s="6">
        <v>31</v>
      </c>
      <c r="B35" s="5" t="s">
        <v>177</v>
      </c>
      <c r="C35" s="5" t="s">
        <v>182</v>
      </c>
      <c r="D35" s="5" t="s">
        <v>182</v>
      </c>
      <c r="E35" s="5" t="s">
        <v>187</v>
      </c>
      <c r="F35" s="102" t="s">
        <v>193</v>
      </c>
      <c r="G35" s="102"/>
      <c r="H35" s="5" t="s">
        <v>8</v>
      </c>
      <c r="I35" s="5" t="s">
        <v>9</v>
      </c>
      <c r="J35" s="5" t="s">
        <v>13</v>
      </c>
      <c r="K35" s="42">
        <v>18240</v>
      </c>
      <c r="L35" s="33">
        <v>42297.507065428239</v>
      </c>
      <c r="M35" s="102"/>
      <c r="N35" s="65" t="s">
        <v>38</v>
      </c>
      <c r="O35" s="102"/>
      <c r="P35" s="102"/>
      <c r="Q35" s="98">
        <v>18240</v>
      </c>
      <c r="R35" s="104"/>
      <c r="S35" s="103"/>
      <c r="T35" s="105"/>
      <c r="U35" s="105"/>
      <c r="V35" s="105"/>
      <c r="W35" s="102"/>
      <c r="X35" s="105"/>
      <c r="Y35" s="102"/>
      <c r="Z35" s="106"/>
      <c r="AA35" s="102"/>
      <c r="AB35" s="102"/>
      <c r="AC35" s="106"/>
      <c r="AD35" s="102"/>
      <c r="AE35" s="102"/>
      <c r="AF35" s="102"/>
    </row>
    <row r="36" spans="1:32" ht="36" x14ac:dyDescent="0.2">
      <c r="A36" s="6">
        <v>32</v>
      </c>
      <c r="B36" s="5" t="s">
        <v>178</v>
      </c>
      <c r="C36" s="5" t="s">
        <v>182</v>
      </c>
      <c r="D36" s="5" t="s">
        <v>182</v>
      </c>
      <c r="E36" s="5" t="s">
        <v>188</v>
      </c>
      <c r="F36" s="102" t="s">
        <v>118</v>
      </c>
      <c r="G36" s="102"/>
      <c r="H36" s="5" t="s">
        <v>8</v>
      </c>
      <c r="I36" s="5" t="s">
        <v>9</v>
      </c>
      <c r="J36" s="5" t="s">
        <v>13</v>
      </c>
      <c r="K36" s="42">
        <v>10000</v>
      </c>
      <c r="L36" s="33">
        <v>42297.509256018515</v>
      </c>
      <c r="M36" s="102"/>
      <c r="N36" s="65" t="s">
        <v>38</v>
      </c>
      <c r="O36" s="102"/>
      <c r="P36" s="102"/>
      <c r="Q36" s="98">
        <v>10000</v>
      </c>
      <c r="R36" s="104"/>
      <c r="S36" s="103"/>
      <c r="T36" s="105"/>
      <c r="U36" s="105"/>
      <c r="V36" s="105"/>
      <c r="W36" s="102"/>
      <c r="X36" s="105"/>
      <c r="Y36" s="102"/>
      <c r="Z36" s="106"/>
      <c r="AA36" s="102"/>
      <c r="AB36" s="102"/>
      <c r="AC36" s="106"/>
      <c r="AD36" s="102"/>
      <c r="AE36" s="102"/>
      <c r="AF36" s="102"/>
    </row>
    <row r="37" spans="1:32" ht="24" x14ac:dyDescent="0.2">
      <c r="A37" s="6">
        <v>33</v>
      </c>
      <c r="B37" s="5" t="s">
        <v>179</v>
      </c>
      <c r="C37" s="5" t="s">
        <v>56</v>
      </c>
      <c r="D37" s="5" t="s">
        <v>197</v>
      </c>
      <c r="E37" s="5" t="s">
        <v>189</v>
      </c>
      <c r="F37" s="102"/>
      <c r="G37" s="102"/>
      <c r="H37" s="5" t="s">
        <v>8</v>
      </c>
      <c r="I37" s="5" t="s">
        <v>9</v>
      </c>
      <c r="J37" s="5" t="s">
        <v>13</v>
      </c>
      <c r="K37" s="42">
        <v>10307</v>
      </c>
      <c r="L37" s="33">
        <v>42297.510585960648</v>
      </c>
      <c r="M37" s="102"/>
      <c r="N37" s="65" t="s">
        <v>38</v>
      </c>
      <c r="O37" s="102"/>
      <c r="P37" s="102"/>
      <c r="Q37" s="98">
        <v>10307</v>
      </c>
      <c r="R37" s="104"/>
      <c r="S37" s="103"/>
      <c r="T37" s="105"/>
      <c r="U37" s="105"/>
      <c r="V37" s="105"/>
      <c r="W37" s="102"/>
      <c r="X37" s="105"/>
      <c r="Y37" s="102"/>
      <c r="Z37" s="106"/>
      <c r="AA37" s="102"/>
      <c r="AB37" s="102"/>
      <c r="AC37" s="106"/>
      <c r="AD37" s="102"/>
      <c r="AE37" s="102"/>
      <c r="AF37" s="102"/>
    </row>
    <row r="38" spans="1:32" ht="48" x14ac:dyDescent="0.2">
      <c r="A38" s="6">
        <v>34</v>
      </c>
      <c r="B38" s="40" t="s">
        <v>198</v>
      </c>
      <c r="C38" s="40" t="s">
        <v>161</v>
      </c>
      <c r="D38" s="40" t="s">
        <v>161</v>
      </c>
      <c r="E38" s="107" t="s">
        <v>199</v>
      </c>
      <c r="F38" s="32" t="s">
        <v>200</v>
      </c>
      <c r="G38" s="32">
        <v>111995</v>
      </c>
      <c r="H38" s="5" t="s">
        <v>8</v>
      </c>
      <c r="I38" s="5" t="s">
        <v>9</v>
      </c>
      <c r="J38" s="5" t="s">
        <v>201</v>
      </c>
      <c r="K38" s="42">
        <v>12300000</v>
      </c>
      <c r="L38" s="33">
        <v>42334.574840046298</v>
      </c>
      <c r="M38" s="32"/>
      <c r="N38" s="65" t="s">
        <v>38</v>
      </c>
      <c r="O38" s="32"/>
      <c r="P38" s="32"/>
      <c r="Q38" s="49"/>
      <c r="R38" s="31"/>
      <c r="S38" s="65"/>
      <c r="T38" s="35"/>
      <c r="U38" s="35"/>
      <c r="V38" s="35"/>
      <c r="W38" s="32"/>
      <c r="X38" s="35"/>
      <c r="Y38" s="32"/>
      <c r="Z38" s="34"/>
      <c r="AA38" s="32"/>
      <c r="AB38" s="32"/>
      <c r="AC38" s="34"/>
      <c r="AD38" s="32"/>
      <c r="AE38" s="32"/>
      <c r="AF38" s="32"/>
    </row>
    <row r="39" spans="1:32" ht="24" customHeight="1" x14ac:dyDescent="0.2">
      <c r="A39" s="6">
        <v>35</v>
      </c>
      <c r="B39" s="40" t="s">
        <v>202</v>
      </c>
      <c r="C39" s="40" t="s">
        <v>59</v>
      </c>
      <c r="D39" s="40" t="s">
        <v>203</v>
      </c>
      <c r="E39" s="107" t="s">
        <v>204</v>
      </c>
      <c r="F39" s="32"/>
      <c r="G39" s="32"/>
      <c r="H39" s="5" t="s">
        <v>8</v>
      </c>
      <c r="I39" s="5" t="s">
        <v>9</v>
      </c>
      <c r="J39" s="5" t="s">
        <v>13</v>
      </c>
      <c r="K39" s="42">
        <v>982000</v>
      </c>
      <c r="L39" s="33">
        <v>42341</v>
      </c>
      <c r="M39" s="32"/>
      <c r="N39" s="65" t="s">
        <v>38</v>
      </c>
      <c r="O39" s="32"/>
      <c r="P39" s="32"/>
      <c r="Q39" s="49"/>
      <c r="R39" s="31"/>
      <c r="S39" s="65"/>
      <c r="T39" s="35"/>
      <c r="U39" s="35"/>
      <c r="V39" s="35"/>
      <c r="W39" s="32"/>
      <c r="X39" s="35"/>
      <c r="Y39" s="32"/>
      <c r="Z39" s="34"/>
      <c r="AA39" s="32"/>
      <c r="AB39" s="32"/>
      <c r="AC39" s="34"/>
      <c r="AD39" s="32"/>
      <c r="AE39" s="32"/>
      <c r="AF39" s="32"/>
    </row>
    <row r="40" spans="1:32" ht="24" customHeight="1" x14ac:dyDescent="0.2">
      <c r="A40" s="6">
        <v>36</v>
      </c>
      <c r="B40" s="40" t="s">
        <v>175</v>
      </c>
      <c r="C40" s="40" t="s">
        <v>205</v>
      </c>
      <c r="D40" s="40" t="s">
        <v>206</v>
      </c>
      <c r="E40" s="107" t="s">
        <v>207</v>
      </c>
      <c r="F40" s="32"/>
      <c r="G40" s="32"/>
      <c r="H40" s="5" t="s">
        <v>8</v>
      </c>
      <c r="I40" s="5" t="s">
        <v>9</v>
      </c>
      <c r="J40" s="5" t="s">
        <v>13</v>
      </c>
      <c r="K40" s="42"/>
      <c r="L40" s="33">
        <v>42341</v>
      </c>
      <c r="M40" s="32"/>
      <c r="N40" s="65" t="s">
        <v>38</v>
      </c>
      <c r="O40" s="32"/>
      <c r="P40" s="32"/>
      <c r="Q40" s="49"/>
      <c r="R40" s="31"/>
      <c r="S40" s="65"/>
      <c r="T40" s="35"/>
      <c r="U40" s="35"/>
      <c r="V40" s="35"/>
      <c r="W40" s="32"/>
      <c r="X40" s="35"/>
      <c r="Y40" s="32"/>
      <c r="Z40" s="34"/>
      <c r="AA40" s="32"/>
      <c r="AB40" s="32"/>
      <c r="AC40" s="34"/>
      <c r="AD40" s="32"/>
      <c r="AE40" s="32"/>
      <c r="AF40" s="32"/>
    </row>
  </sheetData>
  <sortState ref="A5:AJ406">
    <sortCondition ref="H5:H406"/>
    <sortCondition ref="I5:I406"/>
  </sortState>
  <mergeCells count="5">
    <mergeCell ref="L1:AF1"/>
    <mergeCell ref="A1:K1"/>
    <mergeCell ref="A3:L3"/>
    <mergeCell ref="M3:X3"/>
    <mergeCell ref="Y3:AF3"/>
  </mergeCells>
  <phoneticPr fontId="0" type="noConversion"/>
  <conditionalFormatting sqref="N1:N38 N41:N1048576">
    <cfRule type="containsText" dxfId="185" priority="13" operator="containsText" text="Open">
      <formula>NOT(ISERROR(SEARCH("Open",N1)))</formula>
    </cfRule>
    <cfRule type="containsText" dxfId="184" priority="14" operator="containsText" text="Finalised">
      <formula>NOT(ISERROR(SEARCH("Finalised",N1)))</formula>
    </cfRule>
  </conditionalFormatting>
  <conditionalFormatting sqref="N39:N40">
    <cfRule type="containsText" dxfId="183" priority="1" operator="containsText" text="Open">
      <formula>NOT(ISERROR(SEARCH("Open",N39)))</formula>
    </cfRule>
    <cfRule type="containsText" dxfId="182" priority="2" operator="containsText" text="Finalised">
      <formula>NOT(ISERROR(SEARCH("Finalised",N39)))</formula>
    </cfRule>
  </conditionalFormatting>
  <pageMargins left="0.39370078740157483" right="0.39370078740157483" top="0.39370078740157483" bottom="0.39370078740157483" header="0" footer="0"/>
  <pageSetup paperSize="8" scale="57" fitToHeight="0" orientation="landscape" r:id="rId1"/>
  <headerFooter alignWithMargins="0">
    <oddFooter xml:space="preserve">&amp;R&amp;8&amp;P&amp;10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7"/>
  <sheetViews>
    <sheetView showGridLines="0" zoomScale="80" zoomScaleNormal="80" workbookViewId="0">
      <pane ySplit="4" topLeftCell="A47" activePane="bottomLeft" state="frozen"/>
      <selection activeCell="A4" sqref="A4:Y66"/>
      <selection pane="bottomLeft" activeCell="A4" sqref="A4:Y66"/>
    </sheetView>
  </sheetViews>
  <sheetFormatPr defaultRowHeight="12" x14ac:dyDescent="0.2"/>
  <cols>
    <col min="1" max="1" width="4.85546875" style="1" customWidth="1"/>
    <col min="2" max="2" width="9.85546875" style="1" customWidth="1"/>
    <col min="3" max="3" width="12.5703125" style="1" customWidth="1"/>
    <col min="4" max="4" width="16" style="1" hidden="1" customWidth="1"/>
    <col min="5" max="5" width="25.710937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hidden="1" customWidth="1"/>
    <col min="12" max="12" width="11.140625" style="191" hidden="1" customWidth="1"/>
    <col min="13" max="13" width="23.5703125" style="24" hidden="1" customWidth="1"/>
    <col min="14" max="14" width="12.85546875" style="66" hidden="1" customWidth="1"/>
    <col min="15" max="15" width="22.7109375" style="24" hidden="1" customWidth="1"/>
    <col min="16" max="16" width="24" style="24" hidden="1" customWidth="1"/>
    <col min="17" max="17" width="15.5703125" style="50" customWidth="1"/>
    <col min="18" max="19" width="19.85546875" style="50" bestFit="1" customWidth="1"/>
    <col min="20" max="20" width="34.5703125" style="39" customWidth="1"/>
    <col min="21" max="21" width="10" style="66" customWidth="1"/>
    <col min="22" max="22" width="14.85546875" style="110" customWidth="1"/>
    <col min="23" max="23" width="17.85546875" style="26" customWidth="1"/>
    <col min="24" max="24" width="16.85546875" style="26" customWidth="1"/>
    <col min="25" max="25" width="14.28515625" style="24" customWidth="1"/>
    <col min="26" max="26" width="13.140625" style="26" customWidth="1"/>
    <col min="27" max="27" width="11.7109375" style="24" hidden="1" customWidth="1"/>
    <col min="28" max="28" width="15.7109375" style="25" hidden="1" customWidth="1"/>
    <col min="29" max="29" width="13.28515625" style="24" hidden="1" customWidth="1"/>
    <col min="30" max="30" width="12.85546875" style="24" hidden="1" customWidth="1"/>
    <col min="31" max="31" width="14" style="25" hidden="1" customWidth="1"/>
    <col min="32" max="32" width="15.28515625" style="24" hidden="1" customWidth="1"/>
    <col min="33" max="33" width="12.28515625" style="24" hidden="1" customWidth="1"/>
    <col min="34" max="34" width="14.28515625" style="24" hidden="1" customWidth="1"/>
    <col min="35" max="16384" width="9.140625" style="1"/>
  </cols>
  <sheetData>
    <row r="1" spans="1:42" s="3" customFormat="1" ht="24" customHeight="1" x14ac:dyDescent="0.2">
      <c r="A1" s="178" t="s">
        <v>50</v>
      </c>
      <c r="B1" s="53"/>
      <c r="C1" s="53"/>
      <c r="D1" s="53"/>
      <c r="E1" s="53"/>
      <c r="F1" s="53"/>
      <c r="G1" s="53"/>
      <c r="H1" s="53"/>
      <c r="I1" s="53"/>
      <c r="J1" s="53"/>
      <c r="K1" s="53"/>
      <c r="L1" s="185"/>
      <c r="M1" s="53"/>
      <c r="N1" s="53"/>
      <c r="O1" s="53"/>
      <c r="P1" s="53"/>
      <c r="Q1" s="53"/>
      <c r="R1" s="53"/>
      <c r="S1" s="53"/>
      <c r="T1" s="53"/>
      <c r="U1" s="53"/>
      <c r="V1" s="53"/>
      <c r="W1" s="53"/>
      <c r="X1" s="53"/>
      <c r="Y1" s="53"/>
      <c r="Z1" s="53"/>
      <c r="AA1" s="53"/>
      <c r="AB1" s="53"/>
      <c r="AC1" s="53"/>
      <c r="AD1" s="53"/>
      <c r="AE1" s="53"/>
      <c r="AF1" s="53"/>
      <c r="AG1" s="53"/>
      <c r="AH1" s="54"/>
    </row>
    <row r="2" spans="1:42" s="4" customFormat="1" ht="18.75" customHeight="1" x14ac:dyDescent="0.2">
      <c r="A2" s="11"/>
      <c r="B2" s="10"/>
      <c r="E2" s="197" t="s">
        <v>246</v>
      </c>
      <c r="F2" s="8"/>
      <c r="G2" s="8"/>
      <c r="K2" s="45"/>
      <c r="L2" s="186"/>
      <c r="M2" s="8"/>
      <c r="N2" s="63"/>
      <c r="O2" s="8"/>
      <c r="P2" s="8"/>
      <c r="Q2" s="48"/>
      <c r="R2" s="48"/>
      <c r="S2" s="48"/>
      <c r="T2" s="37"/>
      <c r="U2" s="63"/>
      <c r="V2" s="108"/>
      <c r="W2" s="9"/>
      <c r="X2" s="9"/>
      <c r="Y2" s="8"/>
      <c r="Z2" s="9"/>
      <c r="AA2" s="8"/>
      <c r="AB2" s="22"/>
      <c r="AC2" s="8"/>
      <c r="AD2" s="8"/>
      <c r="AE2" s="22"/>
      <c r="AF2" s="8"/>
      <c r="AG2" s="8"/>
      <c r="AH2" s="8"/>
    </row>
    <row r="3" spans="1:42"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472"/>
      <c r="T3" s="180"/>
      <c r="U3" s="180"/>
      <c r="V3" s="180"/>
      <c r="W3" s="180"/>
      <c r="X3" s="180"/>
      <c r="Y3" s="180"/>
      <c r="Z3" s="181"/>
      <c r="AA3" s="474" t="s">
        <v>39</v>
      </c>
      <c r="AB3" s="474"/>
      <c r="AC3" s="474"/>
      <c r="AD3" s="474"/>
      <c r="AE3" s="474"/>
      <c r="AF3" s="474"/>
      <c r="AG3" s="474"/>
      <c r="AH3" s="474"/>
    </row>
    <row r="4" spans="1:42"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208</v>
      </c>
      <c r="R4" s="115" t="s">
        <v>261</v>
      </c>
      <c r="S4" s="115" t="s">
        <v>261</v>
      </c>
      <c r="T4" s="113" t="s">
        <v>24</v>
      </c>
      <c r="U4" s="95" t="s">
        <v>44</v>
      </c>
      <c r="V4" s="109" t="s">
        <v>25</v>
      </c>
      <c r="W4" s="109" t="s">
        <v>55</v>
      </c>
      <c r="X4" s="109" t="s">
        <v>54</v>
      </c>
      <c r="Y4" s="113" t="s">
        <v>26</v>
      </c>
      <c r="Z4" s="109" t="s">
        <v>25</v>
      </c>
      <c r="AA4" s="95" t="s">
        <v>28</v>
      </c>
      <c r="AB4" s="116" t="s">
        <v>29</v>
      </c>
      <c r="AC4" s="117" t="s">
        <v>30</v>
      </c>
      <c r="AD4" s="117" t="s">
        <v>31</v>
      </c>
      <c r="AE4" s="116" t="s">
        <v>32</v>
      </c>
      <c r="AF4" s="93" t="s">
        <v>33</v>
      </c>
      <c r="AG4" s="95" t="s">
        <v>34</v>
      </c>
      <c r="AH4" s="118" t="s">
        <v>35</v>
      </c>
    </row>
    <row r="5" spans="1:42" s="4" customFormat="1" ht="84" x14ac:dyDescent="0.2">
      <c r="A5" s="111">
        <v>1</v>
      </c>
      <c r="B5" s="198" t="s">
        <v>45</v>
      </c>
      <c r="C5" s="162" t="s">
        <v>17</v>
      </c>
      <c r="D5" s="162" t="s">
        <v>47</v>
      </c>
      <c r="E5" s="161" t="s">
        <v>78</v>
      </c>
      <c r="F5" s="198" t="s">
        <v>51</v>
      </c>
      <c r="G5" s="163">
        <v>111270</v>
      </c>
      <c r="H5" s="161" t="s">
        <v>8</v>
      </c>
      <c r="I5" s="161" t="s">
        <v>9</v>
      </c>
      <c r="J5" s="161" t="s">
        <v>46</v>
      </c>
      <c r="K5" s="164">
        <v>20000</v>
      </c>
      <c r="L5" s="188">
        <v>41730.333333333328</v>
      </c>
      <c r="M5" s="161" t="s">
        <v>42</v>
      </c>
      <c r="N5" s="165" t="s">
        <v>106</v>
      </c>
      <c r="O5" s="161" t="s">
        <v>93</v>
      </c>
      <c r="P5" s="166" t="s">
        <v>124</v>
      </c>
      <c r="Q5" s="167">
        <v>20000</v>
      </c>
      <c r="R5" s="209"/>
      <c r="S5" s="209"/>
      <c r="T5" s="168" t="s">
        <v>247</v>
      </c>
      <c r="U5" s="169" t="s">
        <v>109</v>
      </c>
      <c r="V5" s="200">
        <v>42139</v>
      </c>
      <c r="W5" s="170" t="s">
        <v>109</v>
      </c>
      <c r="X5" s="170" t="s">
        <v>3</v>
      </c>
      <c r="Y5" s="166"/>
      <c r="Z5" s="171"/>
      <c r="AA5" s="166"/>
      <c r="AB5" s="172"/>
      <c r="AC5" s="166"/>
      <c r="AD5" s="166"/>
      <c r="AE5" s="172"/>
      <c r="AF5" s="166"/>
      <c r="AG5" s="166"/>
      <c r="AH5" s="166"/>
    </row>
    <row r="6" spans="1:42" s="4" customFormat="1" ht="84" x14ac:dyDescent="0.2">
      <c r="A6" s="111">
        <v>2</v>
      </c>
      <c r="B6" s="198" t="s">
        <v>165</v>
      </c>
      <c r="C6" s="162" t="s">
        <v>14</v>
      </c>
      <c r="D6" s="162" t="s">
        <v>59</v>
      </c>
      <c r="E6" s="161" t="s">
        <v>166</v>
      </c>
      <c r="F6" s="198" t="s">
        <v>167</v>
      </c>
      <c r="G6" s="163">
        <v>107736</v>
      </c>
      <c r="H6" s="161" t="s">
        <v>8</v>
      </c>
      <c r="I6" s="161" t="s">
        <v>168</v>
      </c>
      <c r="J6" s="161" t="s">
        <v>169</v>
      </c>
      <c r="K6" s="164">
        <v>0</v>
      </c>
      <c r="L6" s="188">
        <v>41730.333333333336</v>
      </c>
      <c r="M6" s="161" t="s">
        <v>170</v>
      </c>
      <c r="N6" s="165" t="s">
        <v>106</v>
      </c>
      <c r="O6" s="168" t="s">
        <v>171</v>
      </c>
      <c r="P6" s="166"/>
      <c r="Q6" s="167">
        <v>0</v>
      </c>
      <c r="R6" s="209"/>
      <c r="S6" s="209"/>
      <c r="T6" s="168" t="s">
        <v>272</v>
      </c>
      <c r="U6" s="169" t="s">
        <v>109</v>
      </c>
      <c r="V6" s="200">
        <v>42209</v>
      </c>
      <c r="W6" s="219" t="s">
        <v>262</v>
      </c>
      <c r="X6" s="170" t="s">
        <v>3</v>
      </c>
      <c r="Y6" s="166"/>
      <c r="Z6" s="171"/>
      <c r="AA6" s="166"/>
      <c r="AB6" s="172"/>
      <c r="AC6" s="166"/>
      <c r="AD6" s="166"/>
      <c r="AE6" s="172"/>
      <c r="AF6" s="166"/>
      <c r="AG6" s="166"/>
      <c r="AH6" s="166"/>
      <c r="AP6" s="4">
        <v>0</v>
      </c>
    </row>
    <row r="7" spans="1:42" s="4" customFormat="1" ht="72" x14ac:dyDescent="0.2">
      <c r="A7" s="111">
        <v>3</v>
      </c>
      <c r="B7" s="226" t="s">
        <v>79</v>
      </c>
      <c r="C7" s="173" t="s">
        <v>56</v>
      </c>
      <c r="D7" s="166" t="s">
        <v>94</v>
      </c>
      <c r="E7" s="166" t="s">
        <v>57</v>
      </c>
      <c r="F7" s="199" t="s">
        <v>58</v>
      </c>
      <c r="G7" s="166"/>
      <c r="H7" s="166" t="s">
        <v>8</v>
      </c>
      <c r="I7" s="166" t="s">
        <v>9</v>
      </c>
      <c r="J7" s="166" t="s">
        <v>13</v>
      </c>
      <c r="K7" s="174">
        <v>50000000</v>
      </c>
      <c r="L7" s="189">
        <v>42126</v>
      </c>
      <c r="M7" s="161" t="s">
        <v>40</v>
      </c>
      <c r="N7" s="165" t="s">
        <v>38</v>
      </c>
      <c r="O7" s="166" t="s">
        <v>125</v>
      </c>
      <c r="P7" s="166"/>
      <c r="Q7" s="167">
        <v>0</v>
      </c>
      <c r="R7" s="209"/>
      <c r="S7" s="209"/>
      <c r="T7" s="168" t="s">
        <v>248</v>
      </c>
      <c r="U7" s="169" t="s">
        <v>109</v>
      </c>
      <c r="V7" s="200">
        <v>42139</v>
      </c>
      <c r="W7" s="170"/>
      <c r="X7" s="170"/>
      <c r="Y7" s="166"/>
      <c r="Z7" s="171"/>
      <c r="AA7" s="166"/>
      <c r="AB7" s="172"/>
      <c r="AC7" s="166"/>
      <c r="AD7" s="166"/>
      <c r="AE7" s="172"/>
      <c r="AF7" s="166"/>
      <c r="AG7" s="166"/>
      <c r="AH7" s="166"/>
    </row>
    <row r="8" spans="1:42" s="4" customFormat="1" ht="120" x14ac:dyDescent="0.2">
      <c r="A8" s="111">
        <v>4</v>
      </c>
      <c r="B8" s="226" t="s">
        <v>86</v>
      </c>
      <c r="C8" s="173" t="s">
        <v>14</v>
      </c>
      <c r="D8" s="166" t="s">
        <v>70</v>
      </c>
      <c r="E8" s="166" t="s">
        <v>85</v>
      </c>
      <c r="F8" s="166" t="s">
        <v>71</v>
      </c>
      <c r="G8" s="166">
        <v>109645</v>
      </c>
      <c r="H8" s="166" t="s">
        <v>8</v>
      </c>
      <c r="I8" s="166" t="s">
        <v>9</v>
      </c>
      <c r="J8" s="166" t="s">
        <v>67</v>
      </c>
      <c r="K8" s="174">
        <v>46072.61</v>
      </c>
      <c r="L8" s="189">
        <v>42061</v>
      </c>
      <c r="M8" s="161" t="s">
        <v>40</v>
      </c>
      <c r="N8" s="175" t="s">
        <v>38</v>
      </c>
      <c r="O8" s="166" t="s">
        <v>98</v>
      </c>
      <c r="P8" s="166" t="s">
        <v>120</v>
      </c>
      <c r="Q8" s="167">
        <v>0</v>
      </c>
      <c r="R8" s="209"/>
      <c r="S8" s="209"/>
      <c r="T8" s="198" t="s">
        <v>131</v>
      </c>
      <c r="U8" s="229" t="s">
        <v>109</v>
      </c>
      <c r="V8" s="227">
        <v>42139</v>
      </c>
      <c r="W8" s="219"/>
      <c r="X8" s="219"/>
      <c r="Y8" s="199"/>
      <c r="Z8" s="228"/>
      <c r="AA8" s="206"/>
      <c r="AB8" s="207"/>
      <c r="AC8" s="206"/>
      <c r="AD8" s="206"/>
      <c r="AE8" s="207"/>
      <c r="AF8" s="206"/>
      <c r="AG8" s="206"/>
      <c r="AH8" s="206"/>
    </row>
    <row r="9" spans="1:42" s="4" customFormat="1" ht="45" customHeight="1" x14ac:dyDescent="0.2">
      <c r="A9" s="111">
        <v>5</v>
      </c>
      <c r="B9" s="226" t="s">
        <v>91</v>
      </c>
      <c r="C9" s="173" t="s">
        <v>74</v>
      </c>
      <c r="D9" s="166" t="s">
        <v>75</v>
      </c>
      <c r="E9" s="166" t="s">
        <v>89</v>
      </c>
      <c r="F9" s="166"/>
      <c r="G9" s="166"/>
      <c r="H9" s="166" t="s">
        <v>8</v>
      </c>
      <c r="I9" s="166" t="s">
        <v>9</v>
      </c>
      <c r="J9" s="166" t="s">
        <v>90</v>
      </c>
      <c r="K9" s="174">
        <v>0</v>
      </c>
      <c r="L9" s="189">
        <v>42118</v>
      </c>
      <c r="M9" s="161" t="s">
        <v>40</v>
      </c>
      <c r="N9" s="165" t="s">
        <v>38</v>
      </c>
      <c r="O9" s="166"/>
      <c r="P9" s="166"/>
      <c r="Q9" s="167">
        <v>0</v>
      </c>
      <c r="R9" s="209"/>
      <c r="S9" s="209"/>
      <c r="T9" s="168" t="s">
        <v>275</v>
      </c>
      <c r="U9" s="169" t="s">
        <v>109</v>
      </c>
      <c r="V9" s="200">
        <v>42139</v>
      </c>
      <c r="W9" s="170"/>
      <c r="X9" s="170"/>
      <c r="Y9" s="166"/>
      <c r="Z9" s="171"/>
      <c r="AA9" s="166"/>
      <c r="AB9" s="172"/>
      <c r="AC9" s="166"/>
      <c r="AD9" s="166"/>
      <c r="AE9" s="172"/>
      <c r="AF9" s="166"/>
      <c r="AG9" s="166"/>
      <c r="AH9" s="166"/>
    </row>
    <row r="10" spans="1:42" s="4" customFormat="1" ht="108" x14ac:dyDescent="0.2">
      <c r="A10" s="111">
        <v>6</v>
      </c>
      <c r="B10" s="226" t="s">
        <v>113</v>
      </c>
      <c r="C10" s="173" t="s">
        <v>14</v>
      </c>
      <c r="D10" s="173" t="s">
        <v>70</v>
      </c>
      <c r="E10" s="166" t="s">
        <v>112</v>
      </c>
      <c r="F10" s="166"/>
      <c r="G10" s="166"/>
      <c r="H10" s="166" t="s">
        <v>8</v>
      </c>
      <c r="I10" s="166" t="s">
        <v>9</v>
      </c>
      <c r="J10" s="166" t="s">
        <v>114</v>
      </c>
      <c r="K10" s="174">
        <v>0</v>
      </c>
      <c r="L10" s="189">
        <v>42137</v>
      </c>
      <c r="M10" s="161" t="s">
        <v>40</v>
      </c>
      <c r="N10" s="165" t="s">
        <v>106</v>
      </c>
      <c r="O10" s="166" t="s">
        <v>115</v>
      </c>
      <c r="P10" s="166" t="s">
        <v>116</v>
      </c>
      <c r="Q10" s="167">
        <v>4220</v>
      </c>
      <c r="R10" s="209"/>
      <c r="S10" s="209"/>
      <c r="T10" s="168" t="s">
        <v>250</v>
      </c>
      <c r="U10" s="175" t="s">
        <v>109</v>
      </c>
      <c r="V10" s="200">
        <v>42139</v>
      </c>
      <c r="W10" s="170" t="s">
        <v>109</v>
      </c>
      <c r="X10" s="170" t="s">
        <v>109</v>
      </c>
      <c r="Y10" s="166"/>
      <c r="Z10" s="171"/>
      <c r="AA10" s="166"/>
      <c r="AB10" s="172"/>
      <c r="AC10" s="166"/>
      <c r="AD10" s="166"/>
      <c r="AE10" s="172"/>
      <c r="AF10" s="166"/>
      <c r="AG10" s="166"/>
      <c r="AH10" s="166"/>
    </row>
    <row r="11" spans="1:42" s="8" customFormat="1" ht="36" customHeight="1" x14ac:dyDescent="0.2">
      <c r="A11" s="111">
        <v>7</v>
      </c>
      <c r="B11" s="166" t="s">
        <v>140</v>
      </c>
      <c r="C11" s="166" t="s">
        <v>139</v>
      </c>
      <c r="D11" s="166" t="s">
        <v>139</v>
      </c>
      <c r="E11" s="166" t="s">
        <v>145</v>
      </c>
      <c r="F11" s="166"/>
      <c r="G11" s="166"/>
      <c r="H11" s="166" t="s">
        <v>8</v>
      </c>
      <c r="I11" s="166" t="s">
        <v>141</v>
      </c>
      <c r="J11" s="166" t="s">
        <v>142</v>
      </c>
      <c r="K11" s="167">
        <v>14278.31</v>
      </c>
      <c r="L11" s="190">
        <v>42187</v>
      </c>
      <c r="M11" s="166"/>
      <c r="N11" s="175" t="s">
        <v>251</v>
      </c>
      <c r="O11" s="166"/>
      <c r="P11" s="166"/>
      <c r="Q11" s="225"/>
      <c r="R11" s="167">
        <v>0</v>
      </c>
      <c r="S11" s="167"/>
      <c r="T11" s="168" t="s">
        <v>252</v>
      </c>
      <c r="U11" s="175" t="s">
        <v>109</v>
      </c>
      <c r="V11" s="200">
        <v>42503</v>
      </c>
      <c r="W11" s="170" t="s">
        <v>262</v>
      </c>
      <c r="X11" s="170" t="s">
        <v>3</v>
      </c>
      <c r="Y11" s="166"/>
      <c r="Z11" s="171"/>
      <c r="AA11" s="166"/>
      <c r="AB11" s="172"/>
      <c r="AC11" s="166"/>
      <c r="AD11" s="166"/>
      <c r="AE11" s="172"/>
      <c r="AF11" s="166"/>
      <c r="AG11" s="166"/>
      <c r="AH11" s="166"/>
    </row>
    <row r="12" spans="1:42" s="8" customFormat="1" ht="36" customHeight="1" x14ac:dyDescent="0.2">
      <c r="A12" s="111">
        <v>8</v>
      </c>
      <c r="B12" s="166" t="s">
        <v>143</v>
      </c>
      <c r="C12" s="166" t="s">
        <v>144</v>
      </c>
      <c r="D12" s="166" t="s">
        <v>144</v>
      </c>
      <c r="E12" s="166" t="s">
        <v>145</v>
      </c>
      <c r="F12" s="166"/>
      <c r="G12" s="166"/>
      <c r="H12" s="166" t="s">
        <v>8</v>
      </c>
      <c r="I12" s="166" t="s">
        <v>141</v>
      </c>
      <c r="J12" s="166" t="s">
        <v>142</v>
      </c>
      <c r="K12" s="167">
        <v>695.29</v>
      </c>
      <c r="L12" s="190">
        <v>42187</v>
      </c>
      <c r="M12" s="166"/>
      <c r="N12" s="175" t="s">
        <v>251</v>
      </c>
      <c r="O12" s="166"/>
      <c r="P12" s="166"/>
      <c r="Q12" s="209"/>
      <c r="R12" s="167">
        <v>0</v>
      </c>
      <c r="S12" s="167"/>
      <c r="T12" s="168" t="s">
        <v>252</v>
      </c>
      <c r="U12" s="175" t="s">
        <v>109</v>
      </c>
      <c r="V12" s="200">
        <v>42503</v>
      </c>
      <c r="W12" s="170" t="s">
        <v>262</v>
      </c>
      <c r="X12" s="170" t="s">
        <v>3</v>
      </c>
      <c r="Y12" s="166"/>
      <c r="Z12" s="171"/>
      <c r="AA12" s="166"/>
      <c r="AB12" s="172"/>
      <c r="AC12" s="166"/>
      <c r="AD12" s="166"/>
      <c r="AE12" s="172"/>
      <c r="AF12" s="166"/>
      <c r="AG12" s="166"/>
      <c r="AH12" s="166"/>
    </row>
    <row r="13" spans="1:42" s="8" customFormat="1" ht="36" customHeight="1" x14ac:dyDescent="0.2">
      <c r="A13" s="111">
        <v>9</v>
      </c>
      <c r="B13" s="166" t="s">
        <v>146</v>
      </c>
      <c r="C13" s="166" t="s">
        <v>14</v>
      </c>
      <c r="D13" s="166" t="s">
        <v>70</v>
      </c>
      <c r="E13" s="166" t="s">
        <v>145</v>
      </c>
      <c r="F13" s="166"/>
      <c r="G13" s="166"/>
      <c r="H13" s="166" t="s">
        <v>8</v>
      </c>
      <c r="I13" s="166" t="s">
        <v>141</v>
      </c>
      <c r="J13" s="166" t="s">
        <v>142</v>
      </c>
      <c r="K13" s="167">
        <v>311.74</v>
      </c>
      <c r="L13" s="190">
        <v>42187</v>
      </c>
      <c r="M13" s="166"/>
      <c r="N13" s="175" t="s">
        <v>251</v>
      </c>
      <c r="O13" s="166"/>
      <c r="P13" s="166"/>
      <c r="Q13" s="209"/>
      <c r="R13" s="167">
        <v>0</v>
      </c>
      <c r="S13" s="167"/>
      <c r="T13" s="168" t="s">
        <v>252</v>
      </c>
      <c r="U13" s="175" t="s">
        <v>109</v>
      </c>
      <c r="V13" s="200">
        <v>42503</v>
      </c>
      <c r="W13" s="170" t="s">
        <v>262</v>
      </c>
      <c r="X13" s="170" t="s">
        <v>3</v>
      </c>
      <c r="Y13" s="166"/>
      <c r="Z13" s="171"/>
      <c r="AA13" s="166"/>
      <c r="AB13" s="172"/>
      <c r="AC13" s="166"/>
      <c r="AD13" s="166"/>
      <c r="AE13" s="172"/>
      <c r="AF13" s="166"/>
      <c r="AG13" s="166"/>
      <c r="AH13" s="166"/>
    </row>
    <row r="14" spans="1:42" s="8" customFormat="1" ht="36" customHeight="1" x14ac:dyDescent="0.2">
      <c r="A14" s="111">
        <v>10</v>
      </c>
      <c r="B14" s="166" t="s">
        <v>147</v>
      </c>
      <c r="C14" s="166" t="s">
        <v>148</v>
      </c>
      <c r="D14" s="166" t="s">
        <v>148</v>
      </c>
      <c r="E14" s="166" t="s">
        <v>145</v>
      </c>
      <c r="F14" s="166"/>
      <c r="G14" s="166"/>
      <c r="H14" s="166" t="s">
        <v>8</v>
      </c>
      <c r="I14" s="166" t="s">
        <v>141</v>
      </c>
      <c r="J14" s="166" t="s">
        <v>142</v>
      </c>
      <c r="K14" s="167">
        <v>54726.97</v>
      </c>
      <c r="L14" s="190">
        <v>42187</v>
      </c>
      <c r="M14" s="166"/>
      <c r="N14" s="175" t="s">
        <v>251</v>
      </c>
      <c r="O14" s="166"/>
      <c r="P14" s="166"/>
      <c r="Q14" s="209"/>
      <c r="R14" s="167">
        <v>0</v>
      </c>
      <c r="S14" s="167"/>
      <c r="T14" s="168" t="s">
        <v>252</v>
      </c>
      <c r="U14" s="175" t="s">
        <v>109</v>
      </c>
      <c r="V14" s="200">
        <v>42503</v>
      </c>
      <c r="W14" s="170" t="s">
        <v>262</v>
      </c>
      <c r="X14" s="170" t="s">
        <v>3</v>
      </c>
      <c r="Y14" s="166"/>
      <c r="Z14" s="171"/>
      <c r="AA14" s="166"/>
      <c r="AB14" s="172"/>
      <c r="AC14" s="166"/>
      <c r="AD14" s="166"/>
      <c r="AE14" s="172"/>
      <c r="AF14" s="166"/>
      <c r="AG14" s="166"/>
      <c r="AH14" s="166"/>
    </row>
    <row r="15" spans="1:42" s="8" customFormat="1" ht="36" customHeight="1" x14ac:dyDescent="0.2">
      <c r="A15" s="111">
        <v>11</v>
      </c>
      <c r="B15" s="166" t="s">
        <v>149</v>
      </c>
      <c r="C15" s="166" t="s">
        <v>150</v>
      </c>
      <c r="D15" s="166" t="s">
        <v>150</v>
      </c>
      <c r="E15" s="166" t="s">
        <v>145</v>
      </c>
      <c r="F15" s="166"/>
      <c r="G15" s="166"/>
      <c r="H15" s="166" t="s">
        <v>8</v>
      </c>
      <c r="I15" s="166" t="s">
        <v>141</v>
      </c>
      <c r="J15" s="166" t="s">
        <v>142</v>
      </c>
      <c r="K15" s="167">
        <v>161756.45000000001</v>
      </c>
      <c r="L15" s="190">
        <v>42187</v>
      </c>
      <c r="M15" s="166"/>
      <c r="N15" s="175" t="s">
        <v>251</v>
      </c>
      <c r="O15" s="166"/>
      <c r="P15" s="166"/>
      <c r="Q15" s="209"/>
      <c r="R15" s="167">
        <v>0</v>
      </c>
      <c r="S15" s="167"/>
      <c r="T15" s="168" t="s">
        <v>252</v>
      </c>
      <c r="U15" s="175" t="s">
        <v>109</v>
      </c>
      <c r="V15" s="200">
        <v>42503</v>
      </c>
      <c r="W15" s="170" t="s">
        <v>262</v>
      </c>
      <c r="X15" s="170" t="s">
        <v>3</v>
      </c>
      <c r="Y15" s="166"/>
      <c r="Z15" s="171"/>
      <c r="AA15" s="166"/>
      <c r="AB15" s="172"/>
      <c r="AC15" s="166"/>
      <c r="AD15" s="166"/>
      <c r="AE15" s="172"/>
      <c r="AF15" s="166"/>
      <c r="AG15" s="166"/>
      <c r="AH15" s="166"/>
    </row>
    <row r="16" spans="1:42" s="8" customFormat="1" ht="36" customHeight="1" x14ac:dyDescent="0.2">
      <c r="A16" s="111">
        <v>12</v>
      </c>
      <c r="B16" s="166" t="s">
        <v>151</v>
      </c>
      <c r="C16" s="166" t="s">
        <v>59</v>
      </c>
      <c r="D16" s="166" t="s">
        <v>152</v>
      </c>
      <c r="E16" s="166" t="s">
        <v>145</v>
      </c>
      <c r="F16" s="166"/>
      <c r="G16" s="166"/>
      <c r="H16" s="166" t="s">
        <v>8</v>
      </c>
      <c r="I16" s="166" t="s">
        <v>141</v>
      </c>
      <c r="J16" s="166" t="s">
        <v>142</v>
      </c>
      <c r="K16" s="167">
        <v>646944.35</v>
      </c>
      <c r="L16" s="190">
        <v>42187</v>
      </c>
      <c r="M16" s="166"/>
      <c r="N16" s="175" t="s">
        <v>251</v>
      </c>
      <c r="O16" s="166"/>
      <c r="P16" s="166"/>
      <c r="Q16" s="209"/>
      <c r="R16" s="167">
        <v>0</v>
      </c>
      <c r="S16" s="167"/>
      <c r="T16" s="168" t="s">
        <v>252</v>
      </c>
      <c r="U16" s="175" t="s">
        <v>109</v>
      </c>
      <c r="V16" s="200">
        <v>42503</v>
      </c>
      <c r="W16" s="170" t="s">
        <v>262</v>
      </c>
      <c r="X16" s="170" t="s">
        <v>3</v>
      </c>
      <c r="Y16" s="166"/>
      <c r="Z16" s="171"/>
      <c r="AA16" s="166"/>
      <c r="AB16" s="172"/>
      <c r="AC16" s="166"/>
      <c r="AD16" s="166"/>
      <c r="AE16" s="172"/>
      <c r="AF16" s="166"/>
      <c r="AG16" s="166"/>
      <c r="AH16" s="166"/>
    </row>
    <row r="17" spans="1:34" s="8" customFormat="1" ht="36" customHeight="1" x14ac:dyDescent="0.2">
      <c r="A17" s="111">
        <v>13</v>
      </c>
      <c r="B17" s="166" t="s">
        <v>153</v>
      </c>
      <c r="C17" s="166" t="s">
        <v>17</v>
      </c>
      <c r="D17" s="166" t="s">
        <v>154</v>
      </c>
      <c r="E17" s="166" t="s">
        <v>145</v>
      </c>
      <c r="F17" s="166"/>
      <c r="G17" s="166"/>
      <c r="H17" s="166" t="s">
        <v>8</v>
      </c>
      <c r="I17" s="166" t="s">
        <v>141</v>
      </c>
      <c r="J17" s="166" t="s">
        <v>142</v>
      </c>
      <c r="K17" s="167">
        <v>141003.65</v>
      </c>
      <c r="L17" s="190">
        <v>42187</v>
      </c>
      <c r="M17" s="166"/>
      <c r="N17" s="175" t="s">
        <v>251</v>
      </c>
      <c r="O17" s="166"/>
      <c r="P17" s="166"/>
      <c r="Q17" s="209"/>
      <c r="R17" s="167">
        <v>0</v>
      </c>
      <c r="S17" s="167"/>
      <c r="T17" s="168" t="s">
        <v>252</v>
      </c>
      <c r="U17" s="175" t="s">
        <v>109</v>
      </c>
      <c r="V17" s="200">
        <v>42503</v>
      </c>
      <c r="W17" s="170" t="s">
        <v>262</v>
      </c>
      <c r="X17" s="170" t="s">
        <v>3</v>
      </c>
      <c r="Y17" s="166"/>
      <c r="Z17" s="171"/>
      <c r="AA17" s="166"/>
      <c r="AB17" s="172"/>
      <c r="AC17" s="166"/>
      <c r="AD17" s="166"/>
      <c r="AE17" s="172"/>
      <c r="AF17" s="166"/>
      <c r="AG17" s="166"/>
      <c r="AH17" s="166"/>
    </row>
    <row r="18" spans="1:34" s="8" customFormat="1" ht="36" customHeight="1" x14ac:dyDescent="0.2">
      <c r="A18" s="111">
        <v>14</v>
      </c>
      <c r="B18" s="166" t="s">
        <v>155</v>
      </c>
      <c r="C18" s="166" t="s">
        <v>73</v>
      </c>
      <c r="D18" s="166" t="s">
        <v>156</v>
      </c>
      <c r="E18" s="166" t="s">
        <v>145</v>
      </c>
      <c r="F18" s="166"/>
      <c r="G18" s="166"/>
      <c r="H18" s="166" t="s">
        <v>8</v>
      </c>
      <c r="I18" s="166" t="s">
        <v>141</v>
      </c>
      <c r="J18" s="166" t="s">
        <v>142</v>
      </c>
      <c r="K18" s="167">
        <v>89201.57</v>
      </c>
      <c r="L18" s="190">
        <v>42187</v>
      </c>
      <c r="M18" s="166"/>
      <c r="N18" s="175" t="s">
        <v>251</v>
      </c>
      <c r="O18" s="166"/>
      <c r="P18" s="166"/>
      <c r="Q18" s="209"/>
      <c r="R18" s="167">
        <v>0</v>
      </c>
      <c r="S18" s="167"/>
      <c r="T18" s="168" t="s">
        <v>252</v>
      </c>
      <c r="U18" s="175" t="s">
        <v>109</v>
      </c>
      <c r="V18" s="200">
        <v>42503</v>
      </c>
      <c r="W18" s="170" t="s">
        <v>262</v>
      </c>
      <c r="X18" s="170" t="s">
        <v>3</v>
      </c>
      <c r="Y18" s="166"/>
      <c r="Z18" s="171"/>
      <c r="AA18" s="166"/>
      <c r="AB18" s="172"/>
      <c r="AC18" s="166"/>
      <c r="AD18" s="166"/>
      <c r="AE18" s="172"/>
      <c r="AF18" s="166"/>
      <c r="AG18" s="166"/>
      <c r="AH18" s="166"/>
    </row>
    <row r="19" spans="1:34" s="8" customFormat="1" ht="36" customHeight="1" x14ac:dyDescent="0.2">
      <c r="A19" s="111">
        <v>15</v>
      </c>
      <c r="B19" s="166" t="s">
        <v>157</v>
      </c>
      <c r="C19" s="166" t="s">
        <v>56</v>
      </c>
      <c r="D19" s="166" t="s">
        <v>56</v>
      </c>
      <c r="E19" s="166" t="s">
        <v>145</v>
      </c>
      <c r="F19" s="166"/>
      <c r="G19" s="166"/>
      <c r="H19" s="166" t="s">
        <v>8</v>
      </c>
      <c r="I19" s="166" t="s">
        <v>141</v>
      </c>
      <c r="J19" s="166" t="s">
        <v>142</v>
      </c>
      <c r="K19" s="167">
        <v>667365.48</v>
      </c>
      <c r="L19" s="190">
        <v>42187</v>
      </c>
      <c r="M19" s="166"/>
      <c r="N19" s="175" t="s">
        <v>251</v>
      </c>
      <c r="O19" s="166"/>
      <c r="P19" s="166"/>
      <c r="Q19" s="209"/>
      <c r="R19" s="167">
        <v>0</v>
      </c>
      <c r="S19" s="167"/>
      <c r="T19" s="168" t="s">
        <v>252</v>
      </c>
      <c r="U19" s="175" t="s">
        <v>109</v>
      </c>
      <c r="V19" s="200">
        <v>42503</v>
      </c>
      <c r="W19" s="170" t="s">
        <v>262</v>
      </c>
      <c r="X19" s="170" t="s">
        <v>3</v>
      </c>
      <c r="Y19" s="166"/>
      <c r="Z19" s="171"/>
      <c r="AA19" s="166"/>
      <c r="AB19" s="172"/>
      <c r="AC19" s="166"/>
      <c r="AD19" s="166"/>
      <c r="AE19" s="172"/>
      <c r="AF19" s="166"/>
      <c r="AG19" s="166"/>
      <c r="AH19" s="166"/>
    </row>
    <row r="20" spans="1:34" s="8" customFormat="1" ht="36" customHeight="1" x14ac:dyDescent="0.2">
      <c r="A20" s="111">
        <v>16</v>
      </c>
      <c r="B20" s="166" t="s">
        <v>158</v>
      </c>
      <c r="C20" s="166" t="s">
        <v>164</v>
      </c>
      <c r="D20" s="166" t="s">
        <v>159</v>
      </c>
      <c r="E20" s="166" t="s">
        <v>145</v>
      </c>
      <c r="F20" s="166"/>
      <c r="G20" s="166"/>
      <c r="H20" s="166" t="s">
        <v>8</v>
      </c>
      <c r="I20" s="166" t="s">
        <v>141</v>
      </c>
      <c r="J20" s="166" t="s">
        <v>142</v>
      </c>
      <c r="K20" s="167">
        <v>163.86</v>
      </c>
      <c r="L20" s="190">
        <v>42187</v>
      </c>
      <c r="M20" s="166"/>
      <c r="N20" s="175" t="s">
        <v>251</v>
      </c>
      <c r="O20" s="166"/>
      <c r="P20" s="166"/>
      <c r="Q20" s="209"/>
      <c r="R20" s="167">
        <v>0</v>
      </c>
      <c r="S20" s="167"/>
      <c r="T20" s="168" t="s">
        <v>252</v>
      </c>
      <c r="U20" s="175" t="s">
        <v>109</v>
      </c>
      <c r="V20" s="200">
        <v>42503</v>
      </c>
      <c r="W20" s="170" t="s">
        <v>262</v>
      </c>
      <c r="X20" s="170" t="s">
        <v>3</v>
      </c>
      <c r="Y20" s="166"/>
      <c r="Z20" s="171"/>
      <c r="AA20" s="166"/>
      <c r="AB20" s="172"/>
      <c r="AC20" s="166"/>
      <c r="AD20" s="166"/>
      <c r="AE20" s="172"/>
      <c r="AF20" s="166"/>
      <c r="AG20" s="166"/>
      <c r="AH20" s="166"/>
    </row>
    <row r="21" spans="1:34" s="8" customFormat="1" ht="36" customHeight="1" x14ac:dyDescent="0.2">
      <c r="A21" s="111">
        <v>17</v>
      </c>
      <c r="B21" s="166" t="s">
        <v>160</v>
      </c>
      <c r="C21" s="166" t="s">
        <v>161</v>
      </c>
      <c r="D21" s="166" t="s">
        <v>161</v>
      </c>
      <c r="E21" s="166" t="s">
        <v>145</v>
      </c>
      <c r="F21" s="166"/>
      <c r="G21" s="166"/>
      <c r="H21" s="166" t="s">
        <v>8</v>
      </c>
      <c r="I21" s="166" t="s">
        <v>141</v>
      </c>
      <c r="J21" s="166" t="s">
        <v>142</v>
      </c>
      <c r="K21" s="167">
        <v>25121.360000000001</v>
      </c>
      <c r="L21" s="190">
        <v>42187</v>
      </c>
      <c r="M21" s="166"/>
      <c r="N21" s="175" t="s">
        <v>251</v>
      </c>
      <c r="O21" s="166"/>
      <c r="P21" s="166"/>
      <c r="Q21" s="209"/>
      <c r="R21" s="167">
        <v>0</v>
      </c>
      <c r="S21" s="167"/>
      <c r="T21" s="168" t="s">
        <v>252</v>
      </c>
      <c r="U21" s="175" t="s">
        <v>109</v>
      </c>
      <c r="V21" s="200">
        <v>42503</v>
      </c>
      <c r="W21" s="170" t="s">
        <v>262</v>
      </c>
      <c r="X21" s="170" t="s">
        <v>3</v>
      </c>
      <c r="Y21" s="166"/>
      <c r="Z21" s="171"/>
      <c r="AA21" s="166"/>
      <c r="AB21" s="172"/>
      <c r="AC21" s="166"/>
      <c r="AD21" s="166"/>
      <c r="AE21" s="172"/>
      <c r="AF21" s="166"/>
      <c r="AG21" s="166"/>
      <c r="AH21" s="166"/>
    </row>
    <row r="22" spans="1:34" s="8" customFormat="1" ht="36" customHeight="1" x14ac:dyDescent="0.2">
      <c r="A22" s="111">
        <v>18</v>
      </c>
      <c r="B22" s="166" t="s">
        <v>162</v>
      </c>
      <c r="C22" s="166" t="s">
        <v>163</v>
      </c>
      <c r="D22" s="166" t="s">
        <v>163</v>
      </c>
      <c r="E22" s="166" t="s">
        <v>145</v>
      </c>
      <c r="F22" s="166"/>
      <c r="G22" s="166"/>
      <c r="H22" s="166" t="s">
        <v>8</v>
      </c>
      <c r="I22" s="166" t="s">
        <v>141</v>
      </c>
      <c r="J22" s="166" t="s">
        <v>142</v>
      </c>
      <c r="K22" s="167">
        <v>53483.839999999997</v>
      </c>
      <c r="L22" s="190">
        <v>42187</v>
      </c>
      <c r="M22" s="166"/>
      <c r="N22" s="175" t="s">
        <v>251</v>
      </c>
      <c r="O22" s="166"/>
      <c r="P22" s="166"/>
      <c r="Q22" s="209"/>
      <c r="R22" s="167">
        <v>0</v>
      </c>
      <c r="S22" s="167"/>
      <c r="T22" s="168" t="s">
        <v>252</v>
      </c>
      <c r="U22" s="175" t="s">
        <v>109</v>
      </c>
      <c r="V22" s="200">
        <v>42503</v>
      </c>
      <c r="W22" s="170" t="s">
        <v>262</v>
      </c>
      <c r="X22" s="170" t="s">
        <v>3</v>
      </c>
      <c r="Y22" s="166"/>
      <c r="Z22" s="171"/>
      <c r="AA22" s="166"/>
      <c r="AB22" s="172"/>
      <c r="AC22" s="166"/>
      <c r="AD22" s="166"/>
      <c r="AE22" s="172"/>
      <c r="AF22" s="166"/>
      <c r="AG22" s="166"/>
      <c r="AH22" s="166"/>
    </row>
    <row r="23" spans="1:34" s="4" customFormat="1" ht="60" x14ac:dyDescent="0.2">
      <c r="A23" s="111">
        <v>19</v>
      </c>
      <c r="B23" s="161" t="s">
        <v>173</v>
      </c>
      <c r="C23" s="161" t="s">
        <v>180</v>
      </c>
      <c r="D23" s="161" t="s">
        <v>194</v>
      </c>
      <c r="E23" s="161" t="s">
        <v>183</v>
      </c>
      <c r="F23" s="96" t="s">
        <v>190</v>
      </c>
      <c r="G23" s="96"/>
      <c r="H23" s="161" t="s">
        <v>8</v>
      </c>
      <c r="I23" s="161" t="s">
        <v>9</v>
      </c>
      <c r="J23" s="161" t="s">
        <v>83</v>
      </c>
      <c r="K23" s="164">
        <v>544297.41</v>
      </c>
      <c r="L23" s="188">
        <v>42297.426073113427</v>
      </c>
      <c r="M23" s="96"/>
      <c r="N23" s="175" t="s">
        <v>264</v>
      </c>
      <c r="O23" s="96"/>
      <c r="P23" s="96"/>
      <c r="Q23" s="201"/>
      <c r="R23" s="201"/>
      <c r="S23" s="201"/>
      <c r="T23" s="201"/>
      <c r="U23" s="201"/>
      <c r="V23" s="201"/>
      <c r="W23" s="201"/>
      <c r="X23" s="230"/>
      <c r="Y23" s="201"/>
      <c r="Z23" s="201"/>
      <c r="AA23" s="201"/>
      <c r="AB23" s="201"/>
      <c r="AC23" s="201"/>
      <c r="AD23" s="201"/>
      <c r="AE23" s="201"/>
      <c r="AF23" s="201"/>
      <c r="AG23" s="201"/>
      <c r="AH23" s="201"/>
    </row>
    <row r="24" spans="1:34" s="4" customFormat="1" ht="60" x14ac:dyDescent="0.2">
      <c r="A24" s="111">
        <v>20</v>
      </c>
      <c r="B24" s="161" t="s">
        <v>174</v>
      </c>
      <c r="C24" s="161" t="s">
        <v>56</v>
      </c>
      <c r="D24" s="161" t="s">
        <v>195</v>
      </c>
      <c r="E24" s="161" t="s">
        <v>184</v>
      </c>
      <c r="F24" s="96" t="s">
        <v>191</v>
      </c>
      <c r="G24" s="96"/>
      <c r="H24" s="161" t="s">
        <v>8</v>
      </c>
      <c r="I24" s="161" t="s">
        <v>9</v>
      </c>
      <c r="J24" s="161" t="s">
        <v>83</v>
      </c>
      <c r="K24" s="164">
        <v>11477.97</v>
      </c>
      <c r="L24" s="188">
        <v>42297.48439849537</v>
      </c>
      <c r="M24" s="96"/>
      <c r="N24" s="175" t="s">
        <v>264</v>
      </c>
      <c r="O24" s="96"/>
      <c r="P24" s="96"/>
      <c r="Q24" s="201"/>
      <c r="R24" s="201"/>
      <c r="S24" s="201"/>
      <c r="T24" s="201"/>
      <c r="U24" s="201"/>
      <c r="V24" s="201"/>
      <c r="W24" s="201"/>
      <c r="X24" s="230"/>
      <c r="Y24" s="201"/>
      <c r="Z24" s="201"/>
      <c r="AA24" s="201"/>
      <c r="AB24" s="201"/>
      <c r="AC24" s="201"/>
      <c r="AD24" s="201"/>
      <c r="AE24" s="201"/>
      <c r="AF24" s="201"/>
      <c r="AG24" s="201"/>
      <c r="AH24" s="201"/>
    </row>
    <row r="25" spans="1:34" s="4" customFormat="1" ht="48" customHeight="1" x14ac:dyDescent="0.2">
      <c r="A25" s="111">
        <v>21</v>
      </c>
      <c r="B25" s="161" t="s">
        <v>175</v>
      </c>
      <c r="C25" s="161" t="s">
        <v>181</v>
      </c>
      <c r="D25" s="161" t="s">
        <v>196</v>
      </c>
      <c r="E25" s="161" t="s">
        <v>185</v>
      </c>
      <c r="F25" s="96"/>
      <c r="G25" s="96"/>
      <c r="H25" s="161" t="s">
        <v>8</v>
      </c>
      <c r="I25" s="161" t="s">
        <v>9</v>
      </c>
      <c r="J25" s="161" t="s">
        <v>201</v>
      </c>
      <c r="K25" s="164">
        <v>0</v>
      </c>
      <c r="L25" s="188">
        <v>42297.486686724536</v>
      </c>
      <c r="M25" s="96"/>
      <c r="N25" s="175" t="s">
        <v>253</v>
      </c>
      <c r="O25" s="96"/>
      <c r="P25" s="96"/>
      <c r="Q25" s="201"/>
      <c r="R25" s="201"/>
      <c r="S25" s="201"/>
      <c r="T25" s="202"/>
      <c r="U25" s="203"/>
      <c r="V25" s="204"/>
      <c r="W25" s="208"/>
      <c r="X25" s="208"/>
      <c r="Y25" s="206"/>
      <c r="Z25" s="205"/>
      <c r="AA25" s="206"/>
      <c r="AB25" s="207"/>
      <c r="AC25" s="206"/>
      <c r="AD25" s="206"/>
      <c r="AE25" s="207"/>
      <c r="AF25" s="206"/>
      <c r="AG25" s="206"/>
      <c r="AH25" s="206"/>
    </row>
    <row r="26" spans="1:34" s="4" customFormat="1" ht="48" x14ac:dyDescent="0.2">
      <c r="A26" s="111">
        <v>22</v>
      </c>
      <c r="B26" s="161" t="s">
        <v>176</v>
      </c>
      <c r="C26" s="161" t="s">
        <v>182</v>
      </c>
      <c r="D26" s="161" t="s">
        <v>182</v>
      </c>
      <c r="E26" s="161" t="s">
        <v>186</v>
      </c>
      <c r="F26" s="96" t="s">
        <v>192</v>
      </c>
      <c r="G26" s="96"/>
      <c r="H26" s="161" t="s">
        <v>8</v>
      </c>
      <c r="I26" s="161" t="s">
        <v>9</v>
      </c>
      <c r="J26" s="161" t="s">
        <v>83</v>
      </c>
      <c r="K26" s="164">
        <v>11005.91</v>
      </c>
      <c r="L26" s="188">
        <v>42297.505712349535</v>
      </c>
      <c r="M26" s="96"/>
      <c r="N26" s="175" t="s">
        <v>264</v>
      </c>
      <c r="O26" s="96"/>
      <c r="P26" s="96"/>
      <c r="Q26" s="201"/>
      <c r="R26" s="201"/>
      <c r="S26" s="201"/>
      <c r="T26" s="202"/>
      <c r="U26" s="203"/>
      <c r="V26" s="204"/>
      <c r="W26" s="208"/>
      <c r="X26" s="208"/>
      <c r="Y26" s="206"/>
      <c r="Z26" s="205"/>
      <c r="AA26" s="206"/>
      <c r="AB26" s="207"/>
      <c r="AC26" s="206"/>
      <c r="AD26" s="206"/>
      <c r="AE26" s="207"/>
      <c r="AF26" s="206"/>
      <c r="AG26" s="206"/>
      <c r="AH26" s="206"/>
    </row>
    <row r="27" spans="1:34" s="4" customFormat="1" ht="48" x14ac:dyDescent="0.2">
      <c r="A27" s="111">
        <v>23</v>
      </c>
      <c r="B27" s="161" t="s">
        <v>177</v>
      </c>
      <c r="C27" s="161" t="s">
        <v>182</v>
      </c>
      <c r="D27" s="161" t="s">
        <v>182</v>
      </c>
      <c r="E27" s="161" t="s">
        <v>187</v>
      </c>
      <c r="F27" s="96" t="s">
        <v>193</v>
      </c>
      <c r="G27" s="96"/>
      <c r="H27" s="161" t="s">
        <v>8</v>
      </c>
      <c r="I27" s="161" t="s">
        <v>9</v>
      </c>
      <c r="J27" s="161" t="s">
        <v>13</v>
      </c>
      <c r="K27" s="164">
        <v>18240</v>
      </c>
      <c r="L27" s="188">
        <v>42297.507065428239</v>
      </c>
      <c r="M27" s="96"/>
      <c r="N27" s="175" t="s">
        <v>106</v>
      </c>
      <c r="O27" s="96"/>
      <c r="P27" s="96"/>
      <c r="Q27" s="201"/>
      <c r="R27" s="176">
        <v>18240</v>
      </c>
      <c r="S27" s="176"/>
      <c r="T27" s="99"/>
      <c r="U27" s="175" t="s">
        <v>109</v>
      </c>
      <c r="V27" s="200">
        <v>42503</v>
      </c>
      <c r="W27" s="170" t="s">
        <v>109</v>
      </c>
      <c r="X27" s="170" t="s">
        <v>109</v>
      </c>
      <c r="Y27" s="96"/>
      <c r="Z27" s="100"/>
      <c r="AA27" s="96"/>
      <c r="AB27" s="101"/>
      <c r="AC27" s="96"/>
      <c r="AD27" s="96"/>
      <c r="AE27" s="101"/>
      <c r="AF27" s="96"/>
      <c r="AG27" s="96"/>
      <c r="AH27" s="96"/>
    </row>
    <row r="28" spans="1:34" s="4" customFormat="1" ht="36" x14ac:dyDescent="0.2">
      <c r="A28" s="111">
        <v>24</v>
      </c>
      <c r="B28" s="161" t="s">
        <v>178</v>
      </c>
      <c r="C28" s="161" t="s">
        <v>182</v>
      </c>
      <c r="D28" s="161" t="s">
        <v>182</v>
      </c>
      <c r="E28" s="161" t="s">
        <v>188</v>
      </c>
      <c r="F28" s="96" t="s">
        <v>118</v>
      </c>
      <c r="G28" s="96"/>
      <c r="H28" s="161" t="s">
        <v>8</v>
      </c>
      <c r="I28" s="161" t="s">
        <v>9</v>
      </c>
      <c r="J28" s="161" t="s">
        <v>13</v>
      </c>
      <c r="K28" s="164">
        <v>10000</v>
      </c>
      <c r="L28" s="188">
        <v>42297.509256018515</v>
      </c>
      <c r="M28" s="96"/>
      <c r="N28" s="175" t="s">
        <v>260</v>
      </c>
      <c r="O28" s="96"/>
      <c r="P28" s="96"/>
      <c r="Q28" s="201"/>
      <c r="R28" s="201"/>
      <c r="S28" s="201"/>
      <c r="T28" s="202"/>
      <c r="U28" s="203"/>
      <c r="V28" s="204"/>
      <c r="W28" s="208"/>
      <c r="X28" s="208"/>
      <c r="Y28" s="206"/>
      <c r="Z28" s="205"/>
      <c r="AA28" s="206"/>
      <c r="AB28" s="207"/>
      <c r="AC28" s="206"/>
      <c r="AD28" s="206"/>
      <c r="AE28" s="207"/>
      <c r="AF28" s="206"/>
      <c r="AG28" s="206"/>
      <c r="AH28" s="206"/>
    </row>
    <row r="29" spans="1:34" s="4" customFormat="1" ht="36" customHeight="1" x14ac:dyDescent="0.2">
      <c r="A29" s="111">
        <v>25</v>
      </c>
      <c r="B29" s="161" t="s">
        <v>179</v>
      </c>
      <c r="C29" s="161" t="s">
        <v>56</v>
      </c>
      <c r="D29" s="161" t="s">
        <v>197</v>
      </c>
      <c r="E29" s="161" t="s">
        <v>254</v>
      </c>
      <c r="F29" s="96"/>
      <c r="G29" s="96"/>
      <c r="H29" s="161" t="s">
        <v>8</v>
      </c>
      <c r="I29" s="161" t="s">
        <v>9</v>
      </c>
      <c r="J29" s="161" t="s">
        <v>13</v>
      </c>
      <c r="K29" s="164">
        <v>10307</v>
      </c>
      <c r="L29" s="188">
        <v>42297.510585960648</v>
      </c>
      <c r="M29" s="96"/>
      <c r="N29" s="175" t="s">
        <v>38</v>
      </c>
      <c r="O29" s="96"/>
      <c r="P29" s="96"/>
      <c r="Q29" s="201"/>
      <c r="R29" s="176"/>
      <c r="S29" s="176"/>
      <c r="T29" s="99" t="s">
        <v>255</v>
      </c>
      <c r="U29" s="175"/>
      <c r="V29" s="200"/>
      <c r="W29" s="170"/>
      <c r="X29" s="231"/>
      <c r="Y29" s="96"/>
      <c r="Z29" s="100"/>
      <c r="AA29" s="96"/>
      <c r="AB29" s="101"/>
      <c r="AC29" s="96"/>
      <c r="AD29" s="96"/>
      <c r="AE29" s="101"/>
      <c r="AF29" s="96"/>
      <c r="AG29" s="96"/>
      <c r="AH29" s="96"/>
    </row>
    <row r="30" spans="1:34" s="4" customFormat="1" ht="48" x14ac:dyDescent="0.2">
      <c r="A30" s="111">
        <v>26</v>
      </c>
      <c r="B30" s="173" t="s">
        <v>198</v>
      </c>
      <c r="C30" s="173" t="s">
        <v>161</v>
      </c>
      <c r="D30" s="173" t="s">
        <v>161</v>
      </c>
      <c r="E30" s="177" t="s">
        <v>199</v>
      </c>
      <c r="F30" s="166" t="s">
        <v>200</v>
      </c>
      <c r="G30" s="166">
        <v>111995</v>
      </c>
      <c r="H30" s="161" t="s">
        <v>8</v>
      </c>
      <c r="I30" s="161" t="s">
        <v>9</v>
      </c>
      <c r="J30" s="161" t="s">
        <v>201</v>
      </c>
      <c r="K30" s="164">
        <v>12264450</v>
      </c>
      <c r="L30" s="188">
        <v>42334.574840046298</v>
      </c>
      <c r="M30" s="166"/>
      <c r="N30" s="175" t="s">
        <v>38</v>
      </c>
      <c r="O30" s="166"/>
      <c r="P30" s="166"/>
      <c r="Q30" s="209"/>
      <c r="R30" s="176"/>
      <c r="S30" s="176"/>
      <c r="T30" s="168" t="s">
        <v>256</v>
      </c>
      <c r="U30" s="175"/>
      <c r="V30" s="200"/>
      <c r="W30" s="170"/>
      <c r="X30" s="170"/>
      <c r="Y30" s="166"/>
      <c r="Z30" s="171"/>
      <c r="AA30" s="166"/>
      <c r="AB30" s="172"/>
      <c r="AC30" s="166"/>
      <c r="AD30" s="166"/>
      <c r="AE30" s="172"/>
      <c r="AF30" s="166"/>
      <c r="AG30" s="166"/>
      <c r="AH30" s="166"/>
    </row>
    <row r="31" spans="1:34" s="4" customFormat="1" ht="60" x14ac:dyDescent="0.2">
      <c r="A31" s="111">
        <v>27</v>
      </c>
      <c r="B31" s="173" t="s">
        <v>202</v>
      </c>
      <c r="C31" s="173" t="s">
        <v>59</v>
      </c>
      <c r="D31" s="173" t="s">
        <v>203</v>
      </c>
      <c r="E31" s="177" t="s">
        <v>184</v>
      </c>
      <c r="F31" s="166"/>
      <c r="G31" s="166"/>
      <c r="H31" s="161" t="s">
        <v>8</v>
      </c>
      <c r="I31" s="161" t="s">
        <v>9</v>
      </c>
      <c r="J31" s="161" t="s">
        <v>13</v>
      </c>
      <c r="K31" s="164">
        <v>982000</v>
      </c>
      <c r="L31" s="188">
        <v>42341</v>
      </c>
      <c r="M31" s="166"/>
      <c r="N31" s="175" t="s">
        <v>263</v>
      </c>
      <c r="O31" s="166"/>
      <c r="P31" s="166"/>
      <c r="Q31" s="209"/>
      <c r="R31" s="209"/>
      <c r="S31" s="209"/>
      <c r="T31" s="202"/>
      <c r="U31" s="203"/>
      <c r="V31" s="204"/>
      <c r="W31" s="208"/>
      <c r="X31" s="208"/>
      <c r="Y31" s="206"/>
      <c r="Z31" s="205"/>
      <c r="AA31" s="206"/>
      <c r="AB31" s="207"/>
      <c r="AC31" s="206"/>
      <c r="AD31" s="206"/>
      <c r="AE31" s="207"/>
      <c r="AF31" s="206"/>
      <c r="AG31" s="206"/>
      <c r="AH31" s="206"/>
    </row>
    <row r="32" spans="1:34" s="4" customFormat="1" ht="43.5" customHeight="1" x14ac:dyDescent="0.2">
      <c r="A32" s="111">
        <v>28</v>
      </c>
      <c r="B32" s="173" t="s">
        <v>175</v>
      </c>
      <c r="C32" s="173" t="s">
        <v>205</v>
      </c>
      <c r="D32" s="173" t="s">
        <v>206</v>
      </c>
      <c r="E32" s="177" t="s">
        <v>207</v>
      </c>
      <c r="F32" s="166"/>
      <c r="G32" s="166"/>
      <c r="H32" s="161" t="s">
        <v>8</v>
      </c>
      <c r="I32" s="161" t="s">
        <v>9</v>
      </c>
      <c r="J32" s="161" t="s">
        <v>13</v>
      </c>
      <c r="K32" s="164"/>
      <c r="L32" s="188">
        <v>42341</v>
      </c>
      <c r="M32" s="166"/>
      <c r="N32" s="175" t="s">
        <v>38</v>
      </c>
      <c r="O32" s="166"/>
      <c r="P32" s="166"/>
      <c r="Q32" s="209"/>
      <c r="R32" s="167"/>
      <c r="S32" s="167"/>
      <c r="T32" s="99" t="s">
        <v>255</v>
      </c>
      <c r="U32" s="175"/>
      <c r="V32" s="200"/>
      <c r="W32" s="170"/>
      <c r="X32" s="170"/>
      <c r="Y32" s="166"/>
      <c r="Z32" s="171"/>
      <c r="AA32" s="166"/>
      <c r="AB32" s="172"/>
      <c r="AC32" s="166"/>
      <c r="AD32" s="166"/>
      <c r="AE32" s="172"/>
      <c r="AF32" s="166"/>
      <c r="AG32" s="166"/>
      <c r="AH32" s="166"/>
    </row>
    <row r="33" spans="1:34" ht="84" x14ac:dyDescent="0.2">
      <c r="A33" s="111">
        <v>29</v>
      </c>
      <c r="B33" s="182" t="s">
        <v>209</v>
      </c>
      <c r="C33" s="161" t="s">
        <v>182</v>
      </c>
      <c r="D33" s="161" t="s">
        <v>182</v>
      </c>
      <c r="E33" s="182" t="s">
        <v>214</v>
      </c>
      <c r="F33" s="32" t="s">
        <v>219</v>
      </c>
      <c r="G33" s="32"/>
      <c r="H33" s="161" t="s">
        <v>8</v>
      </c>
      <c r="I33" s="161" t="s">
        <v>9</v>
      </c>
      <c r="J33" s="161" t="s">
        <v>13</v>
      </c>
      <c r="K33" s="183">
        <v>78525.52</v>
      </c>
      <c r="L33" s="184">
        <v>42415.410206365741</v>
      </c>
      <c r="M33" s="32"/>
      <c r="N33" s="175" t="s">
        <v>106</v>
      </c>
      <c r="O33" s="32"/>
      <c r="P33" s="32"/>
      <c r="Q33" s="210"/>
      <c r="R33" s="183">
        <v>78525.52</v>
      </c>
      <c r="S33" s="183"/>
      <c r="T33" s="31"/>
      <c r="U33" s="175" t="s">
        <v>109</v>
      </c>
      <c r="V33" s="200">
        <v>42503</v>
      </c>
      <c r="W33" s="170" t="s">
        <v>109</v>
      </c>
      <c r="X33" s="170" t="s">
        <v>109</v>
      </c>
      <c r="Y33" s="32"/>
      <c r="Z33" s="35"/>
      <c r="AA33" s="32"/>
      <c r="AB33" s="34"/>
      <c r="AC33" s="32"/>
      <c r="AD33" s="32"/>
      <c r="AE33" s="34"/>
      <c r="AF33" s="32"/>
      <c r="AG33" s="32"/>
      <c r="AH33" s="32"/>
    </row>
    <row r="34" spans="1:34" ht="60" x14ac:dyDescent="0.2">
      <c r="A34" s="111">
        <v>30</v>
      </c>
      <c r="B34" s="182" t="s">
        <v>210</v>
      </c>
      <c r="C34" s="161" t="s">
        <v>182</v>
      </c>
      <c r="D34" s="161" t="s">
        <v>182</v>
      </c>
      <c r="E34" s="182" t="s">
        <v>215</v>
      </c>
      <c r="F34" s="32" t="s">
        <v>192</v>
      </c>
      <c r="G34" s="32"/>
      <c r="H34" s="161" t="s">
        <v>8</v>
      </c>
      <c r="I34" s="161" t="s">
        <v>9</v>
      </c>
      <c r="J34" s="161" t="s">
        <v>13</v>
      </c>
      <c r="K34" s="183">
        <v>4365.49</v>
      </c>
      <c r="L34" s="184">
        <v>42415.413218831018</v>
      </c>
      <c r="M34" s="32"/>
      <c r="N34" s="175" t="s">
        <v>264</v>
      </c>
      <c r="O34" s="32"/>
      <c r="P34" s="32"/>
      <c r="Q34" s="210"/>
      <c r="R34" s="210"/>
      <c r="S34" s="210"/>
      <c r="T34" s="211"/>
      <c r="U34" s="203"/>
      <c r="V34" s="204"/>
      <c r="W34" s="208"/>
      <c r="X34" s="232"/>
      <c r="Y34" s="213"/>
      <c r="Z34" s="212"/>
      <c r="AA34" s="213"/>
      <c r="AB34" s="214"/>
      <c r="AC34" s="213"/>
      <c r="AD34" s="213"/>
      <c r="AE34" s="214"/>
      <c r="AF34" s="213"/>
      <c r="AG34" s="213"/>
      <c r="AH34" s="213"/>
    </row>
    <row r="35" spans="1:34" ht="48" x14ac:dyDescent="0.2">
      <c r="A35" s="111">
        <v>31</v>
      </c>
      <c r="B35" s="182" t="s">
        <v>211</v>
      </c>
      <c r="C35" s="161" t="s">
        <v>182</v>
      </c>
      <c r="D35" s="161" t="s">
        <v>182</v>
      </c>
      <c r="E35" s="182" t="s">
        <v>216</v>
      </c>
      <c r="F35" s="32" t="s">
        <v>192</v>
      </c>
      <c r="G35" s="32"/>
      <c r="H35" s="161" t="s">
        <v>8</v>
      </c>
      <c r="I35" s="161" t="s">
        <v>9</v>
      </c>
      <c r="J35" s="161" t="s">
        <v>13</v>
      </c>
      <c r="K35" s="183">
        <v>1073.8399999999999</v>
      </c>
      <c r="L35" s="184">
        <v>42415.417156793977</v>
      </c>
      <c r="M35" s="32"/>
      <c r="N35" s="175" t="s">
        <v>264</v>
      </c>
      <c r="O35" s="32"/>
      <c r="P35" s="32"/>
      <c r="Q35" s="210"/>
      <c r="R35" s="210"/>
      <c r="S35" s="210"/>
      <c r="T35" s="211"/>
      <c r="U35" s="203"/>
      <c r="V35" s="204"/>
      <c r="W35" s="208"/>
      <c r="X35" s="232"/>
      <c r="Y35" s="213"/>
      <c r="Z35" s="212"/>
      <c r="AA35" s="213"/>
      <c r="AB35" s="214"/>
      <c r="AC35" s="213"/>
      <c r="AD35" s="213"/>
      <c r="AE35" s="214"/>
      <c r="AF35" s="213"/>
      <c r="AG35" s="213"/>
      <c r="AH35" s="213"/>
    </row>
    <row r="36" spans="1:34" ht="48" x14ac:dyDescent="0.2">
      <c r="A36" s="111">
        <v>32</v>
      </c>
      <c r="B36" s="182" t="s">
        <v>212</v>
      </c>
      <c r="C36" s="161" t="s">
        <v>182</v>
      </c>
      <c r="D36" s="161" t="s">
        <v>182</v>
      </c>
      <c r="E36" s="182" t="s">
        <v>217</v>
      </c>
      <c r="F36" s="32" t="s">
        <v>192</v>
      </c>
      <c r="G36" s="32"/>
      <c r="H36" s="161" t="s">
        <v>8</v>
      </c>
      <c r="I36" s="161" t="s">
        <v>9</v>
      </c>
      <c r="J36" s="161" t="s">
        <v>13</v>
      </c>
      <c r="K36" s="183">
        <v>2016.25</v>
      </c>
      <c r="L36" s="184">
        <v>42415.419145601853</v>
      </c>
      <c r="M36" s="32"/>
      <c r="N36" s="175" t="s">
        <v>264</v>
      </c>
      <c r="O36" s="32"/>
      <c r="P36" s="32"/>
      <c r="Q36" s="210"/>
      <c r="R36" s="210"/>
      <c r="S36" s="210"/>
      <c r="T36" s="211"/>
      <c r="U36" s="203"/>
      <c r="V36" s="204"/>
      <c r="W36" s="208"/>
      <c r="X36" s="232"/>
      <c r="Y36" s="213"/>
      <c r="Z36" s="212"/>
      <c r="AA36" s="213"/>
      <c r="AB36" s="214"/>
      <c r="AC36" s="213"/>
      <c r="AD36" s="213"/>
      <c r="AE36" s="214"/>
      <c r="AF36" s="213"/>
      <c r="AG36" s="213"/>
      <c r="AH36" s="213"/>
    </row>
    <row r="37" spans="1:34" ht="38.25" customHeight="1" x14ac:dyDescent="0.2">
      <c r="A37" s="111">
        <v>33</v>
      </c>
      <c r="B37" s="182" t="s">
        <v>213</v>
      </c>
      <c r="C37" s="182" t="s">
        <v>148</v>
      </c>
      <c r="D37" s="173" t="s">
        <v>148</v>
      </c>
      <c r="E37" s="182" t="s">
        <v>218</v>
      </c>
      <c r="F37" s="32"/>
      <c r="G37" s="32"/>
      <c r="H37" s="161" t="s">
        <v>8</v>
      </c>
      <c r="I37" s="161" t="s">
        <v>9</v>
      </c>
      <c r="J37" s="161" t="s">
        <v>13</v>
      </c>
      <c r="K37" s="183">
        <v>66278.58</v>
      </c>
      <c r="L37" s="184">
        <v>42415.422979629628</v>
      </c>
      <c r="M37" s="32"/>
      <c r="N37" s="175" t="s">
        <v>38</v>
      </c>
      <c r="O37" s="32"/>
      <c r="P37" s="32"/>
      <c r="Q37" s="210"/>
      <c r="R37" s="183"/>
      <c r="S37" s="183"/>
      <c r="T37" s="99" t="s">
        <v>255</v>
      </c>
      <c r="U37" s="175"/>
      <c r="V37" s="200"/>
      <c r="W37" s="170"/>
      <c r="X37" s="233"/>
      <c r="Y37" s="32"/>
      <c r="Z37" s="35"/>
      <c r="AA37" s="32"/>
      <c r="AB37" s="34"/>
      <c r="AC37" s="32"/>
      <c r="AD37" s="32"/>
      <c r="AE37" s="34"/>
      <c r="AF37" s="32"/>
      <c r="AG37" s="32"/>
      <c r="AH37" s="32"/>
    </row>
    <row r="38" spans="1:34" ht="72" x14ac:dyDescent="0.2">
      <c r="A38" s="111">
        <v>34</v>
      </c>
      <c r="B38" s="173" t="s">
        <v>220</v>
      </c>
      <c r="C38" s="173" t="s">
        <v>150</v>
      </c>
      <c r="D38" s="173" t="s">
        <v>150</v>
      </c>
      <c r="E38" s="166" t="s">
        <v>221</v>
      </c>
      <c r="F38" s="166" t="s">
        <v>223</v>
      </c>
      <c r="G38" s="166"/>
      <c r="H38" s="166" t="s">
        <v>8</v>
      </c>
      <c r="I38" s="173" t="s">
        <v>9</v>
      </c>
      <c r="J38" s="173" t="s">
        <v>222</v>
      </c>
      <c r="K38" s="174">
        <v>5400000</v>
      </c>
      <c r="L38" s="189">
        <v>42163</v>
      </c>
      <c r="M38" s="166"/>
      <c r="N38" s="175" t="s">
        <v>106</v>
      </c>
      <c r="O38" s="166" t="s">
        <v>224</v>
      </c>
      <c r="P38" s="166"/>
      <c r="Q38" s="209"/>
      <c r="R38" s="167">
        <v>5400000</v>
      </c>
      <c r="S38" s="167"/>
      <c r="T38" s="99" t="s">
        <v>257</v>
      </c>
      <c r="U38" s="175" t="s">
        <v>109</v>
      </c>
      <c r="V38" s="200">
        <v>42503</v>
      </c>
      <c r="W38" s="170" t="s">
        <v>109</v>
      </c>
      <c r="X38" s="170" t="s">
        <v>109</v>
      </c>
      <c r="Y38" s="166"/>
      <c r="Z38" s="171"/>
      <c r="AA38" s="166" t="s">
        <v>109</v>
      </c>
      <c r="AB38" s="34"/>
      <c r="AC38" s="32"/>
      <c r="AD38" s="32"/>
      <c r="AE38" s="34"/>
      <c r="AF38" s="32"/>
      <c r="AG38" s="32"/>
      <c r="AH38" s="32"/>
    </row>
    <row r="39" spans="1:34" ht="63" customHeight="1" x14ac:dyDescent="0.2">
      <c r="A39" s="111">
        <v>35</v>
      </c>
      <c r="B39" s="182" t="s">
        <v>225</v>
      </c>
      <c r="C39" s="182" t="s">
        <v>150</v>
      </c>
      <c r="D39" s="182" t="s">
        <v>150</v>
      </c>
      <c r="E39" s="182" t="s">
        <v>228</v>
      </c>
      <c r="F39" s="192" t="s">
        <v>232</v>
      </c>
      <c r="G39" s="192">
        <v>108853</v>
      </c>
      <c r="H39" s="182" t="s">
        <v>8</v>
      </c>
      <c r="I39" s="182" t="s">
        <v>9</v>
      </c>
      <c r="J39" s="182" t="s">
        <v>201</v>
      </c>
      <c r="K39" s="183">
        <v>911999.97</v>
      </c>
      <c r="L39" s="184">
        <v>42446.520420023146</v>
      </c>
      <c r="M39" s="192"/>
      <c r="N39" s="193" t="s">
        <v>38</v>
      </c>
      <c r="O39" s="192"/>
      <c r="P39" s="192"/>
      <c r="Q39" s="210"/>
      <c r="R39" s="183"/>
      <c r="S39" s="183"/>
      <c r="T39" s="194"/>
      <c r="U39" s="175"/>
      <c r="V39" s="200"/>
      <c r="W39" s="170"/>
      <c r="X39" s="220"/>
      <c r="Y39" s="192"/>
      <c r="Z39" s="195"/>
      <c r="AA39" s="192"/>
      <c r="AB39" s="196"/>
      <c r="AC39" s="192"/>
      <c r="AD39" s="192"/>
      <c r="AE39" s="196"/>
      <c r="AF39" s="192"/>
      <c r="AG39" s="192"/>
      <c r="AH39" s="192"/>
    </row>
    <row r="40" spans="1:34" ht="132" x14ac:dyDescent="0.2">
      <c r="A40" s="111">
        <v>36</v>
      </c>
      <c r="B40" s="182" t="s">
        <v>226</v>
      </c>
      <c r="C40" s="182" t="s">
        <v>14</v>
      </c>
      <c r="D40" s="182" t="s">
        <v>231</v>
      </c>
      <c r="E40" s="182" t="s">
        <v>229</v>
      </c>
      <c r="F40" s="192" t="s">
        <v>68</v>
      </c>
      <c r="G40" s="192"/>
      <c r="H40" s="182" t="s">
        <v>8</v>
      </c>
      <c r="I40" s="182" t="s">
        <v>9</v>
      </c>
      <c r="J40" s="182" t="s">
        <v>46</v>
      </c>
      <c r="K40" s="183">
        <v>3118383</v>
      </c>
      <c r="L40" s="184">
        <v>42446.522530439812</v>
      </c>
      <c r="M40" s="192"/>
      <c r="N40" s="193" t="s">
        <v>106</v>
      </c>
      <c r="O40" s="192"/>
      <c r="P40" s="192" t="s">
        <v>274</v>
      </c>
      <c r="Q40" s="210"/>
      <c r="R40" s="183">
        <v>13463.12</v>
      </c>
      <c r="S40" s="183"/>
      <c r="T40" s="194" t="s">
        <v>258</v>
      </c>
      <c r="U40" s="175" t="s">
        <v>109</v>
      </c>
      <c r="V40" s="200">
        <v>42503</v>
      </c>
      <c r="W40" s="170" t="s">
        <v>109</v>
      </c>
      <c r="X40" s="220" t="s">
        <v>3</v>
      </c>
      <c r="Y40" s="192"/>
      <c r="Z40" s="195"/>
      <c r="AA40" s="192"/>
      <c r="AB40" s="196"/>
      <c r="AC40" s="192"/>
      <c r="AD40" s="192"/>
      <c r="AE40" s="196"/>
      <c r="AF40" s="192"/>
      <c r="AG40" s="192"/>
      <c r="AH40" s="192"/>
    </row>
    <row r="41" spans="1:34" ht="24" x14ac:dyDescent="0.2">
      <c r="A41" s="111">
        <v>37</v>
      </c>
      <c r="B41" s="182" t="s">
        <v>227</v>
      </c>
      <c r="C41" s="182" t="s">
        <v>14</v>
      </c>
      <c r="D41" s="182" t="s">
        <v>231</v>
      </c>
      <c r="E41" s="182" t="s">
        <v>230</v>
      </c>
      <c r="F41" s="192" t="s">
        <v>68</v>
      </c>
      <c r="G41" s="192"/>
      <c r="H41" s="182" t="s">
        <v>8</v>
      </c>
      <c r="I41" s="182" t="s">
        <v>9</v>
      </c>
      <c r="J41" s="182" t="s">
        <v>46</v>
      </c>
      <c r="K41" s="183">
        <v>11527793</v>
      </c>
      <c r="L41" s="184">
        <v>42446.523450729168</v>
      </c>
      <c r="M41" s="192"/>
      <c r="N41" s="193" t="s">
        <v>106</v>
      </c>
      <c r="O41" s="192"/>
      <c r="P41" s="192" t="s">
        <v>273</v>
      </c>
      <c r="Q41" s="210"/>
      <c r="R41" s="183">
        <v>0</v>
      </c>
      <c r="S41" s="183"/>
      <c r="T41" s="194" t="s">
        <v>276</v>
      </c>
      <c r="U41" s="175" t="s">
        <v>109</v>
      </c>
      <c r="V41" s="200">
        <v>42503</v>
      </c>
      <c r="W41" s="170" t="s">
        <v>3</v>
      </c>
      <c r="X41" s="220" t="s">
        <v>3</v>
      </c>
      <c r="Y41" s="192"/>
      <c r="Z41" s="195"/>
      <c r="AA41" s="192"/>
      <c r="AB41" s="196"/>
      <c r="AC41" s="192"/>
      <c r="AD41" s="192"/>
      <c r="AE41" s="196"/>
      <c r="AF41" s="192"/>
      <c r="AG41" s="192"/>
      <c r="AH41" s="192"/>
    </row>
    <row r="42" spans="1:34" ht="60" x14ac:dyDescent="0.2">
      <c r="A42" s="111">
        <v>38</v>
      </c>
      <c r="B42" s="182" t="s">
        <v>233</v>
      </c>
      <c r="C42" s="182" t="s">
        <v>59</v>
      </c>
      <c r="D42" s="182" t="s">
        <v>234</v>
      </c>
      <c r="E42" s="182" t="s">
        <v>236</v>
      </c>
      <c r="F42" s="192" t="s">
        <v>235</v>
      </c>
      <c r="G42" s="192">
        <v>105217</v>
      </c>
      <c r="H42" s="182" t="s">
        <v>8</v>
      </c>
      <c r="I42" s="182" t="s">
        <v>9</v>
      </c>
      <c r="J42" s="182" t="s">
        <v>13</v>
      </c>
      <c r="K42" s="183">
        <v>70200</v>
      </c>
      <c r="L42" s="184">
        <v>42447</v>
      </c>
      <c r="M42" s="192"/>
      <c r="N42" s="193" t="s">
        <v>38</v>
      </c>
      <c r="O42" s="192"/>
      <c r="P42" s="192"/>
      <c r="Q42" s="210"/>
      <c r="R42" s="183"/>
      <c r="S42" s="183"/>
      <c r="T42" s="194"/>
      <c r="U42" s="175"/>
      <c r="V42" s="200"/>
      <c r="W42" s="170"/>
      <c r="X42" s="195"/>
      <c r="Y42" s="192"/>
      <c r="Z42" s="195"/>
      <c r="AA42" s="192"/>
      <c r="AB42" s="196"/>
      <c r="AC42" s="192"/>
      <c r="AD42" s="192"/>
      <c r="AE42" s="196"/>
      <c r="AF42" s="192"/>
      <c r="AG42" s="192"/>
      <c r="AH42" s="192"/>
    </row>
    <row r="43" spans="1:34" ht="33.75" customHeight="1" x14ac:dyDescent="0.2">
      <c r="A43" s="111">
        <v>39</v>
      </c>
      <c r="B43" s="182" t="s">
        <v>237</v>
      </c>
      <c r="C43" s="182" t="s">
        <v>56</v>
      </c>
      <c r="D43" s="182" t="s">
        <v>240</v>
      </c>
      <c r="E43" s="182" t="s">
        <v>241</v>
      </c>
      <c r="F43" s="192"/>
      <c r="G43" s="192"/>
      <c r="H43" s="182" t="s">
        <v>8</v>
      </c>
      <c r="I43" s="182" t="s">
        <v>9</v>
      </c>
      <c r="J43" s="182" t="s">
        <v>83</v>
      </c>
      <c r="K43" s="183">
        <v>9329.2000000000007</v>
      </c>
      <c r="L43" s="184">
        <v>42460</v>
      </c>
      <c r="M43" s="192"/>
      <c r="N43" s="175" t="s">
        <v>264</v>
      </c>
      <c r="O43" s="192"/>
      <c r="P43" s="192"/>
      <c r="Q43" s="210"/>
      <c r="R43" s="210"/>
      <c r="S43" s="210"/>
      <c r="T43" s="215"/>
      <c r="U43" s="203"/>
      <c r="V43" s="204"/>
      <c r="W43" s="208"/>
      <c r="X43" s="216"/>
      <c r="Y43" s="217"/>
      <c r="Z43" s="216"/>
      <c r="AA43" s="217"/>
      <c r="AB43" s="218"/>
      <c r="AC43" s="217"/>
      <c r="AD43" s="217"/>
      <c r="AE43" s="218"/>
      <c r="AF43" s="217"/>
      <c r="AG43" s="217"/>
      <c r="AH43" s="217"/>
    </row>
    <row r="44" spans="1:34" ht="36.75" customHeight="1" x14ac:dyDescent="0.2">
      <c r="A44" s="111">
        <v>40</v>
      </c>
      <c r="B44" s="182" t="s">
        <v>238</v>
      </c>
      <c r="C44" s="182" t="s">
        <v>56</v>
      </c>
      <c r="D44" s="182" t="s">
        <v>240</v>
      </c>
      <c r="E44" s="182" t="s">
        <v>242</v>
      </c>
      <c r="F44" s="192"/>
      <c r="G44" s="192"/>
      <c r="H44" s="182" t="s">
        <v>8</v>
      </c>
      <c r="I44" s="182" t="s">
        <v>9</v>
      </c>
      <c r="J44" s="182" t="s">
        <v>83</v>
      </c>
      <c r="K44" s="183">
        <v>187638.8</v>
      </c>
      <c r="L44" s="184">
        <v>42460</v>
      </c>
      <c r="M44" s="192"/>
      <c r="N44" s="175" t="s">
        <v>264</v>
      </c>
      <c r="O44" s="192"/>
      <c r="P44" s="192"/>
      <c r="Q44" s="210"/>
      <c r="R44" s="210"/>
      <c r="S44" s="210"/>
      <c r="T44" s="215"/>
      <c r="U44" s="203"/>
      <c r="V44" s="204"/>
      <c r="W44" s="208"/>
      <c r="X44" s="216"/>
      <c r="Y44" s="217"/>
      <c r="Z44" s="216"/>
      <c r="AA44" s="217"/>
      <c r="AB44" s="218"/>
      <c r="AC44" s="217"/>
      <c r="AD44" s="217"/>
      <c r="AE44" s="218"/>
      <c r="AF44" s="217"/>
      <c r="AG44" s="217"/>
      <c r="AH44" s="217"/>
    </row>
    <row r="45" spans="1:34" ht="33.75" customHeight="1" x14ac:dyDescent="0.2">
      <c r="A45" s="111">
        <v>41</v>
      </c>
      <c r="B45" s="182" t="s">
        <v>239</v>
      </c>
      <c r="C45" s="182" t="s">
        <v>243</v>
      </c>
      <c r="D45" s="182" t="s">
        <v>244</v>
      </c>
      <c r="E45" s="182" t="s">
        <v>245</v>
      </c>
      <c r="F45" s="192" t="s">
        <v>259</v>
      </c>
      <c r="G45" s="192">
        <v>103055</v>
      </c>
      <c r="H45" s="182" t="s">
        <v>8</v>
      </c>
      <c r="I45" s="182" t="s">
        <v>9</v>
      </c>
      <c r="J45" s="182" t="s">
        <v>222</v>
      </c>
      <c r="K45" s="183">
        <v>104033</v>
      </c>
      <c r="L45" s="184">
        <v>42460</v>
      </c>
      <c r="M45" s="192"/>
      <c r="N45" s="193" t="s">
        <v>38</v>
      </c>
      <c r="O45" s="192"/>
      <c r="P45" s="192"/>
      <c r="Q45" s="210"/>
      <c r="R45" s="183"/>
      <c r="S45" s="183"/>
      <c r="T45" s="194" t="s">
        <v>255</v>
      </c>
      <c r="U45" s="175"/>
      <c r="V45" s="200"/>
      <c r="W45" s="170"/>
      <c r="X45" s="195"/>
      <c r="Y45" s="192"/>
      <c r="Z45" s="195"/>
      <c r="AA45" s="192"/>
      <c r="AB45" s="196"/>
      <c r="AC45" s="192"/>
      <c r="AD45" s="192"/>
      <c r="AE45" s="196"/>
      <c r="AF45" s="192"/>
      <c r="AG45" s="192"/>
      <c r="AH45" s="192"/>
    </row>
    <row r="46" spans="1:34" ht="44.25" customHeight="1" x14ac:dyDescent="0.2">
      <c r="A46" s="111">
        <v>42</v>
      </c>
      <c r="B46" s="182"/>
      <c r="C46" s="182" t="s">
        <v>14</v>
      </c>
      <c r="D46" s="182"/>
      <c r="E46" s="182" t="s">
        <v>265</v>
      </c>
      <c r="F46" s="192"/>
      <c r="G46" s="192"/>
      <c r="H46" s="182"/>
      <c r="I46" s="182"/>
      <c r="J46" s="182"/>
      <c r="K46" s="183"/>
      <c r="L46" s="184"/>
      <c r="M46" s="192"/>
      <c r="N46" s="193" t="s">
        <v>106</v>
      </c>
      <c r="O46" s="192"/>
      <c r="P46" s="192"/>
      <c r="Q46" s="210"/>
      <c r="R46" s="183">
        <v>340680.8</v>
      </c>
      <c r="S46" s="183"/>
      <c r="T46" s="194"/>
      <c r="U46" s="175" t="s">
        <v>109</v>
      </c>
      <c r="V46" s="200">
        <v>42503</v>
      </c>
      <c r="W46" s="170" t="s">
        <v>109</v>
      </c>
      <c r="X46" s="220" t="s">
        <v>3</v>
      </c>
      <c r="Y46" s="192"/>
      <c r="Z46" s="195"/>
      <c r="AA46" s="192"/>
      <c r="AB46" s="196"/>
      <c r="AC46" s="192"/>
      <c r="AD46" s="192"/>
      <c r="AE46" s="196"/>
      <c r="AF46" s="192"/>
      <c r="AG46" s="192"/>
      <c r="AH46" s="192"/>
    </row>
    <row r="47" spans="1:34" ht="39.75" customHeight="1" x14ac:dyDescent="0.2">
      <c r="A47" s="111">
        <v>43</v>
      </c>
      <c r="B47" s="182"/>
      <c r="C47" s="182" t="s">
        <v>14</v>
      </c>
      <c r="D47" s="182"/>
      <c r="E47" s="182" t="s">
        <v>266</v>
      </c>
      <c r="F47" s="192"/>
      <c r="G47" s="192"/>
      <c r="H47" s="182"/>
      <c r="I47" s="182"/>
      <c r="J47" s="182"/>
      <c r="K47" s="183"/>
      <c r="L47" s="184"/>
      <c r="M47" s="192"/>
      <c r="N47" s="193" t="s">
        <v>106</v>
      </c>
      <c r="O47" s="192"/>
      <c r="P47" s="192"/>
      <c r="Q47" s="210"/>
      <c r="R47" s="183">
        <v>61091.7</v>
      </c>
      <c r="S47" s="183"/>
      <c r="T47" s="194"/>
      <c r="U47" s="175" t="s">
        <v>109</v>
      </c>
      <c r="V47" s="200">
        <v>42503</v>
      </c>
      <c r="W47" s="170" t="s">
        <v>109</v>
      </c>
      <c r="X47" s="220" t="s">
        <v>3</v>
      </c>
      <c r="Y47" s="192"/>
      <c r="Z47" s="195"/>
      <c r="AA47" s="192"/>
      <c r="AB47" s="196"/>
      <c r="AC47" s="192"/>
      <c r="AD47" s="192"/>
      <c r="AE47" s="196"/>
      <c r="AF47" s="192"/>
      <c r="AG47" s="192"/>
      <c r="AH47" s="192"/>
    </row>
    <row r="48" spans="1:34" ht="41.25" customHeight="1" x14ac:dyDescent="0.2">
      <c r="A48" s="111">
        <v>44</v>
      </c>
      <c r="B48" s="182"/>
      <c r="C48" s="182" t="s">
        <v>14</v>
      </c>
      <c r="D48" s="182"/>
      <c r="E48" s="182" t="s">
        <v>267</v>
      </c>
      <c r="F48" s="192"/>
      <c r="G48" s="192"/>
      <c r="H48" s="182"/>
      <c r="I48" s="182"/>
      <c r="J48" s="182"/>
      <c r="K48" s="183"/>
      <c r="L48" s="184"/>
      <c r="M48" s="192"/>
      <c r="N48" s="193" t="s">
        <v>38</v>
      </c>
      <c r="O48" s="192"/>
      <c r="P48" s="192"/>
      <c r="Q48" s="210"/>
      <c r="R48" s="183"/>
      <c r="S48" s="183"/>
      <c r="T48" s="194"/>
      <c r="U48" s="175"/>
      <c r="V48" s="200"/>
      <c r="W48" s="170"/>
      <c r="X48" s="220"/>
      <c r="Y48" s="192"/>
      <c r="Z48" s="195"/>
      <c r="AA48" s="192"/>
      <c r="AB48" s="196"/>
      <c r="AC48" s="192"/>
      <c r="AD48" s="192"/>
      <c r="AE48" s="196"/>
      <c r="AF48" s="192"/>
      <c r="AG48" s="192"/>
      <c r="AH48" s="192"/>
    </row>
    <row r="49" spans="1:34" ht="44.25" customHeight="1" x14ac:dyDescent="0.2">
      <c r="A49" s="111">
        <v>45</v>
      </c>
      <c r="B49" s="182"/>
      <c r="C49" s="182" t="s">
        <v>14</v>
      </c>
      <c r="D49" s="182"/>
      <c r="E49" s="182" t="s">
        <v>268</v>
      </c>
      <c r="F49" s="192"/>
      <c r="G49" s="192"/>
      <c r="H49" s="182"/>
      <c r="I49" s="182"/>
      <c r="J49" s="182"/>
      <c r="K49" s="183"/>
      <c r="L49" s="184"/>
      <c r="M49" s="192"/>
      <c r="N49" s="193" t="s">
        <v>106</v>
      </c>
      <c r="O49" s="192"/>
      <c r="P49" s="192"/>
      <c r="Q49" s="210"/>
      <c r="R49" s="183">
        <v>62615.51</v>
      </c>
      <c r="S49" s="183"/>
      <c r="T49" s="194"/>
      <c r="U49" s="175" t="s">
        <v>109</v>
      </c>
      <c r="V49" s="200">
        <v>42503</v>
      </c>
      <c r="W49" s="170" t="s">
        <v>109</v>
      </c>
      <c r="X49" s="220" t="s">
        <v>3</v>
      </c>
      <c r="Y49" s="192"/>
      <c r="Z49" s="195"/>
      <c r="AA49" s="192"/>
      <c r="AB49" s="196"/>
      <c r="AC49" s="192"/>
      <c r="AD49" s="192"/>
      <c r="AE49" s="196"/>
      <c r="AF49" s="192"/>
      <c r="AG49" s="192"/>
      <c r="AH49" s="192"/>
    </row>
    <row r="50" spans="1:34" ht="41.25" customHeight="1" x14ac:dyDescent="0.2">
      <c r="A50" s="111">
        <v>46</v>
      </c>
      <c r="B50" s="182"/>
      <c r="C50" s="182" t="s">
        <v>14</v>
      </c>
      <c r="D50" s="182"/>
      <c r="E50" s="182" t="s">
        <v>269</v>
      </c>
      <c r="F50" s="192"/>
      <c r="G50" s="192"/>
      <c r="H50" s="182"/>
      <c r="I50" s="182"/>
      <c r="J50" s="182"/>
      <c r="K50" s="183"/>
      <c r="L50" s="184"/>
      <c r="M50" s="192"/>
      <c r="N50" s="193" t="s">
        <v>106</v>
      </c>
      <c r="O50" s="192"/>
      <c r="P50" s="192"/>
      <c r="Q50" s="210"/>
      <c r="R50" s="183">
        <v>187638.8</v>
      </c>
      <c r="S50" s="183"/>
      <c r="T50" s="194"/>
      <c r="U50" s="175" t="s">
        <v>109</v>
      </c>
      <c r="V50" s="200">
        <v>42503</v>
      </c>
      <c r="W50" s="170" t="s">
        <v>109</v>
      </c>
      <c r="X50" s="220" t="s">
        <v>3</v>
      </c>
      <c r="Y50" s="192"/>
      <c r="Z50" s="195"/>
      <c r="AA50" s="192"/>
      <c r="AB50" s="196"/>
      <c r="AC50" s="192"/>
      <c r="AD50" s="192"/>
      <c r="AE50" s="196"/>
      <c r="AF50" s="192"/>
      <c r="AG50" s="192"/>
      <c r="AH50" s="192"/>
    </row>
    <row r="51" spans="1:34" ht="43.5" customHeight="1" x14ac:dyDescent="0.2">
      <c r="A51" s="111">
        <v>47</v>
      </c>
      <c r="B51" s="182"/>
      <c r="C51" s="182" t="s">
        <v>14</v>
      </c>
      <c r="D51" s="182"/>
      <c r="E51" s="182" t="s">
        <v>270</v>
      </c>
      <c r="F51" s="192"/>
      <c r="G51" s="192"/>
      <c r="H51" s="182"/>
      <c r="I51" s="182"/>
      <c r="J51" s="182"/>
      <c r="K51" s="183"/>
      <c r="L51" s="184"/>
      <c r="M51" s="192"/>
      <c r="N51" s="193" t="s">
        <v>106</v>
      </c>
      <c r="O51" s="192"/>
      <c r="P51" s="192"/>
      <c r="Q51" s="210"/>
      <c r="R51" s="183">
        <v>348509.85</v>
      </c>
      <c r="S51" s="183"/>
      <c r="T51" s="194"/>
      <c r="U51" s="175" t="s">
        <v>109</v>
      </c>
      <c r="V51" s="200">
        <v>42503</v>
      </c>
      <c r="W51" s="170" t="s">
        <v>109</v>
      </c>
      <c r="X51" s="220" t="s">
        <v>3</v>
      </c>
      <c r="Y51" s="192"/>
      <c r="Z51" s="195"/>
      <c r="AA51" s="192"/>
      <c r="AB51" s="196"/>
      <c r="AC51" s="192"/>
      <c r="AD51" s="192"/>
      <c r="AE51" s="196"/>
      <c r="AF51" s="192"/>
      <c r="AG51" s="192"/>
      <c r="AH51" s="192"/>
    </row>
    <row r="52" spans="1:34" ht="42" customHeight="1" x14ac:dyDescent="0.2">
      <c r="A52" s="111">
        <v>48</v>
      </c>
      <c r="B52" s="182"/>
      <c r="C52" s="182" t="s">
        <v>14</v>
      </c>
      <c r="D52" s="182"/>
      <c r="E52" s="182" t="s">
        <v>271</v>
      </c>
      <c r="F52" s="192"/>
      <c r="G52" s="192"/>
      <c r="H52" s="182"/>
      <c r="I52" s="182"/>
      <c r="J52" s="182"/>
      <c r="K52" s="183"/>
      <c r="L52" s="184"/>
      <c r="M52" s="192"/>
      <c r="N52" s="193" t="s">
        <v>106</v>
      </c>
      <c r="O52" s="192"/>
      <c r="P52" s="192"/>
      <c r="Q52" s="210"/>
      <c r="R52" s="183">
        <v>539505.31999999995</v>
      </c>
      <c r="S52" s="183"/>
      <c r="T52" s="194"/>
      <c r="U52" s="175" t="s">
        <v>109</v>
      </c>
      <c r="V52" s="200">
        <v>42503</v>
      </c>
      <c r="W52" s="170" t="s">
        <v>109</v>
      </c>
      <c r="X52" s="220" t="s">
        <v>3</v>
      </c>
      <c r="Y52" s="192"/>
      <c r="Z52" s="195"/>
      <c r="AA52" s="192"/>
      <c r="AB52" s="196"/>
      <c r="AC52" s="192"/>
      <c r="AD52" s="192"/>
      <c r="AE52" s="196"/>
      <c r="AF52" s="192"/>
      <c r="AG52" s="192"/>
      <c r="AH52" s="192"/>
    </row>
    <row r="53" spans="1:34" ht="42" customHeight="1" x14ac:dyDescent="0.2">
      <c r="A53" s="111">
        <v>49</v>
      </c>
      <c r="B53" s="182"/>
      <c r="C53" s="182" t="s">
        <v>285</v>
      </c>
      <c r="D53" s="182"/>
      <c r="E53" s="328" t="s">
        <v>286</v>
      </c>
      <c r="F53" s="192"/>
      <c r="G53" s="192"/>
      <c r="H53" s="182"/>
      <c r="I53" s="182"/>
      <c r="J53" s="182"/>
      <c r="K53" s="183"/>
      <c r="L53" s="184"/>
      <c r="M53" s="192"/>
      <c r="N53" s="193"/>
      <c r="O53" s="192"/>
      <c r="P53" s="192"/>
      <c r="Q53" s="210"/>
      <c r="R53" s="183">
        <v>13164</v>
      </c>
      <c r="S53" s="183"/>
      <c r="T53" s="194"/>
      <c r="U53" s="175"/>
      <c r="V53" s="200"/>
      <c r="W53" s="170"/>
      <c r="X53" s="220"/>
      <c r="Y53" s="192"/>
      <c r="Z53" s="195"/>
      <c r="AA53" s="192"/>
      <c r="AB53" s="196"/>
      <c r="AC53" s="192"/>
      <c r="AD53" s="192"/>
      <c r="AE53" s="196"/>
      <c r="AF53" s="192"/>
      <c r="AG53" s="192"/>
      <c r="AH53" s="192"/>
    </row>
    <row r="54" spans="1:34" ht="42" customHeight="1" x14ac:dyDescent="0.2">
      <c r="A54" s="111">
        <v>50</v>
      </c>
      <c r="B54" s="182"/>
      <c r="C54" s="182" t="s">
        <v>180</v>
      </c>
      <c r="D54" s="182"/>
      <c r="E54" s="328" t="s">
        <v>287</v>
      </c>
      <c r="F54" s="192"/>
      <c r="G54" s="192"/>
      <c r="H54" s="182"/>
      <c r="I54" s="182"/>
      <c r="J54" s="182"/>
      <c r="K54" s="183"/>
      <c r="L54" s="184"/>
      <c r="M54" s="192"/>
      <c r="N54" s="193"/>
      <c r="O54" s="192"/>
      <c r="P54" s="192"/>
      <c r="Q54" s="210"/>
      <c r="R54" s="183">
        <v>340176.8</v>
      </c>
      <c r="S54" s="183"/>
      <c r="T54" s="194"/>
      <c r="U54" s="175"/>
      <c r="V54" s="200"/>
      <c r="W54" s="170"/>
      <c r="X54" s="220"/>
      <c r="Y54" s="192"/>
      <c r="Z54" s="195"/>
      <c r="AA54" s="192"/>
      <c r="AB54" s="196"/>
      <c r="AC54" s="192"/>
      <c r="AD54" s="192"/>
      <c r="AE54" s="196"/>
      <c r="AF54" s="192"/>
      <c r="AG54" s="192"/>
      <c r="AH54" s="192"/>
    </row>
    <row r="55" spans="1:34" ht="42" customHeight="1" x14ac:dyDescent="0.2">
      <c r="A55" s="111">
        <v>51</v>
      </c>
      <c r="B55" s="182"/>
      <c r="C55" s="182" t="s">
        <v>180</v>
      </c>
      <c r="D55" s="182"/>
      <c r="E55" s="328" t="s">
        <v>288</v>
      </c>
      <c r="F55" s="192"/>
      <c r="G55" s="192"/>
      <c r="H55" s="182"/>
      <c r="I55" s="182"/>
      <c r="J55" s="182"/>
      <c r="K55" s="183"/>
      <c r="L55" s="184"/>
      <c r="M55" s="192"/>
      <c r="N55" s="193"/>
      <c r="O55" s="192"/>
      <c r="P55" s="192"/>
      <c r="Q55" s="210"/>
      <c r="R55" s="183">
        <v>176119.1</v>
      </c>
      <c r="S55" s="183"/>
      <c r="T55" s="194"/>
      <c r="U55" s="175"/>
      <c r="V55" s="200"/>
      <c r="W55" s="170"/>
      <c r="X55" s="220"/>
      <c r="Y55" s="192"/>
      <c r="Z55" s="195"/>
      <c r="AA55" s="192"/>
      <c r="AB55" s="196"/>
      <c r="AC55" s="192"/>
      <c r="AD55" s="192"/>
      <c r="AE55" s="196"/>
      <c r="AF55" s="192"/>
      <c r="AG55" s="192"/>
      <c r="AH55" s="192"/>
    </row>
    <row r="56" spans="1:34" s="15" customFormat="1" ht="27.75" customHeight="1" thickBot="1" x14ac:dyDescent="0.25">
      <c r="A56" s="475" t="s">
        <v>138</v>
      </c>
      <c r="B56" s="475"/>
      <c r="C56" s="475"/>
      <c r="D56" s="479"/>
      <c r="E56" s="475"/>
      <c r="F56" s="475"/>
      <c r="G56" s="475"/>
      <c r="H56" s="479"/>
      <c r="I56" s="479"/>
      <c r="J56" s="479"/>
      <c r="K56" s="475"/>
      <c r="L56" s="475"/>
      <c r="M56" s="24"/>
      <c r="N56" s="234"/>
      <c r="O56" s="24"/>
      <c r="P56" s="24"/>
      <c r="Q56" s="235">
        <f>SUM(Q5:Q52)</f>
        <v>24220</v>
      </c>
      <c r="R56" s="235">
        <f>SUM(R11:R55)</f>
        <v>7579730.5199999986</v>
      </c>
      <c r="S56" s="235">
        <f>SUM(S11:S52)</f>
        <v>0</v>
      </c>
      <c r="T56" s="236"/>
      <c r="U56" s="237"/>
      <c r="V56" s="238"/>
      <c r="W56" s="239"/>
      <c r="X56" s="239"/>
      <c r="Y56" s="240"/>
      <c r="Z56" s="239"/>
      <c r="AA56" s="24"/>
      <c r="AB56" s="25"/>
      <c r="AC56" s="24"/>
      <c r="AD56" s="24"/>
      <c r="AE56" s="25"/>
      <c r="AF56" s="24"/>
      <c r="AG56" s="24"/>
      <c r="AH56" s="24"/>
    </row>
    <row r="57" spans="1:34" ht="12.75" thickTop="1" x14ac:dyDescent="0.2"/>
  </sheetData>
  <mergeCells count="4">
    <mergeCell ref="A3:L3"/>
    <mergeCell ref="AA3:AH3"/>
    <mergeCell ref="O3:S3"/>
    <mergeCell ref="A56:L56"/>
  </mergeCells>
  <conditionalFormatting sqref="N56:N1048576 N45 N2:N30 N38:N42">
    <cfRule type="containsText" dxfId="55" priority="29" operator="containsText" text="Open">
      <formula>NOT(ISERROR(SEARCH("Open",N2)))</formula>
    </cfRule>
    <cfRule type="containsText" dxfId="54" priority="30" operator="containsText" text="Finalised">
      <formula>NOT(ISERROR(SEARCH("Finalised",N2)))</formula>
    </cfRule>
  </conditionalFormatting>
  <conditionalFormatting sqref="N32:N33 N37">
    <cfRule type="containsText" dxfId="53" priority="27" operator="containsText" text="Open">
      <formula>NOT(ISERROR(SEARCH("Open",N32)))</formula>
    </cfRule>
    <cfRule type="containsText" dxfId="52" priority="28" operator="containsText" text="Finalised">
      <formula>NOT(ISERROR(SEARCH("Finalised",N32)))</formula>
    </cfRule>
  </conditionalFormatting>
  <conditionalFormatting sqref="N31">
    <cfRule type="containsText" dxfId="51" priority="21" operator="containsText" text="Open">
      <formula>NOT(ISERROR(SEARCH("Open",N31)))</formula>
    </cfRule>
    <cfRule type="containsText" dxfId="50" priority="22" operator="containsText" text="Finalised">
      <formula>NOT(ISERROR(SEARCH("Finalised",N31)))</formula>
    </cfRule>
  </conditionalFormatting>
  <conditionalFormatting sqref="N46:N47 N49:N52">
    <cfRule type="containsText" dxfId="49" priority="15" operator="containsText" text="Open">
      <formula>NOT(ISERROR(SEARCH("Open",N46)))</formula>
    </cfRule>
    <cfRule type="containsText" dxfId="48" priority="16" operator="containsText" text="Finalised">
      <formula>NOT(ISERROR(SEARCH("Finalised",N46)))</formula>
    </cfRule>
  </conditionalFormatting>
  <conditionalFormatting sqref="N34:N36">
    <cfRule type="containsText" dxfId="47" priority="13" operator="containsText" text="Open">
      <formula>NOT(ISERROR(SEARCH("Open",N34)))</formula>
    </cfRule>
    <cfRule type="containsText" dxfId="46" priority="14" operator="containsText" text="Finalised">
      <formula>NOT(ISERROR(SEARCH("Finalised",N34)))</formula>
    </cfRule>
  </conditionalFormatting>
  <conditionalFormatting sqref="N43:N44">
    <cfRule type="containsText" dxfId="45" priority="11" operator="containsText" text="Open">
      <formula>NOT(ISERROR(SEARCH("Open",N43)))</formula>
    </cfRule>
    <cfRule type="containsText" dxfId="44" priority="12" operator="containsText" text="Finalised">
      <formula>NOT(ISERROR(SEARCH("Finalised",N43)))</formula>
    </cfRule>
  </conditionalFormatting>
  <conditionalFormatting sqref="N48">
    <cfRule type="containsText" dxfId="43" priority="9" operator="containsText" text="Open">
      <formula>NOT(ISERROR(SEARCH("Open",N48)))</formula>
    </cfRule>
    <cfRule type="containsText" dxfId="42" priority="10" operator="containsText" text="Finalised">
      <formula>NOT(ISERROR(SEARCH("Finalised",N48)))</formula>
    </cfRule>
  </conditionalFormatting>
  <conditionalFormatting sqref="N55">
    <cfRule type="containsText" dxfId="41" priority="5" operator="containsText" text="Open">
      <formula>NOT(ISERROR(SEARCH("Open",N55)))</formula>
    </cfRule>
    <cfRule type="containsText" dxfId="40" priority="6" operator="containsText" text="Finalised">
      <formula>NOT(ISERROR(SEARCH("Finalised",N55)))</formula>
    </cfRule>
  </conditionalFormatting>
  <conditionalFormatting sqref="N53">
    <cfRule type="containsText" dxfId="39" priority="3" operator="containsText" text="Open">
      <formula>NOT(ISERROR(SEARCH("Open",N53)))</formula>
    </cfRule>
    <cfRule type="containsText" dxfId="38" priority="4" operator="containsText" text="Finalised">
      <formula>NOT(ISERROR(SEARCH("Finalised",N53)))</formula>
    </cfRule>
  </conditionalFormatting>
  <conditionalFormatting sqref="N54">
    <cfRule type="containsText" dxfId="37" priority="1" operator="containsText" text="Open">
      <formula>NOT(ISERROR(SEARCH("Open",N54)))</formula>
    </cfRule>
    <cfRule type="containsText" dxfId="36" priority="2" operator="containsText" text="Finalised">
      <formula>NOT(ISERROR(SEARCH("Finalised",N54)))</formula>
    </cfRule>
  </conditionalFormatting>
  <pageMargins left="0.39370078740157483" right="0.39370078740157483" top="0.39370078740157483" bottom="0.39370078740157483" header="0" footer="0"/>
  <pageSetup paperSize="9" fitToHeight="4" orientation="landscape" r:id="rId1"/>
  <headerFooter alignWithMargins="0">
    <oddHeader>&amp;RAnnexure E</oddHeader>
    <oddFooter xml:space="preserve">&amp;LFruitless &amp; Wasteful Register - items still under investigations&amp;R&amp;8&amp;P&amp;10 </oddFooter>
  </headerFooter>
  <ignoredErrors>
    <ignoredError sqref="S56 Q56"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
  <sheetViews>
    <sheetView showGridLines="0" zoomScale="90" zoomScaleNormal="90" workbookViewId="0">
      <pane ySplit="4" topLeftCell="A5" activePane="bottomLeft" state="frozen"/>
      <selection activeCell="A4" sqref="A4:Y66"/>
      <selection pane="bottomLeft" activeCell="A4" sqref="A4:Y66"/>
    </sheetView>
  </sheetViews>
  <sheetFormatPr defaultRowHeight="12" x14ac:dyDescent="0.2"/>
  <cols>
    <col min="1" max="1" width="4.85546875" style="1" customWidth="1"/>
    <col min="2" max="2" width="9.85546875" style="1" customWidth="1"/>
    <col min="3" max="3" width="12.5703125" style="1" customWidth="1"/>
    <col min="4" max="4" width="16" style="1" hidden="1" customWidth="1"/>
    <col min="5" max="5" width="25.710937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customWidth="1"/>
    <col min="12" max="12" width="11.140625" style="191" customWidth="1"/>
    <col min="13" max="13" width="23.5703125" style="24" hidden="1" customWidth="1"/>
    <col min="14" max="14" width="12.85546875" style="66" customWidth="1"/>
    <col min="15" max="15" width="31.42578125" style="24" hidden="1" customWidth="1"/>
    <col min="16" max="16" width="37.7109375" style="24" hidden="1" customWidth="1"/>
    <col min="17" max="17" width="14" style="50" customWidth="1"/>
    <col min="18" max="18" width="34.5703125" style="39" customWidth="1"/>
    <col min="19" max="19" width="10" style="66" customWidth="1"/>
    <col min="20" max="20" width="14.85546875" style="110" customWidth="1"/>
    <col min="21" max="21" width="17.85546875" style="26" customWidth="1"/>
    <col min="22" max="22" width="16.85546875" style="26" customWidth="1"/>
    <col min="23" max="23" width="14.28515625" style="24" customWidth="1"/>
    <col min="24" max="24" width="13.140625" style="26" customWidth="1"/>
    <col min="25" max="25" width="11.7109375" style="24" customWidth="1"/>
    <col min="26" max="26" width="15.7109375" style="25" customWidth="1"/>
    <col min="27" max="27" width="13.28515625" style="24" customWidth="1"/>
    <col min="28" max="28" width="12.85546875" style="24" customWidth="1"/>
    <col min="29" max="29" width="14" style="25" customWidth="1"/>
    <col min="30" max="30" width="15.28515625" style="24" customWidth="1"/>
    <col min="31" max="31" width="12.28515625" style="24" customWidth="1"/>
    <col min="32" max="32" width="14.28515625" style="24" customWidth="1"/>
    <col min="33" max="16384" width="9.140625" style="1"/>
  </cols>
  <sheetData>
    <row r="1" spans="1:32" s="3" customFormat="1" ht="24" customHeight="1" x14ac:dyDescent="0.2">
      <c r="A1" s="178" t="s">
        <v>50</v>
      </c>
      <c r="B1" s="53"/>
      <c r="C1" s="53"/>
      <c r="D1" s="53"/>
      <c r="E1" s="53"/>
      <c r="F1" s="53"/>
      <c r="G1" s="53"/>
      <c r="H1" s="53"/>
      <c r="I1" s="53"/>
      <c r="J1" s="53"/>
      <c r="K1" s="53"/>
      <c r="L1" s="185"/>
      <c r="M1" s="53"/>
      <c r="N1" s="53"/>
      <c r="O1" s="53"/>
      <c r="P1" s="53"/>
      <c r="Q1" s="53"/>
      <c r="R1" s="53"/>
      <c r="S1" s="53"/>
      <c r="T1" s="53"/>
      <c r="U1" s="53"/>
      <c r="V1" s="53"/>
      <c r="W1" s="53"/>
      <c r="X1" s="53"/>
      <c r="Y1" s="53"/>
      <c r="Z1" s="53"/>
      <c r="AA1" s="53"/>
      <c r="AB1" s="53"/>
      <c r="AC1" s="53"/>
      <c r="AD1" s="53"/>
      <c r="AE1" s="53"/>
      <c r="AF1" s="54"/>
    </row>
    <row r="2" spans="1:32" s="4" customFormat="1" ht="18.75" customHeight="1" x14ac:dyDescent="0.2">
      <c r="A2" s="11"/>
      <c r="B2" s="10"/>
      <c r="E2" s="197" t="s">
        <v>246</v>
      </c>
      <c r="F2" s="8"/>
      <c r="G2" s="8"/>
      <c r="K2" s="45"/>
      <c r="L2" s="186"/>
      <c r="M2" s="8"/>
      <c r="N2" s="63"/>
      <c r="O2" s="8"/>
      <c r="P2" s="8"/>
      <c r="Q2" s="48"/>
      <c r="R2" s="37"/>
      <c r="S2" s="63"/>
      <c r="T2" s="108"/>
      <c r="U2" s="9"/>
      <c r="V2" s="9"/>
      <c r="W2" s="8"/>
      <c r="X2" s="9"/>
      <c r="Y2" s="8"/>
      <c r="Z2" s="22"/>
      <c r="AA2" s="8"/>
      <c r="AB2" s="8"/>
      <c r="AC2" s="22"/>
      <c r="AD2" s="8"/>
      <c r="AE2" s="8"/>
      <c r="AF2" s="8"/>
    </row>
    <row r="3" spans="1:32" s="15" customFormat="1" ht="18.75" customHeight="1" x14ac:dyDescent="0.2">
      <c r="A3" s="468" t="s">
        <v>22</v>
      </c>
      <c r="B3" s="469"/>
      <c r="C3" s="469"/>
      <c r="D3" s="469"/>
      <c r="E3" s="469"/>
      <c r="F3" s="469"/>
      <c r="G3" s="469"/>
      <c r="H3" s="469"/>
      <c r="I3" s="469"/>
      <c r="J3" s="469"/>
      <c r="K3" s="469"/>
      <c r="L3" s="469"/>
      <c r="M3" s="179" t="s">
        <v>27</v>
      </c>
      <c r="N3" s="180"/>
      <c r="O3" s="472"/>
      <c r="P3" s="472"/>
      <c r="Q3" s="472"/>
      <c r="R3" s="180"/>
      <c r="S3" s="180"/>
      <c r="T3" s="180"/>
      <c r="U3" s="180"/>
      <c r="V3" s="180"/>
      <c r="W3" s="180"/>
      <c r="X3" s="181"/>
      <c r="Y3" s="474" t="s">
        <v>39</v>
      </c>
      <c r="Z3" s="474"/>
      <c r="AA3" s="474"/>
      <c r="AB3" s="474"/>
      <c r="AC3" s="474"/>
      <c r="AD3" s="474"/>
      <c r="AE3" s="474"/>
      <c r="AF3" s="474"/>
    </row>
    <row r="4" spans="1:32"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208</v>
      </c>
      <c r="R4" s="113" t="s">
        <v>24</v>
      </c>
      <c r="S4" s="95" t="s">
        <v>44</v>
      </c>
      <c r="T4" s="109" t="s">
        <v>25</v>
      </c>
      <c r="U4" s="109" t="s">
        <v>55</v>
      </c>
      <c r="V4" s="109" t="s">
        <v>54</v>
      </c>
      <c r="W4" s="113" t="s">
        <v>26</v>
      </c>
      <c r="X4" s="109" t="s">
        <v>25</v>
      </c>
      <c r="Y4" s="95" t="s">
        <v>28</v>
      </c>
      <c r="Z4" s="116" t="s">
        <v>29</v>
      </c>
      <c r="AA4" s="117" t="s">
        <v>30</v>
      </c>
      <c r="AB4" s="117" t="s">
        <v>31</v>
      </c>
      <c r="AC4" s="116" t="s">
        <v>32</v>
      </c>
      <c r="AD4" s="93" t="s">
        <v>33</v>
      </c>
      <c r="AE4" s="95" t="s">
        <v>34</v>
      </c>
      <c r="AF4" s="118" t="s">
        <v>35</v>
      </c>
    </row>
    <row r="5" spans="1:32" s="4" customFormat="1" ht="72" x14ac:dyDescent="0.2">
      <c r="A5" s="111">
        <v>1</v>
      </c>
      <c r="B5" s="223" t="s">
        <v>45</v>
      </c>
      <c r="C5" s="162" t="s">
        <v>17</v>
      </c>
      <c r="D5" s="162" t="s">
        <v>47</v>
      </c>
      <c r="E5" s="161" t="s">
        <v>78</v>
      </c>
      <c r="F5" s="198" t="s">
        <v>51</v>
      </c>
      <c r="G5" s="163">
        <v>111270</v>
      </c>
      <c r="H5" s="161" t="s">
        <v>8</v>
      </c>
      <c r="I5" s="161" t="s">
        <v>9</v>
      </c>
      <c r="J5" s="161" t="s">
        <v>46</v>
      </c>
      <c r="K5" s="164">
        <v>20000</v>
      </c>
      <c r="L5" s="188">
        <v>41730.333333333328</v>
      </c>
      <c r="M5" s="161" t="s">
        <v>42</v>
      </c>
      <c r="N5" s="165" t="s">
        <v>106</v>
      </c>
      <c r="O5" s="161" t="s">
        <v>93</v>
      </c>
      <c r="P5" s="166" t="s">
        <v>124</v>
      </c>
      <c r="Q5" s="167">
        <v>20000</v>
      </c>
      <c r="R5" s="168" t="s">
        <v>247</v>
      </c>
      <c r="S5" s="169" t="s">
        <v>109</v>
      </c>
      <c r="T5" s="200">
        <v>42139</v>
      </c>
      <c r="U5" s="170" t="s">
        <v>109</v>
      </c>
      <c r="V5" s="170" t="s">
        <v>3</v>
      </c>
      <c r="W5" s="166"/>
      <c r="X5" s="171"/>
      <c r="Y5" s="166"/>
      <c r="Z5" s="172"/>
      <c r="AA5" s="166"/>
      <c r="AB5" s="166"/>
      <c r="AC5" s="172"/>
      <c r="AD5" s="166"/>
      <c r="AE5" s="166"/>
      <c r="AF5" s="166"/>
    </row>
    <row r="6" spans="1:32" s="4" customFormat="1" ht="60" x14ac:dyDescent="0.2">
      <c r="A6" s="111">
        <v>2</v>
      </c>
      <c r="B6" s="224" t="s">
        <v>79</v>
      </c>
      <c r="C6" s="173" t="s">
        <v>56</v>
      </c>
      <c r="D6" s="166" t="s">
        <v>94</v>
      </c>
      <c r="E6" s="166" t="s">
        <v>57</v>
      </c>
      <c r="F6" s="199" t="s">
        <v>58</v>
      </c>
      <c r="G6" s="166"/>
      <c r="H6" s="166" t="s">
        <v>8</v>
      </c>
      <c r="I6" s="166" t="s">
        <v>9</v>
      </c>
      <c r="J6" s="166" t="s">
        <v>13</v>
      </c>
      <c r="K6" s="174">
        <v>50000000</v>
      </c>
      <c r="L6" s="189">
        <v>42126</v>
      </c>
      <c r="M6" s="161" t="s">
        <v>40</v>
      </c>
      <c r="N6" s="165" t="s">
        <v>38</v>
      </c>
      <c r="O6" s="166" t="s">
        <v>125</v>
      </c>
      <c r="P6" s="166"/>
      <c r="Q6" s="167"/>
      <c r="R6" s="168" t="s">
        <v>248</v>
      </c>
      <c r="S6" s="169" t="s">
        <v>109</v>
      </c>
      <c r="T6" s="200">
        <v>42139</v>
      </c>
      <c r="U6" s="170"/>
      <c r="V6" s="170"/>
      <c r="W6" s="166"/>
      <c r="X6" s="171"/>
      <c r="Y6" s="166"/>
      <c r="Z6" s="172"/>
      <c r="AA6" s="166"/>
      <c r="AB6" s="166"/>
      <c r="AC6" s="172"/>
      <c r="AD6" s="166"/>
      <c r="AE6" s="166"/>
      <c r="AF6" s="166"/>
    </row>
    <row r="7" spans="1:32" s="4" customFormat="1" ht="120" x14ac:dyDescent="0.2">
      <c r="A7" s="111">
        <v>3</v>
      </c>
      <c r="B7" s="224" t="s">
        <v>86</v>
      </c>
      <c r="C7" s="173" t="s">
        <v>14</v>
      </c>
      <c r="D7" s="166" t="s">
        <v>70</v>
      </c>
      <c r="E7" s="166" t="s">
        <v>85</v>
      </c>
      <c r="F7" s="166" t="s">
        <v>71</v>
      </c>
      <c r="G7" s="166">
        <v>109645</v>
      </c>
      <c r="H7" s="166" t="s">
        <v>8</v>
      </c>
      <c r="I7" s="166" t="s">
        <v>9</v>
      </c>
      <c r="J7" s="166" t="s">
        <v>67</v>
      </c>
      <c r="K7" s="174">
        <v>46072.61</v>
      </c>
      <c r="L7" s="189">
        <v>42061</v>
      </c>
      <c r="M7" s="161" t="s">
        <v>40</v>
      </c>
      <c r="N7" s="165" t="s">
        <v>106</v>
      </c>
      <c r="O7" s="166" t="s">
        <v>98</v>
      </c>
      <c r="P7" s="166" t="s">
        <v>120</v>
      </c>
      <c r="Q7" s="167">
        <v>46072.61</v>
      </c>
      <c r="R7" s="161" t="s">
        <v>131</v>
      </c>
      <c r="S7" s="169" t="s">
        <v>109</v>
      </c>
      <c r="T7" s="200">
        <v>42139</v>
      </c>
      <c r="U7" s="170" t="s">
        <v>262</v>
      </c>
      <c r="V7" s="170" t="s">
        <v>109</v>
      </c>
      <c r="W7" s="166"/>
      <c r="X7" s="171"/>
      <c r="Y7" s="166"/>
      <c r="Z7" s="172"/>
      <c r="AA7" s="166"/>
      <c r="AB7" s="166"/>
      <c r="AC7" s="172"/>
      <c r="AD7" s="166"/>
      <c r="AE7" s="166"/>
      <c r="AF7" s="166"/>
    </row>
    <row r="8" spans="1:32" s="4" customFormat="1" ht="45" customHeight="1" x14ac:dyDescent="0.2">
      <c r="A8" s="111">
        <v>4</v>
      </c>
      <c r="B8" s="224" t="s">
        <v>91</v>
      </c>
      <c r="C8" s="173" t="s">
        <v>74</v>
      </c>
      <c r="D8" s="166" t="s">
        <v>75</v>
      </c>
      <c r="E8" s="166" t="s">
        <v>89</v>
      </c>
      <c r="F8" s="166"/>
      <c r="G8" s="166"/>
      <c r="H8" s="166" t="s">
        <v>8</v>
      </c>
      <c r="I8" s="166" t="s">
        <v>9</v>
      </c>
      <c r="J8" s="166" t="s">
        <v>90</v>
      </c>
      <c r="K8" s="174">
        <v>0</v>
      </c>
      <c r="L8" s="189">
        <v>42118</v>
      </c>
      <c r="M8" s="161" t="s">
        <v>40</v>
      </c>
      <c r="N8" s="165" t="s">
        <v>38</v>
      </c>
      <c r="O8" s="166"/>
      <c r="P8" s="166"/>
      <c r="Q8" s="167"/>
      <c r="R8" s="168" t="s">
        <v>249</v>
      </c>
      <c r="S8" s="169" t="s">
        <v>109</v>
      </c>
      <c r="T8" s="200">
        <v>42139</v>
      </c>
      <c r="U8" s="170"/>
      <c r="V8" s="170" t="s">
        <v>109</v>
      </c>
      <c r="W8" s="166"/>
      <c r="X8" s="171"/>
      <c r="Y8" s="166"/>
      <c r="Z8" s="172"/>
      <c r="AA8" s="166"/>
      <c r="AB8" s="166"/>
      <c r="AC8" s="172"/>
      <c r="AD8" s="166"/>
      <c r="AE8" s="166"/>
      <c r="AF8" s="166"/>
    </row>
    <row r="9" spans="1:32" s="4" customFormat="1" ht="72" x14ac:dyDescent="0.2">
      <c r="A9" s="111">
        <v>5</v>
      </c>
      <c r="B9" s="224" t="s">
        <v>113</v>
      </c>
      <c r="C9" s="173" t="s">
        <v>14</v>
      </c>
      <c r="D9" s="173" t="s">
        <v>70</v>
      </c>
      <c r="E9" s="166" t="s">
        <v>112</v>
      </c>
      <c r="F9" s="166"/>
      <c r="G9" s="166"/>
      <c r="H9" s="166" t="s">
        <v>8</v>
      </c>
      <c r="I9" s="166" t="s">
        <v>9</v>
      </c>
      <c r="J9" s="166" t="s">
        <v>114</v>
      </c>
      <c r="K9" s="174">
        <v>0</v>
      </c>
      <c r="L9" s="189">
        <v>42137</v>
      </c>
      <c r="M9" s="161" t="s">
        <v>40</v>
      </c>
      <c r="N9" s="165" t="s">
        <v>106</v>
      </c>
      <c r="O9" s="166" t="s">
        <v>115</v>
      </c>
      <c r="P9" s="166" t="s">
        <v>116</v>
      </c>
      <c r="Q9" s="167">
        <v>4220</v>
      </c>
      <c r="R9" s="168" t="s">
        <v>250</v>
      </c>
      <c r="S9" s="175" t="s">
        <v>109</v>
      </c>
      <c r="T9" s="200">
        <v>42139</v>
      </c>
      <c r="U9" s="170" t="s">
        <v>109</v>
      </c>
      <c r="V9" s="170" t="s">
        <v>109</v>
      </c>
      <c r="W9" s="166"/>
      <c r="X9" s="171"/>
      <c r="Y9" s="166"/>
      <c r="Z9" s="172"/>
      <c r="AA9" s="166"/>
      <c r="AB9" s="166"/>
      <c r="AC9" s="172"/>
      <c r="AD9" s="166"/>
      <c r="AE9" s="166"/>
      <c r="AF9" s="166"/>
    </row>
    <row r="11" spans="1:32" x14ac:dyDescent="0.2">
      <c r="K11" s="47">
        <f>SUM(K5:K10)</f>
        <v>50066072.609999999</v>
      </c>
      <c r="Q11" s="50">
        <f>SUM(Q5:Q9)</f>
        <v>70292.61</v>
      </c>
    </row>
  </sheetData>
  <mergeCells count="3">
    <mergeCell ref="A3:L3"/>
    <mergeCell ref="O3:Q3"/>
    <mergeCell ref="Y3:AF3"/>
  </mergeCells>
  <conditionalFormatting sqref="N2:N1048576">
    <cfRule type="containsText" dxfId="35" priority="11" operator="containsText" text="Open">
      <formula>NOT(ISERROR(SEARCH("Open",N2)))</formula>
    </cfRule>
    <cfRule type="containsText" dxfId="34" priority="12" operator="containsText" text="Finalised">
      <formula>NOT(ISERROR(SEARCH("Finalised",N2)))</formula>
    </cfRule>
  </conditionalFormatting>
  <pageMargins left="0.39370078740157483" right="0.39370078740157483" top="0.39370078740157483" bottom="0.39370078740157483" header="0" footer="0"/>
  <pageSetup paperSize="9" scale="91" fitToHeight="4" orientation="landscape" r:id="rId1"/>
  <headerFooter alignWithMargins="0">
    <oddHeader>&amp;RAnnexure E</oddHeader>
    <oddFooter xml:space="preserve">&amp;LFruitless &amp; Wasteful Register - items still under investigations&amp;R&amp;8&amp;P&amp;10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showGridLines="0" zoomScale="90" zoomScaleNormal="90" workbookViewId="0">
      <pane ySplit="4" topLeftCell="A17" activePane="bottomLeft" state="frozen"/>
      <selection activeCell="A4" sqref="A4:Y66"/>
      <selection pane="bottomLeft" activeCell="A4" sqref="A4:Y66"/>
    </sheetView>
  </sheetViews>
  <sheetFormatPr defaultRowHeight="12" x14ac:dyDescent="0.2"/>
  <cols>
    <col min="1" max="1" width="4.85546875" style="1" customWidth="1"/>
    <col min="2" max="2" width="11.42578125" style="1" customWidth="1"/>
    <col min="3" max="3" width="19" style="1" customWidth="1"/>
    <col min="4" max="4" width="20.140625" style="1" customWidth="1"/>
    <col min="5" max="5" width="27.28515625" style="24" customWidth="1"/>
    <col min="6" max="6" width="15.5703125" style="24" customWidth="1"/>
    <col min="7" max="7" width="17.7109375" style="24" customWidth="1"/>
    <col min="8" max="8" width="19.5703125" style="1" hidden="1" customWidth="1"/>
    <col min="9" max="10" width="20.140625" style="1" hidden="1" customWidth="1"/>
    <col min="11" max="11" width="17" style="47" customWidth="1"/>
    <col min="12" max="12" width="16.28515625" style="30" customWidth="1"/>
    <col min="13" max="13" width="23.5703125" style="24" customWidth="1"/>
    <col min="14" max="14" width="14.140625" style="24" customWidth="1"/>
    <col min="15" max="15" width="37.85546875" style="24" customWidth="1"/>
    <col min="16" max="16" width="37.7109375" style="24" customWidth="1"/>
    <col min="17" max="17" width="17.85546875" style="50" customWidth="1"/>
    <col min="18" max="18" width="42" style="39" customWidth="1"/>
    <col min="19" max="19" width="10" style="24" customWidth="1"/>
    <col min="20" max="20" width="14.85546875" style="26" bestFit="1" customWidth="1"/>
    <col min="21" max="21" width="17.85546875" style="26" customWidth="1"/>
    <col min="22" max="22" width="16.85546875" style="26" customWidth="1"/>
    <col min="23" max="23" width="14.28515625" style="24" customWidth="1"/>
    <col min="24" max="24" width="13.140625" style="26" customWidth="1"/>
    <col min="25" max="25" width="11.7109375" style="24" customWidth="1"/>
    <col min="26" max="26" width="15.7109375" style="25" customWidth="1"/>
    <col min="27" max="27" width="13.28515625" style="24" customWidth="1"/>
    <col min="28" max="28" width="12.85546875" style="24" customWidth="1"/>
    <col min="29" max="29" width="14" style="25" customWidth="1"/>
    <col min="30" max="30" width="15.28515625" style="24" customWidth="1"/>
    <col min="31" max="31" width="12.28515625" style="24" customWidth="1"/>
    <col min="32" max="32" width="14.28515625" style="24" customWidth="1"/>
    <col min="33" max="16384" width="9.140625" style="1"/>
  </cols>
  <sheetData>
    <row r="1" spans="1:32" s="3" customFormat="1" ht="24" customHeight="1" x14ac:dyDescent="0.2">
      <c r="A1" s="466" t="s">
        <v>50</v>
      </c>
      <c r="B1" s="467"/>
      <c r="C1" s="467"/>
      <c r="D1" s="467"/>
      <c r="E1" s="467"/>
      <c r="F1" s="467"/>
      <c r="G1" s="467"/>
      <c r="H1" s="467"/>
      <c r="I1" s="467"/>
      <c r="J1" s="467"/>
      <c r="K1" s="467"/>
      <c r="L1" s="464" t="s">
        <v>107</v>
      </c>
      <c r="M1" s="464"/>
      <c r="N1" s="464"/>
      <c r="O1" s="464"/>
      <c r="P1" s="464"/>
      <c r="Q1" s="464"/>
      <c r="R1" s="464"/>
      <c r="S1" s="464"/>
      <c r="T1" s="464"/>
      <c r="U1" s="464"/>
      <c r="V1" s="464"/>
      <c r="W1" s="464"/>
      <c r="X1" s="464"/>
      <c r="Y1" s="464"/>
      <c r="Z1" s="464"/>
      <c r="AA1" s="464"/>
      <c r="AB1" s="464"/>
      <c r="AC1" s="464"/>
      <c r="AD1" s="464"/>
      <c r="AE1" s="464"/>
      <c r="AF1" s="465"/>
    </row>
    <row r="2" spans="1:32" s="4" customFormat="1" ht="18.75" customHeight="1" x14ac:dyDescent="0.2">
      <c r="A2" s="11"/>
      <c r="B2" s="10"/>
      <c r="E2" s="8"/>
      <c r="F2" s="8"/>
      <c r="G2" s="8"/>
      <c r="K2" s="45"/>
      <c r="L2" s="27"/>
      <c r="M2" s="8"/>
      <c r="N2" s="8"/>
      <c r="O2" s="8"/>
      <c r="P2" s="8"/>
      <c r="Q2" s="48"/>
      <c r="R2" s="37"/>
      <c r="S2" s="8"/>
      <c r="T2" s="9"/>
      <c r="U2" s="9"/>
      <c r="V2" s="9"/>
      <c r="W2" s="8"/>
      <c r="X2" s="9"/>
      <c r="Y2" s="8"/>
      <c r="Z2" s="22"/>
      <c r="AA2" s="8"/>
      <c r="AB2" s="8"/>
      <c r="AC2" s="22"/>
      <c r="AD2" s="8"/>
      <c r="AE2" s="8"/>
      <c r="AF2" s="8"/>
    </row>
    <row r="3" spans="1:32" s="15" customFormat="1" ht="18.75" customHeight="1" x14ac:dyDescent="0.2">
      <c r="A3" s="468" t="s">
        <v>22</v>
      </c>
      <c r="B3" s="469"/>
      <c r="C3" s="469"/>
      <c r="D3" s="469"/>
      <c r="E3" s="469"/>
      <c r="F3" s="469"/>
      <c r="G3" s="469"/>
      <c r="H3" s="469"/>
      <c r="I3" s="469"/>
      <c r="J3" s="469"/>
      <c r="K3" s="469"/>
      <c r="L3" s="469"/>
      <c r="M3" s="470" t="s">
        <v>27</v>
      </c>
      <c r="N3" s="471"/>
      <c r="O3" s="471"/>
      <c r="P3" s="472"/>
      <c r="Q3" s="471"/>
      <c r="R3" s="471"/>
      <c r="S3" s="471"/>
      <c r="T3" s="471"/>
      <c r="U3" s="471"/>
      <c r="V3" s="471"/>
      <c r="W3" s="471"/>
      <c r="X3" s="473"/>
      <c r="Y3" s="474" t="s">
        <v>39</v>
      </c>
      <c r="Z3" s="474"/>
      <c r="AA3" s="474"/>
      <c r="AB3" s="474"/>
      <c r="AC3" s="474"/>
      <c r="AD3" s="474"/>
      <c r="AE3" s="474"/>
      <c r="AF3" s="474"/>
    </row>
    <row r="4" spans="1:32" s="8" customFormat="1" ht="51" customHeight="1" x14ac:dyDescent="0.2">
      <c r="A4" s="12" t="s">
        <v>3</v>
      </c>
      <c r="B4" s="13" t="s">
        <v>5</v>
      </c>
      <c r="C4" s="13" t="s">
        <v>18</v>
      </c>
      <c r="D4" s="13" t="s">
        <v>19</v>
      </c>
      <c r="E4" s="17" t="s">
        <v>20</v>
      </c>
      <c r="F4" s="13" t="s">
        <v>37</v>
      </c>
      <c r="G4" s="13" t="s">
        <v>48</v>
      </c>
      <c r="H4" s="13" t="s">
        <v>0</v>
      </c>
      <c r="I4" s="17" t="s">
        <v>1</v>
      </c>
      <c r="J4" s="17" t="s">
        <v>2</v>
      </c>
      <c r="K4" s="46" t="s">
        <v>49</v>
      </c>
      <c r="L4" s="28" t="s">
        <v>21</v>
      </c>
      <c r="M4" s="17" t="s">
        <v>43</v>
      </c>
      <c r="N4" s="17" t="s">
        <v>52</v>
      </c>
      <c r="O4" s="17" t="s">
        <v>23</v>
      </c>
      <c r="P4" s="17" t="s">
        <v>36</v>
      </c>
      <c r="Q4" s="51" t="s">
        <v>53</v>
      </c>
      <c r="R4" s="38" t="s">
        <v>24</v>
      </c>
      <c r="S4" s="14" t="s">
        <v>44</v>
      </c>
      <c r="T4" s="20" t="s">
        <v>25</v>
      </c>
      <c r="U4" s="20" t="s">
        <v>55</v>
      </c>
      <c r="V4" s="20" t="s">
        <v>54</v>
      </c>
      <c r="W4" s="13" t="s">
        <v>26</v>
      </c>
      <c r="X4" s="20" t="s">
        <v>25</v>
      </c>
      <c r="Y4" s="14" t="s">
        <v>28</v>
      </c>
      <c r="Z4" s="21" t="s">
        <v>29</v>
      </c>
      <c r="AA4" s="16" t="s">
        <v>30</v>
      </c>
      <c r="AB4" s="16" t="s">
        <v>31</v>
      </c>
      <c r="AC4" s="21" t="s">
        <v>32</v>
      </c>
      <c r="AD4" s="17" t="s">
        <v>33</v>
      </c>
      <c r="AE4" s="14" t="s">
        <v>34</v>
      </c>
      <c r="AF4" s="18" t="s">
        <v>35</v>
      </c>
    </row>
    <row r="5" spans="1:32" ht="120" x14ac:dyDescent="0.2">
      <c r="A5" s="6">
        <v>1</v>
      </c>
      <c r="B5" s="5" t="s">
        <v>6</v>
      </c>
      <c r="C5" s="5" t="s">
        <v>14</v>
      </c>
      <c r="D5" s="5" t="s">
        <v>16</v>
      </c>
      <c r="E5" s="23" t="s">
        <v>7</v>
      </c>
      <c r="F5" s="23" t="s">
        <v>96</v>
      </c>
      <c r="G5" s="2" t="s">
        <v>97</v>
      </c>
      <c r="H5" s="5" t="s">
        <v>8</v>
      </c>
      <c r="I5" s="5" t="s">
        <v>9</v>
      </c>
      <c r="J5" s="5" t="s">
        <v>10</v>
      </c>
      <c r="K5" s="42">
        <v>14185</v>
      </c>
      <c r="L5" s="29">
        <v>41851.333333333328</v>
      </c>
      <c r="M5" s="23" t="s">
        <v>42</v>
      </c>
      <c r="N5" s="323" t="s">
        <v>106</v>
      </c>
      <c r="O5" s="23" t="s">
        <v>121</v>
      </c>
      <c r="P5" s="23" t="s">
        <v>122</v>
      </c>
      <c r="Q5" s="52">
        <v>7234.78</v>
      </c>
      <c r="R5" s="23" t="s">
        <v>123</v>
      </c>
      <c r="S5" s="2" t="s">
        <v>109</v>
      </c>
      <c r="T5" s="7">
        <v>42139</v>
      </c>
      <c r="U5" s="7" t="s">
        <v>109</v>
      </c>
      <c r="V5" s="7" t="s">
        <v>109</v>
      </c>
      <c r="W5" s="2"/>
      <c r="X5" s="7"/>
      <c r="Y5" s="2"/>
      <c r="Z5" s="19"/>
      <c r="AA5" s="2"/>
      <c r="AB5" s="2"/>
      <c r="AC5" s="19"/>
      <c r="AD5" s="2"/>
      <c r="AE5" s="2"/>
      <c r="AF5" s="2"/>
    </row>
    <row r="6" spans="1:32" ht="108" x14ac:dyDescent="0.2">
      <c r="A6" s="6">
        <v>2</v>
      </c>
      <c r="B6" s="5" t="s">
        <v>11</v>
      </c>
      <c r="C6" s="5" t="s">
        <v>4</v>
      </c>
      <c r="D6" s="5" t="s">
        <v>15</v>
      </c>
      <c r="E6" s="23" t="s">
        <v>12</v>
      </c>
      <c r="F6" s="23"/>
      <c r="G6" s="2"/>
      <c r="H6" s="5" t="s">
        <v>8</v>
      </c>
      <c r="I6" s="5" t="s">
        <v>9</v>
      </c>
      <c r="J6" s="5" t="s">
        <v>13</v>
      </c>
      <c r="K6" s="42">
        <v>53231</v>
      </c>
      <c r="L6" s="29">
        <v>41783.333333333328</v>
      </c>
      <c r="M6" s="23" t="s">
        <v>41</v>
      </c>
      <c r="N6" s="323" t="s">
        <v>106</v>
      </c>
      <c r="O6" s="23" t="s">
        <v>99</v>
      </c>
      <c r="P6" s="23" t="s">
        <v>111</v>
      </c>
      <c r="Q6" s="52">
        <v>53231</v>
      </c>
      <c r="R6" s="31" t="s">
        <v>127</v>
      </c>
      <c r="S6" s="2" t="s">
        <v>109</v>
      </c>
      <c r="T6" s="7">
        <v>42139</v>
      </c>
      <c r="U6" s="7" t="s">
        <v>109</v>
      </c>
      <c r="V6" s="7" t="s">
        <v>109</v>
      </c>
      <c r="W6" s="2"/>
      <c r="X6" s="7"/>
      <c r="Y6" s="2"/>
      <c r="Z6" s="19"/>
      <c r="AA6" s="2"/>
      <c r="AB6" s="2"/>
      <c r="AC6" s="19"/>
      <c r="AD6" s="2"/>
      <c r="AE6" s="2"/>
      <c r="AF6" s="2"/>
    </row>
    <row r="7" spans="1:32" ht="48" x14ac:dyDescent="0.2">
      <c r="A7" s="6">
        <v>3</v>
      </c>
      <c r="B7" s="5" t="s">
        <v>45</v>
      </c>
      <c r="C7" s="36" t="s">
        <v>17</v>
      </c>
      <c r="D7" s="36" t="s">
        <v>47</v>
      </c>
      <c r="E7" s="5" t="s">
        <v>78</v>
      </c>
      <c r="F7" s="5" t="s">
        <v>51</v>
      </c>
      <c r="G7" s="2">
        <v>111270</v>
      </c>
      <c r="H7" s="5" t="s">
        <v>8</v>
      </c>
      <c r="I7" s="5" t="s">
        <v>9</v>
      </c>
      <c r="J7" s="5" t="s">
        <v>46</v>
      </c>
      <c r="K7" s="324">
        <v>20000</v>
      </c>
      <c r="L7" s="33">
        <v>41730.333333333328</v>
      </c>
      <c r="M7" s="23" t="s">
        <v>42</v>
      </c>
      <c r="N7" s="323" t="s">
        <v>38</v>
      </c>
      <c r="O7" s="23" t="s">
        <v>93</v>
      </c>
      <c r="P7" s="32" t="s">
        <v>124</v>
      </c>
      <c r="Q7" s="49"/>
      <c r="R7" s="31" t="s">
        <v>135</v>
      </c>
      <c r="S7" s="2" t="s">
        <v>109</v>
      </c>
      <c r="T7" s="35">
        <v>42139</v>
      </c>
      <c r="U7" s="35"/>
      <c r="V7" s="35"/>
      <c r="W7" s="32"/>
      <c r="X7" s="35"/>
      <c r="Y7" s="32"/>
      <c r="Z7" s="34"/>
      <c r="AA7" s="32"/>
      <c r="AB7" s="32"/>
      <c r="AC7" s="34"/>
      <c r="AD7" s="32"/>
      <c r="AE7" s="32"/>
      <c r="AF7" s="32"/>
    </row>
    <row r="8" spans="1:32" ht="48" x14ac:dyDescent="0.2">
      <c r="A8" s="6">
        <v>4</v>
      </c>
      <c r="B8" s="40" t="s">
        <v>79</v>
      </c>
      <c r="C8" s="40" t="s">
        <v>56</v>
      </c>
      <c r="D8" s="32" t="s">
        <v>94</v>
      </c>
      <c r="E8" s="32" t="s">
        <v>57</v>
      </c>
      <c r="F8" s="32" t="s">
        <v>58</v>
      </c>
      <c r="G8" s="32"/>
      <c r="H8" s="43" t="s">
        <v>8</v>
      </c>
      <c r="I8" s="43" t="s">
        <v>9</v>
      </c>
      <c r="J8" s="43" t="s">
        <v>13</v>
      </c>
      <c r="K8" s="325">
        <v>50000000</v>
      </c>
      <c r="L8" s="41">
        <v>42126</v>
      </c>
      <c r="M8" s="23" t="s">
        <v>40</v>
      </c>
      <c r="N8" s="323" t="s">
        <v>38</v>
      </c>
      <c r="O8" s="32" t="s">
        <v>125</v>
      </c>
      <c r="P8" s="32"/>
      <c r="Q8" s="49"/>
      <c r="R8" s="31" t="s">
        <v>135</v>
      </c>
      <c r="S8" s="2" t="s">
        <v>109</v>
      </c>
      <c r="T8" s="35">
        <v>42139</v>
      </c>
      <c r="U8" s="35"/>
      <c r="V8" s="35"/>
      <c r="W8" s="32"/>
      <c r="X8" s="35"/>
      <c r="Y8" s="32"/>
      <c r="Z8" s="34"/>
      <c r="AA8" s="32"/>
      <c r="AB8" s="32"/>
      <c r="AC8" s="34"/>
      <c r="AD8" s="32"/>
      <c r="AE8" s="32"/>
      <c r="AF8" s="32"/>
    </row>
    <row r="9" spans="1:32" ht="84" x14ac:dyDescent="0.2">
      <c r="A9" s="6">
        <v>5</v>
      </c>
      <c r="B9" s="40" t="s">
        <v>62</v>
      </c>
      <c r="C9" s="40" t="s">
        <v>59</v>
      </c>
      <c r="D9" s="32" t="s">
        <v>60</v>
      </c>
      <c r="E9" s="32" t="s">
        <v>61</v>
      </c>
      <c r="F9" s="32"/>
      <c r="G9" s="32"/>
      <c r="H9" s="43" t="s">
        <v>8</v>
      </c>
      <c r="I9" s="43" t="s">
        <v>9</v>
      </c>
      <c r="J9" s="43" t="s">
        <v>13</v>
      </c>
      <c r="K9" s="44">
        <v>17000</v>
      </c>
      <c r="L9" s="41">
        <v>42016</v>
      </c>
      <c r="M9" s="23" t="s">
        <v>40</v>
      </c>
      <c r="N9" s="323" t="s">
        <v>106</v>
      </c>
      <c r="O9" s="32" t="s">
        <v>126</v>
      </c>
      <c r="P9" s="32" t="s">
        <v>110</v>
      </c>
      <c r="Q9" s="49">
        <v>17000</v>
      </c>
      <c r="R9" s="31" t="s">
        <v>100</v>
      </c>
      <c r="S9" s="2" t="s">
        <v>109</v>
      </c>
      <c r="T9" s="35">
        <v>42139</v>
      </c>
      <c r="U9" s="35" t="s">
        <v>109</v>
      </c>
      <c r="V9" s="35" t="s">
        <v>136</v>
      </c>
      <c r="W9" s="32"/>
      <c r="X9" s="35"/>
      <c r="Y9" s="32"/>
      <c r="Z9" s="34"/>
      <c r="AA9" s="32"/>
      <c r="AB9" s="32"/>
      <c r="AC9" s="34"/>
      <c r="AD9" s="32"/>
      <c r="AE9" s="32"/>
      <c r="AF9" s="32"/>
    </row>
    <row r="10" spans="1:32" ht="144" x14ac:dyDescent="0.2">
      <c r="A10" s="6">
        <v>6</v>
      </c>
      <c r="B10" s="40" t="s">
        <v>80</v>
      </c>
      <c r="C10" s="40" t="s">
        <v>59</v>
      </c>
      <c r="D10" s="32" t="s">
        <v>63</v>
      </c>
      <c r="E10" s="23" t="s">
        <v>117</v>
      </c>
      <c r="F10" s="32" t="s">
        <v>64</v>
      </c>
      <c r="G10" s="32"/>
      <c r="H10" s="43" t="s">
        <v>8</v>
      </c>
      <c r="I10" s="43" t="s">
        <v>9</v>
      </c>
      <c r="J10" s="43" t="s">
        <v>13</v>
      </c>
      <c r="K10" s="44">
        <v>127440</v>
      </c>
      <c r="L10" s="41">
        <v>42080</v>
      </c>
      <c r="M10" s="23" t="s">
        <v>40</v>
      </c>
      <c r="N10" s="323" t="s">
        <v>106</v>
      </c>
      <c r="O10" s="32" t="s">
        <v>95</v>
      </c>
      <c r="P10" s="32"/>
      <c r="Q10" s="49">
        <v>127440</v>
      </c>
      <c r="R10" s="31" t="s">
        <v>127</v>
      </c>
      <c r="S10" s="2" t="s">
        <v>109</v>
      </c>
      <c r="T10" s="35">
        <v>42139</v>
      </c>
      <c r="U10" s="35" t="s">
        <v>109</v>
      </c>
      <c r="V10" s="35" t="s">
        <v>128</v>
      </c>
      <c r="W10" s="32"/>
      <c r="X10" s="35"/>
      <c r="Y10" s="32"/>
      <c r="Z10" s="34"/>
      <c r="AA10" s="32"/>
      <c r="AB10" s="32"/>
      <c r="AC10" s="34"/>
      <c r="AD10" s="32"/>
      <c r="AE10" s="32"/>
      <c r="AF10" s="32"/>
    </row>
    <row r="11" spans="1:32" ht="72" x14ac:dyDescent="0.2">
      <c r="A11" s="6">
        <v>7</v>
      </c>
      <c r="B11" s="40" t="s">
        <v>82</v>
      </c>
      <c r="C11" s="40" t="s">
        <v>56</v>
      </c>
      <c r="D11" s="32" t="s">
        <v>65</v>
      </c>
      <c r="E11" s="32" t="s">
        <v>81</v>
      </c>
      <c r="F11" s="32" t="s">
        <v>66</v>
      </c>
      <c r="G11" s="32"/>
      <c r="H11" s="43" t="s">
        <v>8</v>
      </c>
      <c r="I11" s="43" t="s">
        <v>9</v>
      </c>
      <c r="J11" s="43" t="s">
        <v>46</v>
      </c>
      <c r="K11" s="44">
        <v>1287437</v>
      </c>
      <c r="L11" s="41">
        <v>42074</v>
      </c>
      <c r="M11" s="23" t="s">
        <v>40</v>
      </c>
      <c r="N11" s="323" t="s">
        <v>106</v>
      </c>
      <c r="O11" s="32" t="s">
        <v>101</v>
      </c>
      <c r="P11" s="32"/>
      <c r="Q11" s="49">
        <v>1287437</v>
      </c>
      <c r="R11" s="31" t="s">
        <v>127</v>
      </c>
      <c r="S11" s="2" t="s">
        <v>109</v>
      </c>
      <c r="T11" s="35">
        <v>42139</v>
      </c>
      <c r="U11" s="35" t="s">
        <v>109</v>
      </c>
      <c r="V11" s="35" t="s">
        <v>109</v>
      </c>
      <c r="W11" s="32"/>
      <c r="X11" s="35"/>
      <c r="Y11" s="32"/>
      <c r="Z11" s="34"/>
      <c r="AA11" s="32"/>
      <c r="AB11" s="32"/>
      <c r="AC11" s="34"/>
      <c r="AD11" s="32"/>
      <c r="AE11" s="32"/>
      <c r="AF11" s="32"/>
    </row>
    <row r="12" spans="1:32" ht="120" x14ac:dyDescent="0.2">
      <c r="A12" s="6">
        <v>8</v>
      </c>
      <c r="B12" s="40" t="s">
        <v>84</v>
      </c>
      <c r="C12" s="40" t="s">
        <v>14</v>
      </c>
      <c r="D12" s="32" t="s">
        <v>70</v>
      </c>
      <c r="E12" s="32" t="s">
        <v>69</v>
      </c>
      <c r="F12" s="32" t="s">
        <v>68</v>
      </c>
      <c r="G12" s="32">
        <v>500104</v>
      </c>
      <c r="H12" s="43" t="s">
        <v>8</v>
      </c>
      <c r="I12" s="43" t="s">
        <v>9</v>
      </c>
      <c r="J12" s="43" t="s">
        <v>83</v>
      </c>
      <c r="K12" s="44">
        <v>218985.99</v>
      </c>
      <c r="L12" s="41">
        <v>42355</v>
      </c>
      <c r="M12" s="23" t="s">
        <v>40</v>
      </c>
      <c r="N12" s="323" t="s">
        <v>106</v>
      </c>
      <c r="O12" s="32" t="s">
        <v>102</v>
      </c>
      <c r="P12" s="32" t="s">
        <v>129</v>
      </c>
      <c r="Q12" s="49">
        <v>218985.99</v>
      </c>
      <c r="R12" s="23" t="s">
        <v>130</v>
      </c>
      <c r="S12" s="2" t="s">
        <v>109</v>
      </c>
      <c r="T12" s="35">
        <v>42139</v>
      </c>
      <c r="U12" s="35" t="s">
        <v>109</v>
      </c>
      <c r="V12" s="35"/>
      <c r="W12" s="32"/>
      <c r="X12" s="35"/>
      <c r="Y12" s="32"/>
      <c r="Z12" s="34"/>
      <c r="AA12" s="32"/>
      <c r="AB12" s="32"/>
      <c r="AC12" s="34"/>
      <c r="AD12" s="32"/>
      <c r="AE12" s="32"/>
      <c r="AF12" s="32"/>
    </row>
    <row r="13" spans="1:32" ht="96" x14ac:dyDescent="0.2">
      <c r="A13" s="6">
        <v>9</v>
      </c>
      <c r="B13" s="40" t="s">
        <v>86</v>
      </c>
      <c r="C13" s="40" t="s">
        <v>14</v>
      </c>
      <c r="D13" s="32" t="s">
        <v>70</v>
      </c>
      <c r="E13" s="32" t="s">
        <v>85</v>
      </c>
      <c r="F13" s="32" t="s">
        <v>71</v>
      </c>
      <c r="G13" s="32">
        <v>109645</v>
      </c>
      <c r="H13" s="43" t="s">
        <v>8</v>
      </c>
      <c r="I13" s="43" t="s">
        <v>9</v>
      </c>
      <c r="J13" s="43" t="s">
        <v>67</v>
      </c>
      <c r="K13" s="325">
        <v>46072.61</v>
      </c>
      <c r="L13" s="41">
        <v>42061</v>
      </c>
      <c r="M13" s="23" t="s">
        <v>40</v>
      </c>
      <c r="N13" s="323" t="s">
        <v>38</v>
      </c>
      <c r="O13" s="32" t="s">
        <v>98</v>
      </c>
      <c r="P13" s="32" t="s">
        <v>120</v>
      </c>
      <c r="Q13" s="49"/>
      <c r="R13" s="23" t="s">
        <v>131</v>
      </c>
      <c r="S13" s="2" t="s">
        <v>109</v>
      </c>
      <c r="T13" s="35">
        <v>42139</v>
      </c>
      <c r="U13" s="35"/>
      <c r="V13" s="35"/>
      <c r="W13" s="32"/>
      <c r="X13" s="35"/>
      <c r="Y13" s="32"/>
      <c r="Z13" s="34"/>
      <c r="AA13" s="32"/>
      <c r="AB13" s="32"/>
      <c r="AC13" s="34"/>
      <c r="AD13" s="32"/>
      <c r="AE13" s="32"/>
      <c r="AF13" s="32"/>
    </row>
    <row r="14" spans="1:32" ht="132" x14ac:dyDescent="0.2">
      <c r="A14" s="6">
        <v>10</v>
      </c>
      <c r="B14" s="40" t="s">
        <v>88</v>
      </c>
      <c r="C14" s="40" t="s">
        <v>73</v>
      </c>
      <c r="D14" s="32" t="s">
        <v>87</v>
      </c>
      <c r="E14" s="32" t="s">
        <v>103</v>
      </c>
      <c r="F14" s="32" t="s">
        <v>72</v>
      </c>
      <c r="G14" s="32"/>
      <c r="H14" s="43" t="s">
        <v>8</v>
      </c>
      <c r="I14" s="43" t="s">
        <v>9</v>
      </c>
      <c r="J14" s="43" t="s">
        <v>46</v>
      </c>
      <c r="K14" s="44">
        <v>2286635.4500000002</v>
      </c>
      <c r="L14" s="41">
        <v>42074</v>
      </c>
      <c r="M14" s="23" t="s">
        <v>40</v>
      </c>
      <c r="N14" s="323" t="s">
        <v>106</v>
      </c>
      <c r="O14" s="32" t="s">
        <v>104</v>
      </c>
      <c r="P14" s="32" t="s">
        <v>132</v>
      </c>
      <c r="Q14" s="44">
        <v>2286635.4500000002</v>
      </c>
      <c r="R14" s="23" t="s">
        <v>133</v>
      </c>
      <c r="S14" s="2" t="s">
        <v>109</v>
      </c>
      <c r="T14" s="35">
        <v>42139</v>
      </c>
      <c r="U14" s="35" t="s">
        <v>109</v>
      </c>
      <c r="V14" s="35"/>
      <c r="W14" s="32"/>
      <c r="X14" s="35"/>
      <c r="Y14" s="32"/>
      <c r="Z14" s="34"/>
      <c r="AA14" s="32"/>
      <c r="AB14" s="32"/>
      <c r="AC14" s="34"/>
      <c r="AD14" s="32"/>
      <c r="AE14" s="32"/>
      <c r="AF14" s="32"/>
    </row>
    <row r="15" spans="1:32" ht="36" x14ac:dyDescent="0.2">
      <c r="A15" s="6">
        <v>11</v>
      </c>
      <c r="B15" s="40" t="s">
        <v>91</v>
      </c>
      <c r="C15" s="40" t="s">
        <v>74</v>
      </c>
      <c r="D15" s="32" t="s">
        <v>75</v>
      </c>
      <c r="E15" s="32" t="s">
        <v>89</v>
      </c>
      <c r="F15" s="32"/>
      <c r="G15" s="32"/>
      <c r="H15" s="43" t="s">
        <v>8</v>
      </c>
      <c r="I15" s="43" t="s">
        <v>9</v>
      </c>
      <c r="J15" s="43" t="s">
        <v>90</v>
      </c>
      <c r="K15" s="44">
        <v>0</v>
      </c>
      <c r="L15" s="41">
        <v>42118</v>
      </c>
      <c r="M15" s="23" t="s">
        <v>40</v>
      </c>
      <c r="N15" s="323" t="s">
        <v>38</v>
      </c>
      <c r="O15" s="32"/>
      <c r="P15" s="32"/>
      <c r="Q15" s="49"/>
      <c r="R15" s="31" t="s">
        <v>135</v>
      </c>
      <c r="S15" s="2" t="s">
        <v>109</v>
      </c>
      <c r="T15" s="35">
        <v>42139</v>
      </c>
      <c r="U15" s="35"/>
      <c r="V15" s="35"/>
      <c r="W15" s="32"/>
      <c r="X15" s="35"/>
      <c r="Y15" s="32"/>
      <c r="Z15" s="34"/>
      <c r="AA15" s="32"/>
      <c r="AB15" s="32"/>
      <c r="AC15" s="34"/>
      <c r="AD15" s="32"/>
      <c r="AE15" s="32"/>
      <c r="AF15" s="32"/>
    </row>
    <row r="16" spans="1:32" ht="120" x14ac:dyDescent="0.2">
      <c r="A16" s="6">
        <v>12</v>
      </c>
      <c r="B16" s="40" t="s">
        <v>92</v>
      </c>
      <c r="C16" s="40" t="s">
        <v>76</v>
      </c>
      <c r="D16" s="40" t="s">
        <v>77</v>
      </c>
      <c r="E16" s="32" t="s">
        <v>105</v>
      </c>
      <c r="F16" s="32" t="s">
        <v>118</v>
      </c>
      <c r="G16" s="32">
        <v>102938</v>
      </c>
      <c r="H16" s="43" t="s">
        <v>8</v>
      </c>
      <c r="I16" s="43" t="s">
        <v>9</v>
      </c>
      <c r="J16" s="40" t="s">
        <v>46</v>
      </c>
      <c r="K16" s="44">
        <v>10000</v>
      </c>
      <c r="L16" s="41">
        <v>42137</v>
      </c>
      <c r="M16" s="23" t="s">
        <v>40</v>
      </c>
      <c r="N16" s="323" t="s">
        <v>106</v>
      </c>
      <c r="O16" s="32" t="s">
        <v>119</v>
      </c>
      <c r="P16" s="32" t="s">
        <v>108</v>
      </c>
      <c r="Q16" s="49">
        <v>10000</v>
      </c>
      <c r="R16" s="23" t="s">
        <v>134</v>
      </c>
      <c r="S16" s="2" t="s">
        <v>109</v>
      </c>
      <c r="T16" s="35">
        <v>42139</v>
      </c>
      <c r="U16" s="35" t="s">
        <v>109</v>
      </c>
      <c r="V16" s="35"/>
      <c r="W16" s="32"/>
      <c r="X16" s="35"/>
      <c r="Y16" s="32"/>
      <c r="Z16" s="34"/>
      <c r="AA16" s="32"/>
      <c r="AB16" s="32"/>
      <c r="AC16" s="34"/>
      <c r="AD16" s="32"/>
      <c r="AE16" s="32"/>
      <c r="AF16" s="32"/>
    </row>
    <row r="17" spans="1:32" ht="60" x14ac:dyDescent="0.2">
      <c r="A17" s="6">
        <v>13</v>
      </c>
      <c r="B17" s="40" t="s">
        <v>113</v>
      </c>
      <c r="C17" s="40" t="s">
        <v>14</v>
      </c>
      <c r="D17" s="40" t="s">
        <v>70</v>
      </c>
      <c r="E17" s="32" t="s">
        <v>112</v>
      </c>
      <c r="F17" s="32"/>
      <c r="G17" s="32"/>
      <c r="H17" s="32" t="s">
        <v>8</v>
      </c>
      <c r="I17" s="32" t="s">
        <v>9</v>
      </c>
      <c r="J17" s="32" t="s">
        <v>114</v>
      </c>
      <c r="K17" s="44">
        <v>4220</v>
      </c>
      <c r="L17" s="41">
        <v>42137</v>
      </c>
      <c r="M17" s="23" t="s">
        <v>40</v>
      </c>
      <c r="N17" s="32" t="s">
        <v>38</v>
      </c>
      <c r="O17" s="32" t="s">
        <v>115</v>
      </c>
      <c r="P17" s="32" t="s">
        <v>116</v>
      </c>
      <c r="Q17" s="49">
        <v>4220</v>
      </c>
      <c r="R17" s="31" t="s">
        <v>135</v>
      </c>
      <c r="S17" s="32" t="s">
        <v>109</v>
      </c>
      <c r="T17" s="35">
        <v>42139</v>
      </c>
      <c r="U17" s="35"/>
      <c r="V17" s="35"/>
      <c r="W17" s="32"/>
      <c r="X17" s="35"/>
      <c r="Y17" s="32"/>
      <c r="Z17" s="34"/>
      <c r="AA17" s="32"/>
      <c r="AB17" s="32"/>
      <c r="AC17" s="34"/>
      <c r="AD17" s="32"/>
      <c r="AE17" s="32"/>
      <c r="AF17" s="32"/>
    </row>
    <row r="18" spans="1:32" s="4" customFormat="1" ht="21" customHeight="1" thickBot="1" x14ac:dyDescent="0.25">
      <c r="E18" s="8"/>
      <c r="F18" s="8"/>
      <c r="G18" s="8"/>
      <c r="K18" s="45"/>
      <c r="L18" s="27"/>
      <c r="M18" s="8"/>
      <c r="N18" s="8"/>
      <c r="O18" s="8"/>
      <c r="P18" s="8"/>
      <c r="Q18" s="326">
        <f>SUM(Q5:Q17)</f>
        <v>4012184.22</v>
      </c>
      <c r="R18" s="37"/>
      <c r="S18" s="8"/>
      <c r="T18" s="9"/>
      <c r="U18" s="9"/>
      <c r="V18" s="9"/>
      <c r="W18" s="8"/>
      <c r="X18" s="9"/>
      <c r="Y18" s="8"/>
      <c r="Z18" s="22"/>
      <c r="AA18" s="8"/>
      <c r="AB18" s="8"/>
      <c r="AC18" s="22"/>
      <c r="AD18" s="8"/>
      <c r="AE18" s="8"/>
      <c r="AF18" s="8"/>
    </row>
    <row r="19" spans="1:32" ht="12.75" thickTop="1" x14ac:dyDescent="0.2">
      <c r="K19" s="47">
        <f>SUM(K5:K17)</f>
        <v>54085207.050000004</v>
      </c>
    </row>
    <row r="21" spans="1:32" x14ac:dyDescent="0.2">
      <c r="J21" s="1" t="s">
        <v>282</v>
      </c>
      <c r="K21" s="47">
        <v>53859000</v>
      </c>
    </row>
    <row r="23" spans="1:32" x14ac:dyDescent="0.2">
      <c r="K23" s="47">
        <f>K19-K21</f>
        <v>226207.05000000447</v>
      </c>
    </row>
  </sheetData>
  <mergeCells count="5">
    <mergeCell ref="A1:K1"/>
    <mergeCell ref="L1:AF1"/>
    <mergeCell ref="A3:L3"/>
    <mergeCell ref="M3:X3"/>
    <mergeCell ref="Y3:AF3"/>
  </mergeCells>
  <conditionalFormatting sqref="N1:N1048576">
    <cfRule type="containsText" dxfId="33" priority="1" operator="containsText" text="Open">
      <formula>NOT(ISERROR(SEARCH("Open",N1)))</formula>
    </cfRule>
    <cfRule type="containsText" dxfId="32" priority="2" operator="containsText" text="Finalised">
      <formula>NOT(ISERROR(SEARCH("Finalised",N1)))</formula>
    </cfRule>
  </conditionalFormatting>
  <pageMargins left="0.39370078740157483" right="0.39370078740157483" top="0.39370078740157483" bottom="0.39370078740157483" header="0" footer="0"/>
  <pageSetup paperSize="8" scale="57" fitToHeight="0" orientation="landscape" r:id="rId1"/>
  <headerFooter alignWithMargins="0">
    <oddFooter xml:space="preserve">&amp;R&amp;8&amp;P&amp;10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showGridLines="0" zoomScale="90" zoomScaleNormal="90" workbookViewId="0">
      <pane ySplit="4" topLeftCell="A11" activePane="bottomLeft" state="frozen"/>
      <selection activeCell="A4" sqref="A4:Y66"/>
      <selection pane="bottomLeft" activeCell="A4" sqref="A4:Y66"/>
    </sheetView>
  </sheetViews>
  <sheetFormatPr defaultRowHeight="12" x14ac:dyDescent="0.2"/>
  <cols>
    <col min="1" max="1" width="4.85546875" style="1" customWidth="1"/>
    <col min="2" max="2" width="9.85546875" style="1" customWidth="1"/>
    <col min="3" max="3" width="12.5703125" style="1" customWidth="1"/>
    <col min="4" max="4" width="16" style="1" hidden="1" customWidth="1"/>
    <col min="5" max="5" width="25.710937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customWidth="1"/>
    <col min="12" max="12" width="11.140625" style="191" customWidth="1"/>
    <col min="13" max="13" width="23.5703125" style="24" hidden="1" customWidth="1"/>
    <col min="14" max="14" width="12.85546875" style="66" customWidth="1"/>
    <col min="15" max="15" width="22.7109375" style="24" hidden="1" customWidth="1"/>
    <col min="16" max="16" width="24" style="24" hidden="1" customWidth="1"/>
    <col min="17" max="17" width="15.5703125" style="50" customWidth="1"/>
    <col min="18" max="18" width="19.85546875" style="50" bestFit="1" customWidth="1"/>
    <col min="19" max="19" width="34.5703125" style="39" customWidth="1"/>
    <col min="20" max="20" width="10" style="66" customWidth="1"/>
    <col min="21" max="21" width="14.85546875" style="110" customWidth="1"/>
    <col min="22" max="22" width="17.85546875" style="26" customWidth="1"/>
    <col min="23" max="23" width="16.85546875" style="26" customWidth="1"/>
    <col min="24" max="24" width="14.28515625" style="24" customWidth="1"/>
    <col min="25" max="25" width="13.140625" style="26"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41" s="3" customFormat="1" ht="24" customHeight="1" x14ac:dyDescent="0.2">
      <c r="A1" s="178" t="s">
        <v>50</v>
      </c>
      <c r="B1" s="53"/>
      <c r="C1" s="53"/>
      <c r="D1" s="53"/>
      <c r="E1" s="53"/>
      <c r="F1" s="53"/>
      <c r="G1" s="53"/>
      <c r="H1" s="53"/>
      <c r="I1" s="53"/>
      <c r="J1" s="53"/>
      <c r="K1" s="53"/>
      <c r="L1" s="185"/>
      <c r="M1" s="53"/>
      <c r="N1" s="53"/>
      <c r="O1" s="53"/>
      <c r="P1" s="53"/>
      <c r="Q1" s="53"/>
      <c r="R1" s="53"/>
      <c r="S1" s="53"/>
      <c r="T1" s="53"/>
      <c r="U1" s="53"/>
      <c r="V1" s="53"/>
      <c r="W1" s="53"/>
      <c r="X1" s="53"/>
      <c r="Y1" s="53"/>
      <c r="Z1" s="53"/>
      <c r="AA1" s="53"/>
      <c r="AB1" s="53"/>
      <c r="AC1" s="53"/>
      <c r="AD1" s="53"/>
      <c r="AE1" s="53"/>
      <c r="AF1" s="53"/>
      <c r="AG1" s="54"/>
    </row>
    <row r="2" spans="1:41" s="4" customFormat="1" ht="18.75" customHeight="1" x14ac:dyDescent="0.2">
      <c r="A2" s="11"/>
      <c r="B2" s="10"/>
      <c r="E2" s="197" t="s">
        <v>246</v>
      </c>
      <c r="F2" s="8"/>
      <c r="G2" s="8"/>
      <c r="K2" s="45"/>
      <c r="L2" s="186"/>
      <c r="M2" s="8"/>
      <c r="N2" s="63"/>
      <c r="O2" s="8"/>
      <c r="P2" s="8"/>
      <c r="Q2" s="48"/>
      <c r="R2" s="48"/>
      <c r="S2" s="37"/>
      <c r="T2" s="63"/>
      <c r="U2" s="108"/>
      <c r="V2" s="9"/>
      <c r="W2" s="9"/>
      <c r="X2" s="8"/>
      <c r="Y2" s="9"/>
      <c r="Z2" s="8"/>
      <c r="AA2" s="22"/>
      <c r="AB2" s="8"/>
      <c r="AC2" s="8"/>
      <c r="AD2" s="22"/>
      <c r="AE2" s="8"/>
      <c r="AF2" s="8"/>
      <c r="AG2" s="8"/>
    </row>
    <row r="3" spans="1:41"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180"/>
      <c r="T3" s="180"/>
      <c r="U3" s="180"/>
      <c r="V3" s="180"/>
      <c r="W3" s="180"/>
      <c r="X3" s="180"/>
      <c r="Y3" s="181"/>
      <c r="Z3" s="474" t="s">
        <v>39</v>
      </c>
      <c r="AA3" s="474"/>
      <c r="AB3" s="474"/>
      <c r="AC3" s="474"/>
      <c r="AD3" s="474"/>
      <c r="AE3" s="474"/>
      <c r="AF3" s="474"/>
      <c r="AG3" s="474"/>
    </row>
    <row r="4" spans="1:41"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208</v>
      </c>
      <c r="R4" s="115" t="s">
        <v>261</v>
      </c>
      <c r="S4" s="113" t="s">
        <v>24</v>
      </c>
      <c r="T4" s="95" t="s">
        <v>44</v>
      </c>
      <c r="U4" s="109" t="s">
        <v>25</v>
      </c>
      <c r="V4" s="109" t="s">
        <v>55</v>
      </c>
      <c r="W4" s="109" t="s">
        <v>54</v>
      </c>
      <c r="X4" s="113" t="s">
        <v>26</v>
      </c>
      <c r="Y4" s="109" t="s">
        <v>25</v>
      </c>
      <c r="Z4" s="95" t="s">
        <v>28</v>
      </c>
      <c r="AA4" s="116" t="s">
        <v>29</v>
      </c>
      <c r="AB4" s="117" t="s">
        <v>30</v>
      </c>
      <c r="AC4" s="117" t="s">
        <v>31</v>
      </c>
      <c r="AD4" s="116" t="s">
        <v>32</v>
      </c>
      <c r="AE4" s="93" t="s">
        <v>33</v>
      </c>
      <c r="AF4" s="95" t="s">
        <v>34</v>
      </c>
      <c r="AG4" s="118" t="s">
        <v>35</v>
      </c>
    </row>
    <row r="5" spans="1:41" s="4" customFormat="1" ht="24" x14ac:dyDescent="0.2">
      <c r="A5" s="111">
        <v>37</v>
      </c>
      <c r="B5" s="182" t="s">
        <v>227</v>
      </c>
      <c r="C5" s="182" t="s">
        <v>14</v>
      </c>
      <c r="D5" s="182" t="s">
        <v>231</v>
      </c>
      <c r="E5" s="182" t="s">
        <v>230</v>
      </c>
      <c r="F5" s="192" t="s">
        <v>68</v>
      </c>
      <c r="G5" s="192"/>
      <c r="H5" s="182" t="s">
        <v>8</v>
      </c>
      <c r="I5" s="182" t="s">
        <v>9</v>
      </c>
      <c r="J5" s="182" t="s">
        <v>46</v>
      </c>
      <c r="K5" s="183">
        <v>11527793</v>
      </c>
      <c r="L5" s="184">
        <v>42446.523450729168</v>
      </c>
      <c r="M5" s="192"/>
      <c r="N5" s="193" t="s">
        <v>106</v>
      </c>
      <c r="O5" s="192"/>
      <c r="P5" s="192" t="s">
        <v>273</v>
      </c>
      <c r="Q5" s="210"/>
      <c r="R5" s="183">
        <v>0</v>
      </c>
      <c r="S5" s="194" t="s">
        <v>276</v>
      </c>
      <c r="T5" s="175" t="s">
        <v>109</v>
      </c>
      <c r="U5" s="200">
        <v>42503</v>
      </c>
      <c r="V5" s="170" t="s">
        <v>3</v>
      </c>
      <c r="W5" s="220" t="s">
        <v>3</v>
      </c>
      <c r="X5" s="192"/>
      <c r="Y5" s="195"/>
      <c r="Z5" s="166"/>
      <c r="AA5" s="172"/>
      <c r="AB5" s="166"/>
      <c r="AC5" s="166"/>
      <c r="AD5" s="172"/>
      <c r="AE5" s="166"/>
      <c r="AF5" s="166"/>
      <c r="AG5" s="166"/>
    </row>
    <row r="6" spans="1:41" s="4" customFormat="1" ht="84" x14ac:dyDescent="0.2">
      <c r="A6" s="111">
        <v>2</v>
      </c>
      <c r="B6" s="198" t="s">
        <v>165</v>
      </c>
      <c r="C6" s="162" t="s">
        <v>14</v>
      </c>
      <c r="D6" s="162" t="s">
        <v>59</v>
      </c>
      <c r="E6" s="161" t="s">
        <v>166</v>
      </c>
      <c r="F6" s="198" t="s">
        <v>167</v>
      </c>
      <c r="G6" s="163">
        <v>107736</v>
      </c>
      <c r="H6" s="161" t="s">
        <v>8</v>
      </c>
      <c r="I6" s="161" t="s">
        <v>168</v>
      </c>
      <c r="J6" s="161" t="s">
        <v>169</v>
      </c>
      <c r="K6" s="164">
        <v>0</v>
      </c>
      <c r="L6" s="188">
        <v>41730.333333333336</v>
      </c>
      <c r="M6" s="161" t="s">
        <v>170</v>
      </c>
      <c r="N6" s="165" t="s">
        <v>106</v>
      </c>
      <c r="O6" s="168" t="s">
        <v>171</v>
      </c>
      <c r="P6" s="166"/>
      <c r="Q6" s="167">
        <v>0</v>
      </c>
      <c r="R6" s="209"/>
      <c r="S6" s="168" t="s">
        <v>272</v>
      </c>
      <c r="T6" s="169" t="s">
        <v>109</v>
      </c>
      <c r="U6" s="200">
        <v>42209</v>
      </c>
      <c r="V6" s="219" t="s">
        <v>262</v>
      </c>
      <c r="W6" s="170" t="s">
        <v>3</v>
      </c>
      <c r="X6" s="166"/>
      <c r="Y6" s="171"/>
      <c r="Z6" s="166"/>
      <c r="AA6" s="172"/>
      <c r="AB6" s="166"/>
      <c r="AC6" s="166"/>
      <c r="AD6" s="172"/>
      <c r="AE6" s="166"/>
      <c r="AF6" s="166"/>
      <c r="AG6" s="166"/>
      <c r="AO6" s="4">
        <v>0</v>
      </c>
    </row>
    <row r="7" spans="1:41" s="4" customFormat="1" ht="24" x14ac:dyDescent="0.2">
      <c r="A7" s="111">
        <v>7</v>
      </c>
      <c r="B7" s="166" t="s">
        <v>140</v>
      </c>
      <c r="C7" s="166" t="s">
        <v>139</v>
      </c>
      <c r="D7" s="166" t="s">
        <v>139</v>
      </c>
      <c r="E7" s="166" t="s">
        <v>145</v>
      </c>
      <c r="F7" s="166"/>
      <c r="G7" s="166"/>
      <c r="H7" s="166" t="s">
        <v>8</v>
      </c>
      <c r="I7" s="166" t="s">
        <v>141</v>
      </c>
      <c r="J7" s="166" t="s">
        <v>142</v>
      </c>
      <c r="K7" s="167">
        <v>14278.31</v>
      </c>
      <c r="L7" s="190">
        <v>42187</v>
      </c>
      <c r="M7" s="166"/>
      <c r="N7" s="175" t="s">
        <v>251</v>
      </c>
      <c r="O7" s="166"/>
      <c r="P7" s="166"/>
      <c r="Q7" s="225"/>
      <c r="R7" s="167">
        <v>0</v>
      </c>
      <c r="S7" s="168" t="s">
        <v>252</v>
      </c>
      <c r="T7" s="175" t="s">
        <v>109</v>
      </c>
      <c r="U7" s="200">
        <v>42503</v>
      </c>
      <c r="V7" s="170" t="s">
        <v>262</v>
      </c>
      <c r="W7" s="170" t="s">
        <v>3</v>
      </c>
      <c r="X7" s="166"/>
      <c r="Y7" s="171"/>
      <c r="Z7" s="166"/>
      <c r="AA7" s="172"/>
      <c r="AB7" s="166"/>
      <c r="AC7" s="166"/>
      <c r="AD7" s="172"/>
      <c r="AE7" s="166"/>
      <c r="AF7" s="166"/>
      <c r="AG7" s="166"/>
    </row>
    <row r="8" spans="1:41" s="4" customFormat="1" ht="24" x14ac:dyDescent="0.2">
      <c r="A8" s="111">
        <v>8</v>
      </c>
      <c r="B8" s="166" t="s">
        <v>143</v>
      </c>
      <c r="C8" s="166" t="s">
        <v>144</v>
      </c>
      <c r="D8" s="166" t="s">
        <v>144</v>
      </c>
      <c r="E8" s="166" t="s">
        <v>145</v>
      </c>
      <c r="F8" s="166"/>
      <c r="G8" s="166"/>
      <c r="H8" s="166" t="s">
        <v>8</v>
      </c>
      <c r="I8" s="166" t="s">
        <v>141</v>
      </c>
      <c r="J8" s="166" t="s">
        <v>142</v>
      </c>
      <c r="K8" s="167">
        <v>695.29</v>
      </c>
      <c r="L8" s="190">
        <v>42187</v>
      </c>
      <c r="M8" s="166"/>
      <c r="N8" s="175" t="s">
        <v>251</v>
      </c>
      <c r="O8" s="166"/>
      <c r="P8" s="166"/>
      <c r="Q8" s="209"/>
      <c r="R8" s="167">
        <v>0</v>
      </c>
      <c r="S8" s="168" t="s">
        <v>252</v>
      </c>
      <c r="T8" s="175" t="s">
        <v>109</v>
      </c>
      <c r="U8" s="200">
        <v>42503</v>
      </c>
      <c r="V8" s="170" t="s">
        <v>262</v>
      </c>
      <c r="W8" s="170" t="s">
        <v>3</v>
      </c>
      <c r="X8" s="166"/>
      <c r="Y8" s="171"/>
      <c r="Z8" s="206"/>
      <c r="AA8" s="207"/>
      <c r="AB8" s="206"/>
      <c r="AC8" s="206"/>
      <c r="AD8" s="207"/>
      <c r="AE8" s="206"/>
      <c r="AF8" s="206"/>
      <c r="AG8" s="206"/>
    </row>
    <row r="9" spans="1:41" s="4" customFormat="1" ht="45" customHeight="1" x14ac:dyDescent="0.2">
      <c r="A9" s="111">
        <v>9</v>
      </c>
      <c r="B9" s="166" t="s">
        <v>146</v>
      </c>
      <c r="C9" s="166" t="s">
        <v>14</v>
      </c>
      <c r="D9" s="166" t="s">
        <v>70</v>
      </c>
      <c r="E9" s="166" t="s">
        <v>145</v>
      </c>
      <c r="F9" s="166"/>
      <c r="G9" s="166"/>
      <c r="H9" s="166" t="s">
        <v>8</v>
      </c>
      <c r="I9" s="166" t="s">
        <v>141</v>
      </c>
      <c r="J9" s="166" t="s">
        <v>142</v>
      </c>
      <c r="K9" s="167">
        <v>311.74</v>
      </c>
      <c r="L9" s="190">
        <v>42187</v>
      </c>
      <c r="M9" s="166"/>
      <c r="N9" s="175" t="s">
        <v>251</v>
      </c>
      <c r="O9" s="166"/>
      <c r="P9" s="166"/>
      <c r="Q9" s="209"/>
      <c r="R9" s="167">
        <v>0</v>
      </c>
      <c r="S9" s="168" t="s">
        <v>252</v>
      </c>
      <c r="T9" s="175" t="s">
        <v>109</v>
      </c>
      <c r="U9" s="200">
        <v>42503</v>
      </c>
      <c r="V9" s="170" t="s">
        <v>262</v>
      </c>
      <c r="W9" s="170" t="s">
        <v>3</v>
      </c>
      <c r="X9" s="166"/>
      <c r="Y9" s="171"/>
      <c r="Z9" s="166"/>
      <c r="AA9" s="172"/>
      <c r="AB9" s="166"/>
      <c r="AC9" s="166"/>
      <c r="AD9" s="172"/>
      <c r="AE9" s="166"/>
      <c r="AF9" s="166"/>
      <c r="AG9" s="166"/>
    </row>
    <row r="10" spans="1:41" s="4" customFormat="1" ht="24" x14ac:dyDescent="0.2">
      <c r="A10" s="111">
        <v>10</v>
      </c>
      <c r="B10" s="166" t="s">
        <v>147</v>
      </c>
      <c r="C10" s="166" t="s">
        <v>148</v>
      </c>
      <c r="D10" s="166" t="s">
        <v>148</v>
      </c>
      <c r="E10" s="166" t="s">
        <v>145</v>
      </c>
      <c r="F10" s="166"/>
      <c r="G10" s="166"/>
      <c r="H10" s="166" t="s">
        <v>8</v>
      </c>
      <c r="I10" s="166" t="s">
        <v>141</v>
      </c>
      <c r="J10" s="166" t="s">
        <v>142</v>
      </c>
      <c r="K10" s="167">
        <v>54726.97</v>
      </c>
      <c r="L10" s="190">
        <v>42187</v>
      </c>
      <c r="M10" s="166"/>
      <c r="N10" s="175" t="s">
        <v>251</v>
      </c>
      <c r="O10" s="166"/>
      <c r="P10" s="166"/>
      <c r="Q10" s="209"/>
      <c r="R10" s="167">
        <v>0</v>
      </c>
      <c r="S10" s="168" t="s">
        <v>252</v>
      </c>
      <c r="T10" s="175" t="s">
        <v>109</v>
      </c>
      <c r="U10" s="200">
        <v>42503</v>
      </c>
      <c r="V10" s="170" t="s">
        <v>262</v>
      </c>
      <c r="W10" s="170" t="s">
        <v>3</v>
      </c>
      <c r="X10" s="166"/>
      <c r="Y10" s="171"/>
      <c r="Z10" s="166"/>
      <c r="AA10" s="172"/>
      <c r="AB10" s="166"/>
      <c r="AC10" s="166"/>
      <c r="AD10" s="172"/>
      <c r="AE10" s="166"/>
      <c r="AF10" s="166"/>
      <c r="AG10" s="166"/>
    </row>
    <row r="11" spans="1:41" s="8" customFormat="1" ht="36" customHeight="1" x14ac:dyDescent="0.2">
      <c r="A11" s="111">
        <v>11</v>
      </c>
      <c r="B11" s="166" t="s">
        <v>149</v>
      </c>
      <c r="C11" s="166" t="s">
        <v>150</v>
      </c>
      <c r="D11" s="166" t="s">
        <v>150</v>
      </c>
      <c r="E11" s="166" t="s">
        <v>145</v>
      </c>
      <c r="F11" s="166"/>
      <c r="G11" s="166"/>
      <c r="H11" s="166" t="s">
        <v>8</v>
      </c>
      <c r="I11" s="166" t="s">
        <v>141</v>
      </c>
      <c r="J11" s="166" t="s">
        <v>142</v>
      </c>
      <c r="K11" s="167">
        <v>161756.45000000001</v>
      </c>
      <c r="L11" s="190">
        <v>42187</v>
      </c>
      <c r="M11" s="166"/>
      <c r="N11" s="175" t="s">
        <v>251</v>
      </c>
      <c r="O11" s="166"/>
      <c r="P11" s="166"/>
      <c r="Q11" s="209"/>
      <c r="R11" s="167">
        <v>0</v>
      </c>
      <c r="S11" s="168" t="s">
        <v>252</v>
      </c>
      <c r="T11" s="175" t="s">
        <v>109</v>
      </c>
      <c r="U11" s="200">
        <v>42503</v>
      </c>
      <c r="V11" s="170" t="s">
        <v>262</v>
      </c>
      <c r="W11" s="170" t="s">
        <v>3</v>
      </c>
      <c r="X11" s="166"/>
      <c r="Y11" s="171"/>
      <c r="Z11" s="166"/>
      <c r="AA11" s="172"/>
      <c r="AB11" s="166"/>
      <c r="AC11" s="166"/>
      <c r="AD11" s="172"/>
      <c r="AE11" s="166"/>
      <c r="AF11" s="166"/>
      <c r="AG11" s="166"/>
    </row>
    <row r="12" spans="1:41" s="8" customFormat="1" ht="36" customHeight="1" x14ac:dyDescent="0.2">
      <c r="A12" s="111">
        <v>12</v>
      </c>
      <c r="B12" s="166" t="s">
        <v>151</v>
      </c>
      <c r="C12" s="166" t="s">
        <v>59</v>
      </c>
      <c r="D12" s="166" t="s">
        <v>152</v>
      </c>
      <c r="E12" s="166" t="s">
        <v>145</v>
      </c>
      <c r="F12" s="166"/>
      <c r="G12" s="166"/>
      <c r="H12" s="166" t="s">
        <v>8</v>
      </c>
      <c r="I12" s="166" t="s">
        <v>141</v>
      </c>
      <c r="J12" s="166" t="s">
        <v>142</v>
      </c>
      <c r="K12" s="167">
        <v>646944.35</v>
      </c>
      <c r="L12" s="190">
        <v>42187</v>
      </c>
      <c r="M12" s="166"/>
      <c r="N12" s="175" t="s">
        <v>251</v>
      </c>
      <c r="O12" s="166"/>
      <c r="P12" s="166"/>
      <c r="Q12" s="209"/>
      <c r="R12" s="167">
        <v>0</v>
      </c>
      <c r="S12" s="168" t="s">
        <v>252</v>
      </c>
      <c r="T12" s="175" t="s">
        <v>109</v>
      </c>
      <c r="U12" s="200">
        <v>42503</v>
      </c>
      <c r="V12" s="170" t="s">
        <v>262</v>
      </c>
      <c r="W12" s="170" t="s">
        <v>3</v>
      </c>
      <c r="X12" s="166"/>
      <c r="Y12" s="171"/>
      <c r="Z12" s="166"/>
      <c r="AA12" s="172"/>
      <c r="AB12" s="166"/>
      <c r="AC12" s="166"/>
      <c r="AD12" s="172"/>
      <c r="AE12" s="166"/>
      <c r="AF12" s="166"/>
      <c r="AG12" s="166"/>
    </row>
    <row r="13" spans="1:41" s="8" customFormat="1" ht="36" customHeight="1" x14ac:dyDescent="0.2">
      <c r="A13" s="111">
        <v>13</v>
      </c>
      <c r="B13" s="166" t="s">
        <v>153</v>
      </c>
      <c r="C13" s="166" t="s">
        <v>17</v>
      </c>
      <c r="D13" s="166" t="s">
        <v>154</v>
      </c>
      <c r="E13" s="166" t="s">
        <v>145</v>
      </c>
      <c r="F13" s="166"/>
      <c r="G13" s="166"/>
      <c r="H13" s="166" t="s">
        <v>8</v>
      </c>
      <c r="I13" s="166" t="s">
        <v>141</v>
      </c>
      <c r="J13" s="166" t="s">
        <v>142</v>
      </c>
      <c r="K13" s="167">
        <v>141003.65</v>
      </c>
      <c r="L13" s="190">
        <v>42187</v>
      </c>
      <c r="M13" s="166"/>
      <c r="N13" s="175" t="s">
        <v>251</v>
      </c>
      <c r="O13" s="166"/>
      <c r="P13" s="166"/>
      <c r="Q13" s="209"/>
      <c r="R13" s="167">
        <v>0</v>
      </c>
      <c r="S13" s="168" t="s">
        <v>252</v>
      </c>
      <c r="T13" s="175" t="s">
        <v>109</v>
      </c>
      <c r="U13" s="200">
        <v>42503</v>
      </c>
      <c r="V13" s="170" t="s">
        <v>262</v>
      </c>
      <c r="W13" s="170" t="s">
        <v>3</v>
      </c>
      <c r="X13" s="166"/>
      <c r="Y13" s="171"/>
      <c r="Z13" s="166"/>
      <c r="AA13" s="172"/>
      <c r="AB13" s="166"/>
      <c r="AC13" s="166"/>
      <c r="AD13" s="172"/>
      <c r="AE13" s="166"/>
      <c r="AF13" s="166"/>
      <c r="AG13" s="166"/>
    </row>
    <row r="14" spans="1:41" s="8" customFormat="1" ht="36" customHeight="1" x14ac:dyDescent="0.2">
      <c r="A14" s="111">
        <v>14</v>
      </c>
      <c r="B14" s="166" t="s">
        <v>155</v>
      </c>
      <c r="C14" s="166" t="s">
        <v>73</v>
      </c>
      <c r="D14" s="166" t="s">
        <v>156</v>
      </c>
      <c r="E14" s="166" t="s">
        <v>145</v>
      </c>
      <c r="F14" s="166"/>
      <c r="G14" s="166"/>
      <c r="H14" s="166" t="s">
        <v>8</v>
      </c>
      <c r="I14" s="166" t="s">
        <v>141</v>
      </c>
      <c r="J14" s="166" t="s">
        <v>142</v>
      </c>
      <c r="K14" s="167">
        <v>89201.57</v>
      </c>
      <c r="L14" s="190">
        <v>42187</v>
      </c>
      <c r="M14" s="166"/>
      <c r="N14" s="175" t="s">
        <v>251</v>
      </c>
      <c r="O14" s="166"/>
      <c r="P14" s="166"/>
      <c r="Q14" s="209"/>
      <c r="R14" s="167">
        <v>0</v>
      </c>
      <c r="S14" s="168" t="s">
        <v>252</v>
      </c>
      <c r="T14" s="175" t="s">
        <v>109</v>
      </c>
      <c r="U14" s="200">
        <v>42503</v>
      </c>
      <c r="V14" s="170" t="s">
        <v>262</v>
      </c>
      <c r="W14" s="170" t="s">
        <v>3</v>
      </c>
      <c r="X14" s="166"/>
      <c r="Y14" s="171"/>
      <c r="Z14" s="166"/>
      <c r="AA14" s="172"/>
      <c r="AB14" s="166"/>
      <c r="AC14" s="166"/>
      <c r="AD14" s="172"/>
      <c r="AE14" s="166"/>
      <c r="AF14" s="166"/>
      <c r="AG14" s="166"/>
    </row>
    <row r="15" spans="1:41" s="8" customFormat="1" ht="36" customHeight="1" x14ac:dyDescent="0.2">
      <c r="A15" s="111">
        <v>15</v>
      </c>
      <c r="B15" s="166" t="s">
        <v>157</v>
      </c>
      <c r="C15" s="166" t="s">
        <v>56</v>
      </c>
      <c r="D15" s="166" t="s">
        <v>56</v>
      </c>
      <c r="E15" s="166" t="s">
        <v>145</v>
      </c>
      <c r="F15" s="166"/>
      <c r="G15" s="166"/>
      <c r="H15" s="166" t="s">
        <v>8</v>
      </c>
      <c r="I15" s="166" t="s">
        <v>141</v>
      </c>
      <c r="J15" s="166" t="s">
        <v>142</v>
      </c>
      <c r="K15" s="167">
        <v>667365.48</v>
      </c>
      <c r="L15" s="190">
        <v>42187</v>
      </c>
      <c r="M15" s="166"/>
      <c r="N15" s="175" t="s">
        <v>251</v>
      </c>
      <c r="O15" s="166"/>
      <c r="P15" s="166"/>
      <c r="Q15" s="209"/>
      <c r="R15" s="167">
        <v>0</v>
      </c>
      <c r="S15" s="168" t="s">
        <v>252</v>
      </c>
      <c r="T15" s="175" t="s">
        <v>109</v>
      </c>
      <c r="U15" s="200">
        <v>42503</v>
      </c>
      <c r="V15" s="170" t="s">
        <v>262</v>
      </c>
      <c r="W15" s="170" t="s">
        <v>3</v>
      </c>
      <c r="X15" s="166"/>
      <c r="Y15" s="171"/>
      <c r="Z15" s="166"/>
      <c r="AA15" s="172"/>
      <c r="AB15" s="166"/>
      <c r="AC15" s="166"/>
      <c r="AD15" s="172"/>
      <c r="AE15" s="166"/>
      <c r="AF15" s="166"/>
      <c r="AG15" s="166"/>
    </row>
    <row r="16" spans="1:41" s="8" customFormat="1" ht="36" customHeight="1" x14ac:dyDescent="0.2">
      <c r="A16" s="111">
        <v>16</v>
      </c>
      <c r="B16" s="166" t="s">
        <v>158</v>
      </c>
      <c r="C16" s="166" t="s">
        <v>164</v>
      </c>
      <c r="D16" s="166" t="s">
        <v>159</v>
      </c>
      <c r="E16" s="166" t="s">
        <v>145</v>
      </c>
      <c r="F16" s="166"/>
      <c r="G16" s="166"/>
      <c r="H16" s="166" t="s">
        <v>8</v>
      </c>
      <c r="I16" s="166" t="s">
        <v>141</v>
      </c>
      <c r="J16" s="166" t="s">
        <v>142</v>
      </c>
      <c r="K16" s="167">
        <v>163.86</v>
      </c>
      <c r="L16" s="190">
        <v>42187</v>
      </c>
      <c r="M16" s="166"/>
      <c r="N16" s="175" t="s">
        <v>251</v>
      </c>
      <c r="O16" s="166"/>
      <c r="P16" s="166"/>
      <c r="Q16" s="209"/>
      <c r="R16" s="167">
        <v>0</v>
      </c>
      <c r="S16" s="168" t="s">
        <v>252</v>
      </c>
      <c r="T16" s="175" t="s">
        <v>109</v>
      </c>
      <c r="U16" s="200">
        <v>42503</v>
      </c>
      <c r="V16" s="170" t="s">
        <v>262</v>
      </c>
      <c r="W16" s="170" t="s">
        <v>3</v>
      </c>
      <c r="X16" s="166"/>
      <c r="Y16" s="171"/>
      <c r="Z16" s="166"/>
      <c r="AA16" s="172"/>
      <c r="AB16" s="166"/>
      <c r="AC16" s="166"/>
      <c r="AD16" s="172"/>
      <c r="AE16" s="166"/>
      <c r="AF16" s="166"/>
      <c r="AG16" s="166"/>
    </row>
    <row r="17" spans="1:33" s="8" customFormat="1" ht="36" customHeight="1" x14ac:dyDescent="0.2">
      <c r="A17" s="111">
        <v>17</v>
      </c>
      <c r="B17" s="166" t="s">
        <v>160</v>
      </c>
      <c r="C17" s="166" t="s">
        <v>161</v>
      </c>
      <c r="D17" s="166" t="s">
        <v>161</v>
      </c>
      <c r="E17" s="166" t="s">
        <v>145</v>
      </c>
      <c r="F17" s="166"/>
      <c r="G17" s="166"/>
      <c r="H17" s="166" t="s">
        <v>8</v>
      </c>
      <c r="I17" s="166" t="s">
        <v>141</v>
      </c>
      <c r="J17" s="166" t="s">
        <v>142</v>
      </c>
      <c r="K17" s="167">
        <v>25121.360000000001</v>
      </c>
      <c r="L17" s="190">
        <v>42187</v>
      </c>
      <c r="M17" s="166"/>
      <c r="N17" s="175" t="s">
        <v>251</v>
      </c>
      <c r="O17" s="166"/>
      <c r="P17" s="166"/>
      <c r="Q17" s="209"/>
      <c r="R17" s="167">
        <v>0</v>
      </c>
      <c r="S17" s="168" t="s">
        <v>252</v>
      </c>
      <c r="T17" s="175" t="s">
        <v>109</v>
      </c>
      <c r="U17" s="200">
        <v>42503</v>
      </c>
      <c r="V17" s="170" t="s">
        <v>262</v>
      </c>
      <c r="W17" s="170" t="s">
        <v>3</v>
      </c>
      <c r="X17" s="166"/>
      <c r="Y17" s="171"/>
      <c r="Z17" s="166"/>
      <c r="AA17" s="172"/>
      <c r="AB17" s="166"/>
      <c r="AC17" s="166"/>
      <c r="AD17" s="172"/>
      <c r="AE17" s="166"/>
      <c r="AF17" s="166"/>
      <c r="AG17" s="166"/>
    </row>
    <row r="18" spans="1:33" s="8" customFormat="1" ht="36" customHeight="1" x14ac:dyDescent="0.2">
      <c r="A18" s="111">
        <v>18</v>
      </c>
      <c r="B18" s="166" t="s">
        <v>162</v>
      </c>
      <c r="C18" s="166" t="s">
        <v>163</v>
      </c>
      <c r="D18" s="166" t="s">
        <v>163</v>
      </c>
      <c r="E18" s="166" t="s">
        <v>145</v>
      </c>
      <c r="F18" s="166"/>
      <c r="G18" s="166"/>
      <c r="H18" s="166" t="s">
        <v>8</v>
      </c>
      <c r="I18" s="166" t="s">
        <v>141</v>
      </c>
      <c r="J18" s="166" t="s">
        <v>142</v>
      </c>
      <c r="K18" s="167">
        <v>53483.839999999997</v>
      </c>
      <c r="L18" s="190">
        <v>42187</v>
      </c>
      <c r="M18" s="166"/>
      <c r="N18" s="175" t="s">
        <v>251</v>
      </c>
      <c r="O18" s="166"/>
      <c r="P18" s="166"/>
      <c r="Q18" s="209"/>
      <c r="R18" s="167">
        <v>0</v>
      </c>
      <c r="S18" s="168" t="s">
        <v>252</v>
      </c>
      <c r="T18" s="175" t="s">
        <v>109</v>
      </c>
      <c r="U18" s="200">
        <v>42503</v>
      </c>
      <c r="V18" s="170" t="s">
        <v>262</v>
      </c>
      <c r="W18" s="170" t="s">
        <v>3</v>
      </c>
      <c r="X18" s="166"/>
      <c r="Y18" s="171"/>
      <c r="Z18" s="166"/>
      <c r="AA18" s="172"/>
      <c r="AB18" s="166"/>
      <c r="AC18" s="166"/>
      <c r="AD18" s="172"/>
      <c r="AE18" s="166"/>
      <c r="AF18" s="166"/>
      <c r="AG18" s="166"/>
    </row>
    <row r="19" spans="1:33" s="8" customFormat="1" ht="36" hidden="1" customHeight="1" x14ac:dyDescent="0.2">
      <c r="A19" s="111">
        <v>1</v>
      </c>
      <c r="B19" s="198" t="s">
        <v>45</v>
      </c>
      <c r="C19" s="162" t="s">
        <v>17</v>
      </c>
      <c r="D19" s="162" t="s">
        <v>47</v>
      </c>
      <c r="E19" s="161" t="s">
        <v>78</v>
      </c>
      <c r="F19" s="198" t="s">
        <v>51</v>
      </c>
      <c r="G19" s="163">
        <v>111270</v>
      </c>
      <c r="H19" s="161" t="s">
        <v>8</v>
      </c>
      <c r="I19" s="161" t="s">
        <v>9</v>
      </c>
      <c r="J19" s="161" t="s">
        <v>46</v>
      </c>
      <c r="K19" s="164">
        <v>20000</v>
      </c>
      <c r="L19" s="188">
        <v>41730.333333333328</v>
      </c>
      <c r="M19" s="161" t="s">
        <v>42</v>
      </c>
      <c r="N19" s="165" t="s">
        <v>106</v>
      </c>
      <c r="O19" s="161" t="s">
        <v>93</v>
      </c>
      <c r="P19" s="166" t="s">
        <v>124</v>
      </c>
      <c r="Q19" s="167">
        <v>20000</v>
      </c>
      <c r="R19" s="209"/>
      <c r="S19" s="168" t="s">
        <v>247</v>
      </c>
      <c r="T19" s="169" t="s">
        <v>109</v>
      </c>
      <c r="U19" s="200">
        <v>42139</v>
      </c>
      <c r="V19" s="170" t="s">
        <v>109</v>
      </c>
      <c r="W19" s="170" t="s">
        <v>3</v>
      </c>
      <c r="X19" s="166"/>
      <c r="Y19" s="171"/>
      <c r="Z19" s="166"/>
      <c r="AA19" s="172"/>
      <c r="AB19" s="166"/>
      <c r="AC19" s="166"/>
      <c r="AD19" s="172"/>
      <c r="AE19" s="166"/>
      <c r="AF19" s="166"/>
      <c r="AG19" s="166"/>
    </row>
    <row r="20" spans="1:33" s="8" customFormat="1" ht="36" hidden="1" customHeight="1" x14ac:dyDescent="0.2">
      <c r="A20" s="111">
        <v>6</v>
      </c>
      <c r="B20" s="226" t="s">
        <v>113</v>
      </c>
      <c r="C20" s="173" t="s">
        <v>14</v>
      </c>
      <c r="D20" s="173" t="s">
        <v>70</v>
      </c>
      <c r="E20" s="166" t="s">
        <v>112</v>
      </c>
      <c r="F20" s="166"/>
      <c r="G20" s="166"/>
      <c r="H20" s="166" t="s">
        <v>8</v>
      </c>
      <c r="I20" s="166" t="s">
        <v>9</v>
      </c>
      <c r="J20" s="166" t="s">
        <v>114</v>
      </c>
      <c r="K20" s="174">
        <v>0</v>
      </c>
      <c r="L20" s="189">
        <v>42137</v>
      </c>
      <c r="M20" s="161" t="s">
        <v>40</v>
      </c>
      <c r="N20" s="165" t="s">
        <v>106</v>
      </c>
      <c r="O20" s="166" t="s">
        <v>115</v>
      </c>
      <c r="P20" s="166" t="s">
        <v>116</v>
      </c>
      <c r="Q20" s="167">
        <v>4220</v>
      </c>
      <c r="R20" s="209"/>
      <c r="S20" s="168" t="s">
        <v>250</v>
      </c>
      <c r="T20" s="175" t="s">
        <v>109</v>
      </c>
      <c r="U20" s="200">
        <v>42139</v>
      </c>
      <c r="V20" s="170" t="s">
        <v>109</v>
      </c>
      <c r="W20" s="170" t="s">
        <v>109</v>
      </c>
      <c r="X20" s="166"/>
      <c r="Y20" s="171"/>
      <c r="Z20" s="166"/>
      <c r="AA20" s="172"/>
      <c r="AB20" s="166"/>
      <c r="AC20" s="166"/>
      <c r="AD20" s="172"/>
      <c r="AE20" s="166"/>
      <c r="AF20" s="166"/>
      <c r="AG20" s="166"/>
    </row>
    <row r="21" spans="1:33" s="8" customFormat="1" ht="36" hidden="1" customHeight="1" x14ac:dyDescent="0.2">
      <c r="A21" s="111">
        <v>23</v>
      </c>
      <c r="B21" s="161" t="s">
        <v>177</v>
      </c>
      <c r="C21" s="161" t="s">
        <v>182</v>
      </c>
      <c r="D21" s="161" t="s">
        <v>182</v>
      </c>
      <c r="E21" s="161" t="s">
        <v>187</v>
      </c>
      <c r="F21" s="96" t="s">
        <v>193</v>
      </c>
      <c r="G21" s="96"/>
      <c r="H21" s="161" t="s">
        <v>8</v>
      </c>
      <c r="I21" s="161" t="s">
        <v>9</v>
      </c>
      <c r="J21" s="161" t="s">
        <v>13</v>
      </c>
      <c r="K21" s="164">
        <v>18240</v>
      </c>
      <c r="L21" s="188">
        <v>42297.507065428239</v>
      </c>
      <c r="M21" s="96"/>
      <c r="N21" s="175" t="s">
        <v>106</v>
      </c>
      <c r="O21" s="96"/>
      <c r="P21" s="96"/>
      <c r="Q21" s="201"/>
      <c r="R21" s="176">
        <v>18240</v>
      </c>
      <c r="S21" s="99"/>
      <c r="T21" s="175" t="s">
        <v>109</v>
      </c>
      <c r="U21" s="200">
        <v>42503</v>
      </c>
      <c r="V21" s="170" t="s">
        <v>109</v>
      </c>
      <c r="W21" s="170" t="s">
        <v>109</v>
      </c>
      <c r="X21" s="96"/>
      <c r="Y21" s="100"/>
      <c r="Z21" s="166"/>
      <c r="AA21" s="172"/>
      <c r="AB21" s="166"/>
      <c r="AC21" s="166"/>
      <c r="AD21" s="172"/>
      <c r="AE21" s="166"/>
      <c r="AF21" s="166"/>
      <c r="AG21" s="166"/>
    </row>
    <row r="22" spans="1:33" s="8" customFormat="1" ht="36" hidden="1" customHeight="1" x14ac:dyDescent="0.2">
      <c r="A22" s="111">
        <v>29</v>
      </c>
      <c r="B22" s="182" t="s">
        <v>209</v>
      </c>
      <c r="C22" s="161" t="s">
        <v>182</v>
      </c>
      <c r="D22" s="161" t="s">
        <v>182</v>
      </c>
      <c r="E22" s="182" t="s">
        <v>214</v>
      </c>
      <c r="F22" s="32" t="s">
        <v>219</v>
      </c>
      <c r="G22" s="32"/>
      <c r="H22" s="161" t="s">
        <v>8</v>
      </c>
      <c r="I22" s="161" t="s">
        <v>9</v>
      </c>
      <c r="J22" s="161" t="s">
        <v>13</v>
      </c>
      <c r="K22" s="183">
        <v>78525.52</v>
      </c>
      <c r="L22" s="184">
        <v>42415.410206365741</v>
      </c>
      <c r="M22" s="32"/>
      <c r="N22" s="175" t="s">
        <v>106</v>
      </c>
      <c r="O22" s="32"/>
      <c r="P22" s="32"/>
      <c r="Q22" s="210"/>
      <c r="R22" s="183">
        <v>78525.52</v>
      </c>
      <c r="S22" s="31"/>
      <c r="T22" s="175" t="s">
        <v>109</v>
      </c>
      <c r="U22" s="200">
        <v>42503</v>
      </c>
      <c r="V22" s="170" t="s">
        <v>109</v>
      </c>
      <c r="W22" s="170" t="s">
        <v>109</v>
      </c>
      <c r="X22" s="32"/>
      <c r="Y22" s="35"/>
      <c r="Z22" s="166"/>
      <c r="AA22" s="172"/>
      <c r="AB22" s="166"/>
      <c r="AC22" s="166"/>
      <c r="AD22" s="172"/>
      <c r="AE22" s="166"/>
      <c r="AF22" s="166"/>
      <c r="AG22" s="166"/>
    </row>
    <row r="23" spans="1:33" s="4" customFormat="1" ht="72" hidden="1" x14ac:dyDescent="0.2">
      <c r="A23" s="111">
        <v>34</v>
      </c>
      <c r="B23" s="173" t="s">
        <v>220</v>
      </c>
      <c r="C23" s="173" t="s">
        <v>150</v>
      </c>
      <c r="D23" s="173" t="s">
        <v>150</v>
      </c>
      <c r="E23" s="166" t="s">
        <v>221</v>
      </c>
      <c r="F23" s="166" t="s">
        <v>223</v>
      </c>
      <c r="G23" s="166"/>
      <c r="H23" s="166" t="s">
        <v>8</v>
      </c>
      <c r="I23" s="173" t="s">
        <v>9</v>
      </c>
      <c r="J23" s="173" t="s">
        <v>222</v>
      </c>
      <c r="K23" s="174">
        <v>5400000</v>
      </c>
      <c r="L23" s="189">
        <v>42163</v>
      </c>
      <c r="M23" s="166"/>
      <c r="N23" s="175" t="s">
        <v>106</v>
      </c>
      <c r="O23" s="166" t="s">
        <v>224</v>
      </c>
      <c r="P23" s="166"/>
      <c r="Q23" s="209"/>
      <c r="R23" s="167">
        <v>5400000</v>
      </c>
      <c r="S23" s="99" t="s">
        <v>257</v>
      </c>
      <c r="T23" s="175" t="s">
        <v>109</v>
      </c>
      <c r="U23" s="200">
        <v>42503</v>
      </c>
      <c r="V23" s="170" t="s">
        <v>109</v>
      </c>
      <c r="W23" s="170" t="s">
        <v>109</v>
      </c>
      <c r="X23" s="166"/>
      <c r="Y23" s="171"/>
      <c r="Z23" s="201"/>
      <c r="AA23" s="201"/>
      <c r="AB23" s="201"/>
      <c r="AC23" s="201"/>
      <c r="AD23" s="201"/>
      <c r="AE23" s="201"/>
      <c r="AF23" s="201"/>
      <c r="AG23" s="201"/>
    </row>
    <row r="24" spans="1:33" s="4" customFormat="1" ht="132" hidden="1" x14ac:dyDescent="0.2">
      <c r="A24" s="111">
        <v>36</v>
      </c>
      <c r="B24" s="182" t="s">
        <v>226</v>
      </c>
      <c r="C24" s="182" t="s">
        <v>14</v>
      </c>
      <c r="D24" s="182" t="s">
        <v>231</v>
      </c>
      <c r="E24" s="182" t="s">
        <v>229</v>
      </c>
      <c r="F24" s="192" t="s">
        <v>68</v>
      </c>
      <c r="G24" s="192"/>
      <c r="H24" s="182" t="s">
        <v>8</v>
      </c>
      <c r="I24" s="182" t="s">
        <v>9</v>
      </c>
      <c r="J24" s="182" t="s">
        <v>46</v>
      </c>
      <c r="K24" s="183">
        <v>3118383</v>
      </c>
      <c r="L24" s="184">
        <v>42446.522530439812</v>
      </c>
      <c r="M24" s="192"/>
      <c r="N24" s="193" t="s">
        <v>106</v>
      </c>
      <c r="O24" s="192"/>
      <c r="P24" s="192" t="s">
        <v>274</v>
      </c>
      <c r="Q24" s="210"/>
      <c r="R24" s="183">
        <v>13463.12</v>
      </c>
      <c r="S24" s="194" t="s">
        <v>258</v>
      </c>
      <c r="T24" s="175" t="s">
        <v>109</v>
      </c>
      <c r="U24" s="200">
        <v>42503</v>
      </c>
      <c r="V24" s="170" t="s">
        <v>109</v>
      </c>
      <c r="W24" s="220" t="s">
        <v>3</v>
      </c>
      <c r="X24" s="192"/>
      <c r="Y24" s="195"/>
      <c r="Z24" s="201"/>
      <c r="AA24" s="201"/>
      <c r="AB24" s="201"/>
      <c r="AC24" s="201"/>
      <c r="AD24" s="201"/>
      <c r="AE24" s="201"/>
      <c r="AF24" s="201"/>
      <c r="AG24" s="201"/>
    </row>
    <row r="25" spans="1:33" s="4" customFormat="1" ht="48" hidden="1" customHeight="1" x14ac:dyDescent="0.2">
      <c r="A25" s="111">
        <v>42</v>
      </c>
      <c r="B25" s="182"/>
      <c r="C25" s="182" t="s">
        <v>14</v>
      </c>
      <c r="D25" s="182"/>
      <c r="E25" s="182" t="s">
        <v>265</v>
      </c>
      <c r="F25" s="192"/>
      <c r="G25" s="192"/>
      <c r="H25" s="182"/>
      <c r="I25" s="182"/>
      <c r="J25" s="182"/>
      <c r="K25" s="183"/>
      <c r="L25" s="184"/>
      <c r="M25" s="192"/>
      <c r="N25" s="193" t="s">
        <v>106</v>
      </c>
      <c r="O25" s="192"/>
      <c r="P25" s="192"/>
      <c r="Q25" s="210"/>
      <c r="R25" s="183">
        <v>340680.8</v>
      </c>
      <c r="S25" s="194"/>
      <c r="T25" s="175" t="s">
        <v>109</v>
      </c>
      <c r="U25" s="200">
        <v>42503</v>
      </c>
      <c r="V25" s="170" t="s">
        <v>109</v>
      </c>
      <c r="W25" s="220" t="s">
        <v>3</v>
      </c>
      <c r="X25" s="192"/>
      <c r="Y25" s="195"/>
      <c r="Z25" s="206"/>
      <c r="AA25" s="207"/>
      <c r="AB25" s="206"/>
      <c r="AC25" s="206"/>
      <c r="AD25" s="207"/>
      <c r="AE25" s="206"/>
      <c r="AF25" s="206"/>
      <c r="AG25" s="206"/>
    </row>
    <row r="26" spans="1:33" s="4" customFormat="1" ht="36" hidden="1" x14ac:dyDescent="0.2">
      <c r="A26" s="111">
        <v>43</v>
      </c>
      <c r="B26" s="182"/>
      <c r="C26" s="182" t="s">
        <v>14</v>
      </c>
      <c r="D26" s="182"/>
      <c r="E26" s="182" t="s">
        <v>266</v>
      </c>
      <c r="F26" s="192"/>
      <c r="G26" s="192"/>
      <c r="H26" s="182"/>
      <c r="I26" s="182"/>
      <c r="J26" s="182"/>
      <c r="K26" s="183"/>
      <c r="L26" s="184"/>
      <c r="M26" s="192"/>
      <c r="N26" s="193" t="s">
        <v>106</v>
      </c>
      <c r="O26" s="192"/>
      <c r="P26" s="192"/>
      <c r="Q26" s="210"/>
      <c r="R26" s="183">
        <v>61091.7</v>
      </c>
      <c r="S26" s="194"/>
      <c r="T26" s="175" t="s">
        <v>109</v>
      </c>
      <c r="U26" s="200">
        <v>42503</v>
      </c>
      <c r="V26" s="170" t="s">
        <v>109</v>
      </c>
      <c r="W26" s="220" t="s">
        <v>3</v>
      </c>
      <c r="X26" s="192"/>
      <c r="Y26" s="195"/>
      <c r="Z26" s="206"/>
      <c r="AA26" s="207"/>
      <c r="AB26" s="206"/>
      <c r="AC26" s="206"/>
      <c r="AD26" s="207"/>
      <c r="AE26" s="206"/>
      <c r="AF26" s="206"/>
      <c r="AG26" s="206"/>
    </row>
    <row r="27" spans="1:33" s="4" customFormat="1" ht="36" hidden="1" x14ac:dyDescent="0.2">
      <c r="A27" s="111">
        <v>45</v>
      </c>
      <c r="B27" s="182"/>
      <c r="C27" s="182" t="s">
        <v>14</v>
      </c>
      <c r="D27" s="182"/>
      <c r="E27" s="182" t="s">
        <v>268</v>
      </c>
      <c r="F27" s="192"/>
      <c r="G27" s="192"/>
      <c r="H27" s="182"/>
      <c r="I27" s="182"/>
      <c r="J27" s="182"/>
      <c r="K27" s="183"/>
      <c r="L27" s="184"/>
      <c r="M27" s="192"/>
      <c r="N27" s="193" t="s">
        <v>106</v>
      </c>
      <c r="O27" s="192"/>
      <c r="P27" s="192"/>
      <c r="Q27" s="210"/>
      <c r="R27" s="183">
        <v>62615.51</v>
      </c>
      <c r="S27" s="194"/>
      <c r="T27" s="175" t="s">
        <v>109</v>
      </c>
      <c r="U27" s="200">
        <v>42503</v>
      </c>
      <c r="V27" s="170" t="s">
        <v>109</v>
      </c>
      <c r="W27" s="220" t="s">
        <v>3</v>
      </c>
      <c r="X27" s="192"/>
      <c r="Y27" s="195"/>
      <c r="Z27" s="96"/>
      <c r="AA27" s="101"/>
      <c r="AB27" s="96"/>
      <c r="AC27" s="96"/>
      <c r="AD27" s="101"/>
      <c r="AE27" s="96"/>
      <c r="AF27" s="96"/>
      <c r="AG27" s="96"/>
    </row>
    <row r="28" spans="1:33" s="4" customFormat="1" ht="36" hidden="1" x14ac:dyDescent="0.2">
      <c r="A28" s="111">
        <v>46</v>
      </c>
      <c r="B28" s="182"/>
      <c r="C28" s="182" t="s">
        <v>14</v>
      </c>
      <c r="D28" s="182"/>
      <c r="E28" s="182" t="s">
        <v>269</v>
      </c>
      <c r="F28" s="192"/>
      <c r="G28" s="192"/>
      <c r="H28" s="182"/>
      <c r="I28" s="182"/>
      <c r="J28" s="182"/>
      <c r="K28" s="183"/>
      <c r="L28" s="184"/>
      <c r="M28" s="192"/>
      <c r="N28" s="193" t="s">
        <v>106</v>
      </c>
      <c r="O28" s="192"/>
      <c r="P28" s="192"/>
      <c r="Q28" s="210"/>
      <c r="R28" s="183">
        <v>187638.8</v>
      </c>
      <c r="S28" s="194"/>
      <c r="T28" s="175" t="s">
        <v>109</v>
      </c>
      <c r="U28" s="200">
        <v>42503</v>
      </c>
      <c r="V28" s="170" t="s">
        <v>109</v>
      </c>
      <c r="W28" s="220" t="s">
        <v>3</v>
      </c>
      <c r="X28" s="192"/>
      <c r="Y28" s="195"/>
      <c r="Z28" s="206"/>
      <c r="AA28" s="207"/>
      <c r="AB28" s="206"/>
      <c r="AC28" s="206"/>
      <c r="AD28" s="207"/>
      <c r="AE28" s="206"/>
      <c r="AF28" s="206"/>
      <c r="AG28" s="206"/>
    </row>
    <row r="29" spans="1:33" s="4" customFormat="1" ht="36" hidden="1" customHeight="1" x14ac:dyDescent="0.2">
      <c r="A29" s="111">
        <v>47</v>
      </c>
      <c r="B29" s="182"/>
      <c r="C29" s="182" t="s">
        <v>14</v>
      </c>
      <c r="D29" s="182"/>
      <c r="E29" s="182" t="s">
        <v>270</v>
      </c>
      <c r="F29" s="192"/>
      <c r="G29" s="192"/>
      <c r="H29" s="182"/>
      <c r="I29" s="182"/>
      <c r="J29" s="182"/>
      <c r="K29" s="183"/>
      <c r="L29" s="184"/>
      <c r="M29" s="192"/>
      <c r="N29" s="193" t="s">
        <v>106</v>
      </c>
      <c r="O29" s="192"/>
      <c r="P29" s="192"/>
      <c r="Q29" s="210"/>
      <c r="R29" s="183">
        <v>348509.85</v>
      </c>
      <c r="S29" s="194"/>
      <c r="T29" s="175" t="s">
        <v>109</v>
      </c>
      <c r="U29" s="200">
        <v>42503</v>
      </c>
      <c r="V29" s="170" t="s">
        <v>109</v>
      </c>
      <c r="W29" s="220" t="s">
        <v>3</v>
      </c>
      <c r="X29" s="192"/>
      <c r="Y29" s="195"/>
      <c r="Z29" s="96"/>
      <c r="AA29" s="101"/>
      <c r="AB29" s="96"/>
      <c r="AC29" s="96"/>
      <c r="AD29" s="101"/>
      <c r="AE29" s="96"/>
      <c r="AF29" s="96"/>
      <c r="AG29" s="96"/>
    </row>
    <row r="30" spans="1:33" s="4" customFormat="1" ht="36" hidden="1" x14ac:dyDescent="0.2">
      <c r="A30" s="111">
        <v>48</v>
      </c>
      <c r="B30" s="182"/>
      <c r="C30" s="182" t="s">
        <v>14</v>
      </c>
      <c r="D30" s="182"/>
      <c r="E30" s="182" t="s">
        <v>271</v>
      </c>
      <c r="F30" s="192"/>
      <c r="G30" s="192"/>
      <c r="H30" s="182"/>
      <c r="I30" s="182"/>
      <c r="J30" s="182"/>
      <c r="K30" s="183"/>
      <c r="L30" s="184"/>
      <c r="M30" s="192"/>
      <c r="N30" s="193" t="s">
        <v>106</v>
      </c>
      <c r="O30" s="192"/>
      <c r="P30" s="192"/>
      <c r="Q30" s="210"/>
      <c r="R30" s="183">
        <v>539505.31999999995</v>
      </c>
      <c r="S30" s="194"/>
      <c r="T30" s="175" t="s">
        <v>109</v>
      </c>
      <c r="U30" s="200">
        <v>42503</v>
      </c>
      <c r="V30" s="170" t="s">
        <v>109</v>
      </c>
      <c r="W30" s="220" t="s">
        <v>3</v>
      </c>
      <c r="X30" s="192"/>
      <c r="Y30" s="195"/>
      <c r="Z30" s="166"/>
      <c r="AA30" s="172"/>
      <c r="AB30" s="166"/>
      <c r="AC30" s="166"/>
      <c r="AD30" s="172"/>
      <c r="AE30" s="166"/>
      <c r="AF30" s="166"/>
      <c r="AG30" s="166"/>
    </row>
    <row r="31" spans="1:33" s="4" customFormat="1" ht="72" hidden="1" x14ac:dyDescent="0.2">
      <c r="A31" s="111">
        <v>3</v>
      </c>
      <c r="B31" s="226" t="s">
        <v>79</v>
      </c>
      <c r="C31" s="173" t="s">
        <v>56</v>
      </c>
      <c r="D31" s="166" t="s">
        <v>94</v>
      </c>
      <c r="E31" s="166" t="s">
        <v>57</v>
      </c>
      <c r="F31" s="199" t="s">
        <v>58</v>
      </c>
      <c r="G31" s="166"/>
      <c r="H31" s="166" t="s">
        <v>8</v>
      </c>
      <c r="I31" s="166" t="s">
        <v>9</v>
      </c>
      <c r="J31" s="166" t="s">
        <v>13</v>
      </c>
      <c r="K31" s="174">
        <v>50000000</v>
      </c>
      <c r="L31" s="189">
        <v>42126</v>
      </c>
      <c r="M31" s="161" t="s">
        <v>40</v>
      </c>
      <c r="N31" s="165" t="s">
        <v>38</v>
      </c>
      <c r="O31" s="166" t="s">
        <v>125</v>
      </c>
      <c r="P31" s="166"/>
      <c r="Q31" s="167">
        <v>0</v>
      </c>
      <c r="R31" s="209"/>
      <c r="S31" s="168" t="s">
        <v>248</v>
      </c>
      <c r="T31" s="169" t="s">
        <v>109</v>
      </c>
      <c r="U31" s="200">
        <v>42139</v>
      </c>
      <c r="V31" s="170"/>
      <c r="W31" s="170"/>
      <c r="X31" s="166"/>
      <c r="Y31" s="171"/>
      <c r="Z31" s="206"/>
      <c r="AA31" s="207"/>
      <c r="AB31" s="206"/>
      <c r="AC31" s="206"/>
      <c r="AD31" s="207"/>
      <c r="AE31" s="206"/>
      <c r="AF31" s="206"/>
      <c r="AG31" s="206"/>
    </row>
    <row r="32" spans="1:33" s="4" customFormat="1" ht="43.5" hidden="1" customHeight="1" x14ac:dyDescent="0.2">
      <c r="A32" s="111">
        <v>4</v>
      </c>
      <c r="B32" s="226" t="s">
        <v>86</v>
      </c>
      <c r="C32" s="173" t="s">
        <v>14</v>
      </c>
      <c r="D32" s="166" t="s">
        <v>70</v>
      </c>
      <c r="E32" s="166" t="s">
        <v>85</v>
      </c>
      <c r="F32" s="166" t="s">
        <v>71</v>
      </c>
      <c r="G32" s="166">
        <v>109645</v>
      </c>
      <c r="H32" s="166" t="s">
        <v>8</v>
      </c>
      <c r="I32" s="166" t="s">
        <v>9</v>
      </c>
      <c r="J32" s="166" t="s">
        <v>67</v>
      </c>
      <c r="K32" s="174">
        <v>46072.61</v>
      </c>
      <c r="L32" s="189">
        <v>42061</v>
      </c>
      <c r="M32" s="161" t="s">
        <v>40</v>
      </c>
      <c r="N32" s="175" t="s">
        <v>38</v>
      </c>
      <c r="O32" s="166" t="s">
        <v>98</v>
      </c>
      <c r="P32" s="166" t="s">
        <v>120</v>
      </c>
      <c r="Q32" s="167">
        <v>0</v>
      </c>
      <c r="R32" s="209"/>
      <c r="S32" s="198" t="s">
        <v>131</v>
      </c>
      <c r="T32" s="229" t="s">
        <v>109</v>
      </c>
      <c r="U32" s="227">
        <v>42139</v>
      </c>
      <c r="V32" s="219"/>
      <c r="W32" s="219"/>
      <c r="X32" s="199"/>
      <c r="Y32" s="228"/>
      <c r="Z32" s="166"/>
      <c r="AA32" s="172"/>
      <c r="AB32" s="166"/>
      <c r="AC32" s="166"/>
      <c r="AD32" s="172"/>
      <c r="AE32" s="166"/>
      <c r="AF32" s="166"/>
      <c r="AG32" s="166"/>
    </row>
    <row r="33" spans="1:33" ht="36" hidden="1" x14ac:dyDescent="0.2">
      <c r="A33" s="111">
        <v>5</v>
      </c>
      <c r="B33" s="226" t="s">
        <v>91</v>
      </c>
      <c r="C33" s="173" t="s">
        <v>74</v>
      </c>
      <c r="D33" s="166" t="s">
        <v>75</v>
      </c>
      <c r="E33" s="166" t="s">
        <v>89</v>
      </c>
      <c r="F33" s="166"/>
      <c r="G33" s="166"/>
      <c r="H33" s="166" t="s">
        <v>8</v>
      </c>
      <c r="I33" s="166" t="s">
        <v>9</v>
      </c>
      <c r="J33" s="166" t="s">
        <v>90</v>
      </c>
      <c r="K33" s="174">
        <v>0</v>
      </c>
      <c r="L33" s="189">
        <v>42118</v>
      </c>
      <c r="M33" s="161" t="s">
        <v>40</v>
      </c>
      <c r="N33" s="165" t="s">
        <v>38</v>
      </c>
      <c r="O33" s="166"/>
      <c r="P33" s="166"/>
      <c r="Q33" s="167">
        <v>0</v>
      </c>
      <c r="R33" s="209"/>
      <c r="S33" s="168" t="s">
        <v>275</v>
      </c>
      <c r="T33" s="169" t="s">
        <v>109</v>
      </c>
      <c r="U33" s="200">
        <v>42139</v>
      </c>
      <c r="V33" s="170"/>
      <c r="W33" s="170"/>
      <c r="X33" s="166"/>
      <c r="Y33" s="171"/>
      <c r="Z33" s="32"/>
      <c r="AA33" s="34"/>
      <c r="AB33" s="32"/>
      <c r="AC33" s="32"/>
      <c r="AD33" s="34"/>
      <c r="AE33" s="32"/>
      <c r="AF33" s="32"/>
      <c r="AG33" s="32"/>
    </row>
    <row r="34" spans="1:33" ht="60" hidden="1" x14ac:dyDescent="0.2">
      <c r="A34" s="111">
        <v>19</v>
      </c>
      <c r="B34" s="161" t="s">
        <v>173</v>
      </c>
      <c r="C34" s="161" t="s">
        <v>180</v>
      </c>
      <c r="D34" s="161" t="s">
        <v>194</v>
      </c>
      <c r="E34" s="161" t="s">
        <v>183</v>
      </c>
      <c r="F34" s="96" t="s">
        <v>190</v>
      </c>
      <c r="G34" s="96"/>
      <c r="H34" s="161" t="s">
        <v>8</v>
      </c>
      <c r="I34" s="161" t="s">
        <v>9</v>
      </c>
      <c r="J34" s="161" t="s">
        <v>83</v>
      </c>
      <c r="K34" s="164">
        <v>544297.41</v>
      </c>
      <c r="L34" s="188">
        <v>42297.426073113427</v>
      </c>
      <c r="M34" s="96"/>
      <c r="N34" s="175" t="s">
        <v>264</v>
      </c>
      <c r="O34" s="96"/>
      <c r="P34" s="96"/>
      <c r="Q34" s="201"/>
      <c r="R34" s="201"/>
      <c r="S34" s="201"/>
      <c r="T34" s="201"/>
      <c r="U34" s="201"/>
      <c r="V34" s="201"/>
      <c r="W34" s="230"/>
      <c r="X34" s="201"/>
      <c r="Y34" s="201"/>
      <c r="Z34" s="213"/>
      <c r="AA34" s="214"/>
      <c r="AB34" s="213"/>
      <c r="AC34" s="213"/>
      <c r="AD34" s="214"/>
      <c r="AE34" s="213"/>
      <c r="AF34" s="213"/>
      <c r="AG34" s="213"/>
    </row>
    <row r="35" spans="1:33" ht="60" hidden="1" x14ac:dyDescent="0.2">
      <c r="A35" s="111">
        <v>20</v>
      </c>
      <c r="B35" s="161" t="s">
        <v>174</v>
      </c>
      <c r="C35" s="161" t="s">
        <v>56</v>
      </c>
      <c r="D35" s="161" t="s">
        <v>195</v>
      </c>
      <c r="E35" s="161" t="s">
        <v>184</v>
      </c>
      <c r="F35" s="96" t="s">
        <v>191</v>
      </c>
      <c r="G35" s="96"/>
      <c r="H35" s="161" t="s">
        <v>8</v>
      </c>
      <c r="I35" s="161" t="s">
        <v>9</v>
      </c>
      <c r="J35" s="161" t="s">
        <v>83</v>
      </c>
      <c r="K35" s="164">
        <v>11477.97</v>
      </c>
      <c r="L35" s="188">
        <v>42297.48439849537</v>
      </c>
      <c r="M35" s="96"/>
      <c r="N35" s="175" t="s">
        <v>264</v>
      </c>
      <c r="O35" s="96"/>
      <c r="P35" s="96"/>
      <c r="Q35" s="201"/>
      <c r="R35" s="201"/>
      <c r="S35" s="201"/>
      <c r="T35" s="201"/>
      <c r="U35" s="201"/>
      <c r="V35" s="201"/>
      <c r="W35" s="230"/>
      <c r="X35" s="201"/>
      <c r="Y35" s="201"/>
      <c r="Z35" s="213"/>
      <c r="AA35" s="214"/>
      <c r="AB35" s="213"/>
      <c r="AC35" s="213"/>
      <c r="AD35" s="214"/>
      <c r="AE35" s="213"/>
      <c r="AF35" s="213"/>
      <c r="AG35" s="213"/>
    </row>
    <row r="36" spans="1:33" ht="36" hidden="1" x14ac:dyDescent="0.2">
      <c r="A36" s="111">
        <v>21</v>
      </c>
      <c r="B36" s="161" t="s">
        <v>175</v>
      </c>
      <c r="C36" s="161" t="s">
        <v>181</v>
      </c>
      <c r="D36" s="161" t="s">
        <v>196</v>
      </c>
      <c r="E36" s="161" t="s">
        <v>185</v>
      </c>
      <c r="F36" s="96"/>
      <c r="G36" s="96"/>
      <c r="H36" s="161" t="s">
        <v>8</v>
      </c>
      <c r="I36" s="161" t="s">
        <v>9</v>
      </c>
      <c r="J36" s="161" t="s">
        <v>201</v>
      </c>
      <c r="K36" s="164">
        <v>0</v>
      </c>
      <c r="L36" s="188">
        <v>42297.486686724536</v>
      </c>
      <c r="M36" s="96"/>
      <c r="N36" s="175" t="s">
        <v>253</v>
      </c>
      <c r="O36" s="96"/>
      <c r="P36" s="96"/>
      <c r="Q36" s="201"/>
      <c r="R36" s="201"/>
      <c r="S36" s="202"/>
      <c r="T36" s="203"/>
      <c r="U36" s="204"/>
      <c r="V36" s="208"/>
      <c r="W36" s="208"/>
      <c r="X36" s="206"/>
      <c r="Y36" s="205"/>
      <c r="Z36" s="213"/>
      <c r="AA36" s="214"/>
      <c r="AB36" s="213"/>
      <c r="AC36" s="213"/>
      <c r="AD36" s="214"/>
      <c r="AE36" s="213"/>
      <c r="AF36" s="213"/>
      <c r="AG36" s="213"/>
    </row>
    <row r="37" spans="1:33" ht="38.25" hidden="1" customHeight="1" x14ac:dyDescent="0.2">
      <c r="A37" s="111">
        <v>22</v>
      </c>
      <c r="B37" s="161" t="s">
        <v>176</v>
      </c>
      <c r="C37" s="161" t="s">
        <v>182</v>
      </c>
      <c r="D37" s="161" t="s">
        <v>182</v>
      </c>
      <c r="E37" s="161" t="s">
        <v>186</v>
      </c>
      <c r="F37" s="96" t="s">
        <v>192</v>
      </c>
      <c r="G37" s="96"/>
      <c r="H37" s="161" t="s">
        <v>8</v>
      </c>
      <c r="I37" s="161" t="s">
        <v>9</v>
      </c>
      <c r="J37" s="161" t="s">
        <v>83</v>
      </c>
      <c r="K37" s="164">
        <v>11005.91</v>
      </c>
      <c r="L37" s="188">
        <v>42297.505712349535</v>
      </c>
      <c r="M37" s="96"/>
      <c r="N37" s="175" t="s">
        <v>264</v>
      </c>
      <c r="O37" s="96"/>
      <c r="P37" s="96"/>
      <c r="Q37" s="201"/>
      <c r="R37" s="201"/>
      <c r="S37" s="202"/>
      <c r="T37" s="203"/>
      <c r="U37" s="204"/>
      <c r="V37" s="208"/>
      <c r="W37" s="208"/>
      <c r="X37" s="206"/>
      <c r="Y37" s="205"/>
      <c r="Z37" s="32"/>
      <c r="AA37" s="34"/>
      <c r="AB37" s="32"/>
      <c r="AC37" s="32"/>
      <c r="AD37" s="34"/>
      <c r="AE37" s="32"/>
      <c r="AF37" s="32"/>
      <c r="AG37" s="32"/>
    </row>
    <row r="38" spans="1:33" ht="36" hidden="1" x14ac:dyDescent="0.2">
      <c r="A38" s="111">
        <v>24</v>
      </c>
      <c r="B38" s="161" t="s">
        <v>178</v>
      </c>
      <c r="C38" s="161" t="s">
        <v>182</v>
      </c>
      <c r="D38" s="161" t="s">
        <v>182</v>
      </c>
      <c r="E38" s="161" t="s">
        <v>188</v>
      </c>
      <c r="F38" s="96" t="s">
        <v>118</v>
      </c>
      <c r="G38" s="96"/>
      <c r="H38" s="161" t="s">
        <v>8</v>
      </c>
      <c r="I38" s="161" t="s">
        <v>9</v>
      </c>
      <c r="J38" s="161" t="s">
        <v>13</v>
      </c>
      <c r="K38" s="164">
        <v>10000</v>
      </c>
      <c r="L38" s="188">
        <v>42297.509256018515</v>
      </c>
      <c r="M38" s="96"/>
      <c r="N38" s="175" t="s">
        <v>260</v>
      </c>
      <c r="O38" s="96"/>
      <c r="P38" s="96"/>
      <c r="Q38" s="201"/>
      <c r="R38" s="201"/>
      <c r="S38" s="202"/>
      <c r="T38" s="203"/>
      <c r="U38" s="204"/>
      <c r="V38" s="208"/>
      <c r="W38" s="208"/>
      <c r="X38" s="206"/>
      <c r="Y38" s="205"/>
      <c r="Z38" s="166" t="s">
        <v>109</v>
      </c>
      <c r="AA38" s="34"/>
      <c r="AB38" s="32"/>
      <c r="AC38" s="32"/>
      <c r="AD38" s="34"/>
      <c r="AE38" s="32"/>
      <c r="AF38" s="32"/>
      <c r="AG38" s="32"/>
    </row>
    <row r="39" spans="1:33" ht="63" hidden="1" customHeight="1" x14ac:dyDescent="0.2">
      <c r="A39" s="111">
        <v>25</v>
      </c>
      <c r="B39" s="161" t="s">
        <v>179</v>
      </c>
      <c r="C39" s="161" t="s">
        <v>56</v>
      </c>
      <c r="D39" s="161" t="s">
        <v>197</v>
      </c>
      <c r="E39" s="161" t="s">
        <v>254</v>
      </c>
      <c r="F39" s="96"/>
      <c r="G39" s="96"/>
      <c r="H39" s="161" t="s">
        <v>8</v>
      </c>
      <c r="I39" s="161" t="s">
        <v>9</v>
      </c>
      <c r="J39" s="161" t="s">
        <v>13</v>
      </c>
      <c r="K39" s="164">
        <v>10307</v>
      </c>
      <c r="L39" s="188">
        <v>42297.510585960648</v>
      </c>
      <c r="M39" s="96"/>
      <c r="N39" s="175" t="s">
        <v>38</v>
      </c>
      <c r="O39" s="96"/>
      <c r="P39" s="96"/>
      <c r="Q39" s="201"/>
      <c r="R39" s="176"/>
      <c r="S39" s="99" t="s">
        <v>255</v>
      </c>
      <c r="T39" s="175"/>
      <c r="U39" s="200"/>
      <c r="V39" s="170"/>
      <c r="W39" s="231"/>
      <c r="X39" s="96"/>
      <c r="Y39" s="100"/>
      <c r="Z39" s="192"/>
      <c r="AA39" s="196"/>
      <c r="AB39" s="192"/>
      <c r="AC39" s="192"/>
      <c r="AD39" s="196"/>
      <c r="AE39" s="192"/>
      <c r="AF39" s="192"/>
      <c r="AG39" s="192"/>
    </row>
    <row r="40" spans="1:33" ht="63.75" hidden="1" customHeight="1" x14ac:dyDescent="0.2">
      <c r="A40" s="111">
        <v>26</v>
      </c>
      <c r="B40" s="173" t="s">
        <v>198</v>
      </c>
      <c r="C40" s="173" t="s">
        <v>161</v>
      </c>
      <c r="D40" s="173" t="s">
        <v>161</v>
      </c>
      <c r="E40" s="177" t="s">
        <v>199</v>
      </c>
      <c r="F40" s="166" t="s">
        <v>200</v>
      </c>
      <c r="G40" s="166">
        <v>111995</v>
      </c>
      <c r="H40" s="161" t="s">
        <v>8</v>
      </c>
      <c r="I40" s="161" t="s">
        <v>9</v>
      </c>
      <c r="J40" s="161" t="s">
        <v>201</v>
      </c>
      <c r="K40" s="164">
        <v>12264450</v>
      </c>
      <c r="L40" s="188">
        <v>42334.574840046298</v>
      </c>
      <c r="M40" s="166"/>
      <c r="N40" s="175" t="s">
        <v>38</v>
      </c>
      <c r="O40" s="166"/>
      <c r="P40" s="166"/>
      <c r="Q40" s="209"/>
      <c r="R40" s="176"/>
      <c r="S40" s="168" t="s">
        <v>256</v>
      </c>
      <c r="T40" s="175"/>
      <c r="U40" s="200"/>
      <c r="V40" s="170"/>
      <c r="W40" s="170"/>
      <c r="X40" s="166"/>
      <c r="Y40" s="171"/>
      <c r="Z40" s="192"/>
      <c r="AA40" s="196"/>
      <c r="AB40" s="192"/>
      <c r="AC40" s="192"/>
      <c r="AD40" s="196"/>
      <c r="AE40" s="192"/>
      <c r="AF40" s="192"/>
      <c r="AG40" s="192"/>
    </row>
    <row r="41" spans="1:33" ht="48.75" hidden="1" customHeight="1" x14ac:dyDescent="0.2">
      <c r="A41" s="111">
        <v>27</v>
      </c>
      <c r="B41" s="173" t="s">
        <v>202</v>
      </c>
      <c r="C41" s="173" t="s">
        <v>59</v>
      </c>
      <c r="D41" s="173" t="s">
        <v>203</v>
      </c>
      <c r="E41" s="177" t="s">
        <v>184</v>
      </c>
      <c r="F41" s="166"/>
      <c r="G41" s="166"/>
      <c r="H41" s="161" t="s">
        <v>8</v>
      </c>
      <c r="I41" s="161" t="s">
        <v>9</v>
      </c>
      <c r="J41" s="161" t="s">
        <v>13</v>
      </c>
      <c r="K41" s="164">
        <v>982000</v>
      </c>
      <c r="L41" s="188">
        <v>42341</v>
      </c>
      <c r="M41" s="166"/>
      <c r="N41" s="175" t="s">
        <v>263</v>
      </c>
      <c r="O41" s="166"/>
      <c r="P41" s="166"/>
      <c r="Q41" s="209"/>
      <c r="R41" s="209"/>
      <c r="S41" s="202"/>
      <c r="T41" s="203"/>
      <c r="U41" s="204"/>
      <c r="V41" s="208"/>
      <c r="W41" s="208"/>
      <c r="X41" s="206"/>
      <c r="Y41" s="205"/>
      <c r="Z41" s="192"/>
      <c r="AA41" s="196"/>
      <c r="AB41" s="192"/>
      <c r="AC41" s="192"/>
      <c r="AD41" s="196"/>
      <c r="AE41" s="192"/>
      <c r="AF41" s="192"/>
      <c r="AG41" s="192"/>
    </row>
    <row r="42" spans="1:33" ht="24" hidden="1" x14ac:dyDescent="0.2">
      <c r="A42" s="111">
        <v>28</v>
      </c>
      <c r="B42" s="173" t="s">
        <v>175</v>
      </c>
      <c r="C42" s="173" t="s">
        <v>205</v>
      </c>
      <c r="D42" s="173" t="s">
        <v>206</v>
      </c>
      <c r="E42" s="177" t="s">
        <v>207</v>
      </c>
      <c r="F42" s="166"/>
      <c r="G42" s="166"/>
      <c r="H42" s="161" t="s">
        <v>8</v>
      </c>
      <c r="I42" s="161" t="s">
        <v>9</v>
      </c>
      <c r="J42" s="161" t="s">
        <v>13</v>
      </c>
      <c r="K42" s="164"/>
      <c r="L42" s="188">
        <v>42341</v>
      </c>
      <c r="M42" s="166"/>
      <c r="N42" s="175" t="s">
        <v>38</v>
      </c>
      <c r="O42" s="166"/>
      <c r="P42" s="166"/>
      <c r="Q42" s="209"/>
      <c r="R42" s="167"/>
      <c r="S42" s="99" t="s">
        <v>255</v>
      </c>
      <c r="T42" s="175"/>
      <c r="U42" s="200"/>
      <c r="V42" s="170"/>
      <c r="W42" s="170"/>
      <c r="X42" s="166"/>
      <c r="Y42" s="171"/>
      <c r="Z42" s="192"/>
      <c r="AA42" s="196"/>
      <c r="AB42" s="192"/>
      <c r="AC42" s="192"/>
      <c r="AD42" s="196"/>
      <c r="AE42" s="192"/>
      <c r="AF42" s="192"/>
      <c r="AG42" s="192"/>
    </row>
    <row r="43" spans="1:33" ht="36" hidden="1" customHeight="1" x14ac:dyDescent="0.2">
      <c r="A43" s="111">
        <v>30</v>
      </c>
      <c r="B43" s="182" t="s">
        <v>210</v>
      </c>
      <c r="C43" s="161" t="s">
        <v>182</v>
      </c>
      <c r="D43" s="161" t="s">
        <v>182</v>
      </c>
      <c r="E43" s="182" t="s">
        <v>215</v>
      </c>
      <c r="F43" s="32" t="s">
        <v>192</v>
      </c>
      <c r="G43" s="32"/>
      <c r="H43" s="161" t="s">
        <v>8</v>
      </c>
      <c r="I43" s="161" t="s">
        <v>9</v>
      </c>
      <c r="J43" s="161" t="s">
        <v>13</v>
      </c>
      <c r="K43" s="183">
        <v>4365.49</v>
      </c>
      <c r="L43" s="184">
        <v>42415.413218831018</v>
      </c>
      <c r="M43" s="32"/>
      <c r="N43" s="175" t="s">
        <v>264</v>
      </c>
      <c r="O43" s="32"/>
      <c r="P43" s="32"/>
      <c r="Q43" s="210"/>
      <c r="R43" s="210"/>
      <c r="S43" s="211"/>
      <c r="T43" s="203"/>
      <c r="U43" s="204"/>
      <c r="V43" s="208"/>
      <c r="W43" s="232"/>
      <c r="X43" s="213"/>
      <c r="Y43" s="212"/>
      <c r="Z43" s="217"/>
      <c r="AA43" s="218"/>
      <c r="AB43" s="217"/>
      <c r="AC43" s="217"/>
      <c r="AD43" s="218"/>
      <c r="AE43" s="217"/>
      <c r="AF43" s="217"/>
      <c r="AG43" s="217"/>
    </row>
    <row r="44" spans="1:33" ht="39" hidden="1" customHeight="1" x14ac:dyDescent="0.2">
      <c r="A44" s="111">
        <v>31</v>
      </c>
      <c r="B44" s="182" t="s">
        <v>211</v>
      </c>
      <c r="C44" s="161" t="s">
        <v>182</v>
      </c>
      <c r="D44" s="161" t="s">
        <v>182</v>
      </c>
      <c r="E44" s="182" t="s">
        <v>216</v>
      </c>
      <c r="F44" s="32" t="s">
        <v>192</v>
      </c>
      <c r="G44" s="32"/>
      <c r="H44" s="161" t="s">
        <v>8</v>
      </c>
      <c r="I44" s="161" t="s">
        <v>9</v>
      </c>
      <c r="J44" s="161" t="s">
        <v>13</v>
      </c>
      <c r="K44" s="183">
        <v>1073.8399999999999</v>
      </c>
      <c r="L44" s="184">
        <v>42415.417156793977</v>
      </c>
      <c r="M44" s="32"/>
      <c r="N44" s="175" t="s">
        <v>264</v>
      </c>
      <c r="O44" s="32"/>
      <c r="P44" s="32"/>
      <c r="Q44" s="210"/>
      <c r="R44" s="210"/>
      <c r="S44" s="211"/>
      <c r="T44" s="203"/>
      <c r="U44" s="204"/>
      <c r="V44" s="208"/>
      <c r="W44" s="232"/>
      <c r="X44" s="213"/>
      <c r="Y44" s="212"/>
      <c r="Z44" s="217"/>
      <c r="AA44" s="218"/>
      <c r="AB44" s="217"/>
      <c r="AC44" s="217"/>
      <c r="AD44" s="218"/>
      <c r="AE44" s="217"/>
      <c r="AF44" s="217"/>
      <c r="AG44" s="217"/>
    </row>
    <row r="45" spans="1:33" ht="33.75" hidden="1" customHeight="1" x14ac:dyDescent="0.2">
      <c r="A45" s="111">
        <v>32</v>
      </c>
      <c r="B45" s="182" t="s">
        <v>212</v>
      </c>
      <c r="C45" s="161" t="s">
        <v>182</v>
      </c>
      <c r="D45" s="161" t="s">
        <v>182</v>
      </c>
      <c r="E45" s="182" t="s">
        <v>217</v>
      </c>
      <c r="F45" s="32" t="s">
        <v>192</v>
      </c>
      <c r="G45" s="32"/>
      <c r="H45" s="161" t="s">
        <v>8</v>
      </c>
      <c r="I45" s="161" t="s">
        <v>9</v>
      </c>
      <c r="J45" s="161" t="s">
        <v>13</v>
      </c>
      <c r="K45" s="183">
        <v>2016.25</v>
      </c>
      <c r="L45" s="184">
        <v>42415.419145601853</v>
      </c>
      <c r="M45" s="32"/>
      <c r="N45" s="175" t="s">
        <v>264</v>
      </c>
      <c r="O45" s="32"/>
      <c r="P45" s="32"/>
      <c r="Q45" s="210"/>
      <c r="R45" s="210"/>
      <c r="S45" s="211"/>
      <c r="T45" s="203"/>
      <c r="U45" s="204"/>
      <c r="V45" s="208"/>
      <c r="W45" s="232"/>
      <c r="X45" s="213"/>
      <c r="Y45" s="212"/>
      <c r="Z45" s="192"/>
      <c r="AA45" s="196"/>
      <c r="AB45" s="192"/>
      <c r="AC45" s="192"/>
      <c r="AD45" s="196"/>
      <c r="AE45" s="192"/>
      <c r="AF45" s="192"/>
      <c r="AG45" s="192"/>
    </row>
    <row r="46" spans="1:33" ht="33.75" hidden="1" customHeight="1" x14ac:dyDescent="0.2">
      <c r="A46" s="111">
        <v>33</v>
      </c>
      <c r="B46" s="182" t="s">
        <v>213</v>
      </c>
      <c r="C46" s="182" t="s">
        <v>148</v>
      </c>
      <c r="D46" s="173" t="s">
        <v>148</v>
      </c>
      <c r="E46" s="182" t="s">
        <v>218</v>
      </c>
      <c r="F46" s="32"/>
      <c r="G46" s="32"/>
      <c r="H46" s="161" t="s">
        <v>8</v>
      </c>
      <c r="I46" s="161" t="s">
        <v>9</v>
      </c>
      <c r="J46" s="161" t="s">
        <v>13</v>
      </c>
      <c r="K46" s="183">
        <v>66278.58</v>
      </c>
      <c r="L46" s="184">
        <v>42415.422979629628</v>
      </c>
      <c r="M46" s="32"/>
      <c r="N46" s="175" t="s">
        <v>38</v>
      </c>
      <c r="O46" s="32"/>
      <c r="P46" s="32"/>
      <c r="Q46" s="210"/>
      <c r="R46" s="183"/>
      <c r="S46" s="99" t="s">
        <v>255</v>
      </c>
      <c r="T46" s="175"/>
      <c r="U46" s="200"/>
      <c r="V46" s="170"/>
      <c r="W46" s="233"/>
      <c r="X46" s="32"/>
      <c r="Y46" s="35"/>
      <c r="Z46" s="192"/>
      <c r="AA46" s="196"/>
      <c r="AB46" s="192"/>
      <c r="AC46" s="192"/>
      <c r="AD46" s="196"/>
      <c r="AE46" s="192"/>
      <c r="AF46" s="192"/>
      <c r="AG46" s="192"/>
    </row>
    <row r="47" spans="1:33" ht="33.75" hidden="1" customHeight="1" x14ac:dyDescent="0.2">
      <c r="A47" s="111">
        <v>35</v>
      </c>
      <c r="B47" s="182" t="s">
        <v>225</v>
      </c>
      <c r="C47" s="182" t="s">
        <v>150</v>
      </c>
      <c r="D47" s="182" t="s">
        <v>150</v>
      </c>
      <c r="E47" s="182" t="s">
        <v>228</v>
      </c>
      <c r="F47" s="192" t="s">
        <v>232</v>
      </c>
      <c r="G47" s="192">
        <v>108853</v>
      </c>
      <c r="H47" s="182" t="s">
        <v>8</v>
      </c>
      <c r="I47" s="182" t="s">
        <v>9</v>
      </c>
      <c r="J47" s="182" t="s">
        <v>201</v>
      </c>
      <c r="K47" s="183">
        <v>911999.97</v>
      </c>
      <c r="L47" s="184">
        <v>42446.520420023146</v>
      </c>
      <c r="M47" s="192"/>
      <c r="N47" s="193" t="s">
        <v>38</v>
      </c>
      <c r="O47" s="192"/>
      <c r="P47" s="192"/>
      <c r="Q47" s="210"/>
      <c r="R47" s="183"/>
      <c r="S47" s="194"/>
      <c r="T47" s="175"/>
      <c r="U47" s="200"/>
      <c r="V47" s="170"/>
      <c r="W47" s="220"/>
      <c r="X47" s="192"/>
      <c r="Y47" s="195"/>
      <c r="Z47" s="192"/>
      <c r="AA47" s="196"/>
      <c r="AB47" s="192"/>
      <c r="AC47" s="192"/>
      <c r="AD47" s="196"/>
      <c r="AE47" s="192"/>
      <c r="AF47" s="192"/>
      <c r="AG47" s="192"/>
    </row>
    <row r="48" spans="1:33" ht="33.75" hidden="1" customHeight="1" x14ac:dyDescent="0.2">
      <c r="A48" s="111">
        <v>38</v>
      </c>
      <c r="B48" s="182" t="s">
        <v>233</v>
      </c>
      <c r="C48" s="182" t="s">
        <v>59</v>
      </c>
      <c r="D48" s="182" t="s">
        <v>234</v>
      </c>
      <c r="E48" s="182" t="s">
        <v>236</v>
      </c>
      <c r="F48" s="192" t="s">
        <v>235</v>
      </c>
      <c r="G48" s="192">
        <v>105217</v>
      </c>
      <c r="H48" s="182" t="s">
        <v>8</v>
      </c>
      <c r="I48" s="182" t="s">
        <v>9</v>
      </c>
      <c r="J48" s="182" t="s">
        <v>13</v>
      </c>
      <c r="K48" s="183">
        <v>70200</v>
      </c>
      <c r="L48" s="184">
        <v>42447</v>
      </c>
      <c r="M48" s="192"/>
      <c r="N48" s="193" t="s">
        <v>38</v>
      </c>
      <c r="O48" s="192"/>
      <c r="P48" s="192"/>
      <c r="Q48" s="210"/>
      <c r="R48" s="183"/>
      <c r="S48" s="194"/>
      <c r="T48" s="175"/>
      <c r="U48" s="200"/>
      <c r="V48" s="170"/>
      <c r="W48" s="195"/>
      <c r="X48" s="192"/>
      <c r="Y48" s="195"/>
      <c r="Z48" s="192"/>
      <c r="AA48" s="196"/>
      <c r="AB48" s="192"/>
      <c r="AC48" s="192"/>
      <c r="AD48" s="196"/>
      <c r="AE48" s="192"/>
      <c r="AF48" s="192"/>
      <c r="AG48" s="192"/>
    </row>
    <row r="49" spans="1:33" ht="33.75" hidden="1" customHeight="1" x14ac:dyDescent="0.2">
      <c r="A49" s="111">
        <v>39</v>
      </c>
      <c r="B49" s="182" t="s">
        <v>237</v>
      </c>
      <c r="C49" s="182" t="s">
        <v>56</v>
      </c>
      <c r="D49" s="182" t="s">
        <v>240</v>
      </c>
      <c r="E49" s="182" t="s">
        <v>241</v>
      </c>
      <c r="F49" s="192"/>
      <c r="G49" s="192"/>
      <c r="H49" s="182" t="s">
        <v>8</v>
      </c>
      <c r="I49" s="182" t="s">
        <v>9</v>
      </c>
      <c r="J49" s="182" t="s">
        <v>83</v>
      </c>
      <c r="K49" s="183">
        <v>9329.2000000000007</v>
      </c>
      <c r="L49" s="184">
        <v>42460</v>
      </c>
      <c r="M49" s="192"/>
      <c r="N49" s="175" t="s">
        <v>264</v>
      </c>
      <c r="O49" s="192"/>
      <c r="P49" s="192"/>
      <c r="Q49" s="210"/>
      <c r="R49" s="210"/>
      <c r="S49" s="215"/>
      <c r="T49" s="203"/>
      <c r="U49" s="204"/>
      <c r="V49" s="208"/>
      <c r="W49" s="216"/>
      <c r="X49" s="217"/>
      <c r="Y49" s="216"/>
      <c r="Z49" s="192"/>
      <c r="AA49" s="196"/>
      <c r="AB49" s="192"/>
      <c r="AC49" s="192"/>
      <c r="AD49" s="196"/>
      <c r="AE49" s="192"/>
      <c r="AF49" s="192"/>
      <c r="AG49" s="192"/>
    </row>
    <row r="50" spans="1:33" ht="33.75" hidden="1" customHeight="1" x14ac:dyDescent="0.2">
      <c r="A50" s="111">
        <v>40</v>
      </c>
      <c r="B50" s="182" t="s">
        <v>238</v>
      </c>
      <c r="C50" s="182" t="s">
        <v>56</v>
      </c>
      <c r="D50" s="182" t="s">
        <v>240</v>
      </c>
      <c r="E50" s="182" t="s">
        <v>242</v>
      </c>
      <c r="F50" s="192"/>
      <c r="G50" s="192"/>
      <c r="H50" s="182" t="s">
        <v>8</v>
      </c>
      <c r="I50" s="182" t="s">
        <v>9</v>
      </c>
      <c r="J50" s="182" t="s">
        <v>83</v>
      </c>
      <c r="K50" s="183">
        <v>187638.8</v>
      </c>
      <c r="L50" s="184">
        <v>42460</v>
      </c>
      <c r="M50" s="192"/>
      <c r="N50" s="175" t="s">
        <v>264</v>
      </c>
      <c r="O50" s="192"/>
      <c r="P50" s="192"/>
      <c r="Q50" s="210"/>
      <c r="R50" s="210"/>
      <c r="S50" s="215"/>
      <c r="T50" s="203"/>
      <c r="U50" s="204"/>
      <c r="V50" s="208"/>
      <c r="W50" s="216"/>
      <c r="X50" s="217"/>
      <c r="Y50" s="216"/>
      <c r="Z50" s="192"/>
      <c r="AA50" s="196"/>
      <c r="AB50" s="192"/>
      <c r="AC50" s="192"/>
      <c r="AD50" s="196"/>
      <c r="AE50" s="192"/>
      <c r="AF50" s="192"/>
      <c r="AG50" s="192"/>
    </row>
    <row r="51" spans="1:33" ht="33.75" hidden="1" customHeight="1" x14ac:dyDescent="0.2">
      <c r="A51" s="111">
        <v>41</v>
      </c>
      <c r="B51" s="182" t="s">
        <v>239</v>
      </c>
      <c r="C51" s="182" t="s">
        <v>243</v>
      </c>
      <c r="D51" s="182" t="s">
        <v>244</v>
      </c>
      <c r="E51" s="182" t="s">
        <v>245</v>
      </c>
      <c r="F51" s="192" t="s">
        <v>259</v>
      </c>
      <c r="G51" s="192">
        <v>103055</v>
      </c>
      <c r="H51" s="182" t="s">
        <v>8</v>
      </c>
      <c r="I51" s="182" t="s">
        <v>9</v>
      </c>
      <c r="J51" s="182" t="s">
        <v>222</v>
      </c>
      <c r="K51" s="183">
        <v>104033</v>
      </c>
      <c r="L51" s="184">
        <v>42460</v>
      </c>
      <c r="M51" s="192"/>
      <c r="N51" s="193" t="s">
        <v>38</v>
      </c>
      <c r="O51" s="192"/>
      <c r="P51" s="192"/>
      <c r="Q51" s="210"/>
      <c r="R51" s="183"/>
      <c r="S51" s="194" t="s">
        <v>255</v>
      </c>
      <c r="T51" s="175"/>
      <c r="U51" s="200"/>
      <c r="V51" s="170"/>
      <c r="W51" s="195"/>
      <c r="X51" s="192"/>
      <c r="Y51" s="195"/>
      <c r="Z51" s="192"/>
      <c r="AA51" s="196"/>
      <c r="AB51" s="192"/>
      <c r="AC51" s="192"/>
      <c r="AD51" s="196"/>
      <c r="AE51" s="192"/>
      <c r="AF51" s="192"/>
      <c r="AG51" s="192"/>
    </row>
    <row r="52" spans="1:33" ht="33.75" hidden="1" customHeight="1" x14ac:dyDescent="0.2">
      <c r="A52" s="111">
        <v>44</v>
      </c>
      <c r="B52" s="182"/>
      <c r="C52" s="182" t="s">
        <v>14</v>
      </c>
      <c r="D52" s="182"/>
      <c r="E52" s="182" t="s">
        <v>267</v>
      </c>
      <c r="F52" s="192"/>
      <c r="G52" s="192"/>
      <c r="H52" s="182"/>
      <c r="I52" s="182"/>
      <c r="J52" s="182"/>
      <c r="K52" s="183"/>
      <c r="L52" s="184"/>
      <c r="M52" s="192"/>
      <c r="N52" s="193" t="s">
        <v>38</v>
      </c>
      <c r="O52" s="192"/>
      <c r="P52" s="192"/>
      <c r="Q52" s="210"/>
      <c r="R52" s="183"/>
      <c r="S52" s="194"/>
      <c r="T52" s="175"/>
      <c r="U52" s="200"/>
      <c r="V52" s="170"/>
      <c r="W52" s="220"/>
      <c r="X52" s="192"/>
      <c r="Y52" s="195"/>
      <c r="Z52" s="192"/>
      <c r="AA52" s="196"/>
      <c r="AB52" s="192"/>
      <c r="AC52" s="192"/>
      <c r="AD52" s="196"/>
      <c r="AE52" s="192"/>
      <c r="AF52" s="192"/>
      <c r="AG52" s="192"/>
    </row>
    <row r="53" spans="1:33" s="15" customFormat="1" ht="27.75" customHeight="1" thickBot="1" x14ac:dyDescent="0.25">
      <c r="A53" s="475" t="s">
        <v>138</v>
      </c>
      <c r="B53" s="475"/>
      <c r="C53" s="475"/>
      <c r="D53" s="479"/>
      <c r="E53" s="475"/>
      <c r="F53" s="475"/>
      <c r="G53" s="475"/>
      <c r="H53" s="479"/>
      <c r="I53" s="479"/>
      <c r="J53" s="479"/>
      <c r="K53" s="475"/>
      <c r="L53" s="475"/>
      <c r="M53" s="24"/>
      <c r="N53" s="234"/>
      <c r="O53" s="24"/>
      <c r="P53" s="24"/>
      <c r="Q53" s="235">
        <f>SUM(Q5:Q52)</f>
        <v>24220</v>
      </c>
      <c r="R53" s="235">
        <f>SUM(R11:R52)</f>
        <v>7050270.6199999992</v>
      </c>
      <c r="S53" s="236"/>
      <c r="T53" s="237"/>
      <c r="U53" s="238"/>
      <c r="V53" s="239"/>
      <c r="W53" s="239"/>
      <c r="X53" s="240"/>
      <c r="Y53" s="239"/>
      <c r="Z53" s="24"/>
      <c r="AA53" s="25"/>
      <c r="AB53" s="24"/>
      <c r="AC53" s="24"/>
      <c r="AD53" s="25"/>
      <c r="AE53" s="24"/>
      <c r="AF53" s="24"/>
      <c r="AG53" s="24"/>
    </row>
    <row r="54" spans="1:33" ht="12.75" thickTop="1" x14ac:dyDescent="0.2"/>
    <row r="55" spans="1:33" x14ac:dyDescent="0.2">
      <c r="Q55" s="50">
        <v>53859000</v>
      </c>
    </row>
    <row r="57" spans="1:33" x14ac:dyDescent="0.2">
      <c r="Q57" s="50">
        <f>Q55-Q53</f>
        <v>53834780</v>
      </c>
    </row>
  </sheetData>
  <sortState ref="A5:Y52">
    <sortCondition ref="V5:V52"/>
  </sortState>
  <mergeCells count="4">
    <mergeCell ref="A3:L3"/>
    <mergeCell ref="O3:R3"/>
    <mergeCell ref="Z3:AG3"/>
    <mergeCell ref="A53:L53"/>
  </mergeCells>
  <conditionalFormatting sqref="N53:N1048576 N45 N2:N30 N38:N42">
    <cfRule type="containsText" dxfId="31" priority="13" operator="containsText" text="Open">
      <formula>NOT(ISERROR(SEARCH("Open",N2)))</formula>
    </cfRule>
    <cfRule type="containsText" dxfId="30" priority="14" operator="containsText" text="Finalised">
      <formula>NOT(ISERROR(SEARCH("Finalised",N2)))</formula>
    </cfRule>
  </conditionalFormatting>
  <conditionalFormatting sqref="N32:N33 N37">
    <cfRule type="containsText" dxfId="29" priority="11" operator="containsText" text="Open">
      <formula>NOT(ISERROR(SEARCH("Open",N32)))</formula>
    </cfRule>
    <cfRule type="containsText" dxfId="28" priority="12" operator="containsText" text="Finalised">
      <formula>NOT(ISERROR(SEARCH("Finalised",N32)))</formula>
    </cfRule>
  </conditionalFormatting>
  <conditionalFormatting sqref="N31">
    <cfRule type="containsText" dxfId="27" priority="9" operator="containsText" text="Open">
      <formula>NOT(ISERROR(SEARCH("Open",N31)))</formula>
    </cfRule>
    <cfRule type="containsText" dxfId="26" priority="10" operator="containsText" text="Finalised">
      <formula>NOT(ISERROR(SEARCH("Finalised",N31)))</formula>
    </cfRule>
  </conditionalFormatting>
  <conditionalFormatting sqref="N46:N47 N49:N52">
    <cfRule type="containsText" dxfId="25" priority="7" operator="containsText" text="Open">
      <formula>NOT(ISERROR(SEARCH("Open",N46)))</formula>
    </cfRule>
    <cfRule type="containsText" dxfId="24" priority="8" operator="containsText" text="Finalised">
      <formula>NOT(ISERROR(SEARCH("Finalised",N46)))</formula>
    </cfRule>
  </conditionalFormatting>
  <conditionalFormatting sqref="N34:N36">
    <cfRule type="containsText" dxfId="23" priority="5" operator="containsText" text="Open">
      <formula>NOT(ISERROR(SEARCH("Open",N34)))</formula>
    </cfRule>
    <cfRule type="containsText" dxfId="22" priority="6" operator="containsText" text="Finalised">
      <formula>NOT(ISERROR(SEARCH("Finalised",N34)))</formula>
    </cfRule>
  </conditionalFormatting>
  <conditionalFormatting sqref="N43:N44">
    <cfRule type="containsText" dxfId="21" priority="3" operator="containsText" text="Open">
      <formula>NOT(ISERROR(SEARCH("Open",N43)))</formula>
    </cfRule>
    <cfRule type="containsText" dxfId="20" priority="4" operator="containsText" text="Finalised">
      <formula>NOT(ISERROR(SEARCH("Finalised",N43)))</formula>
    </cfRule>
  </conditionalFormatting>
  <conditionalFormatting sqref="N48">
    <cfRule type="containsText" dxfId="19" priority="1" operator="containsText" text="Open">
      <formula>NOT(ISERROR(SEARCH("Open",N48)))</formula>
    </cfRule>
    <cfRule type="containsText" dxfId="18" priority="2" operator="containsText" text="Finalised">
      <formula>NOT(ISERROR(SEARCH("Finalised",N48)))</formula>
    </cfRule>
  </conditionalFormatting>
  <pageMargins left="0.39370078740157483" right="0.39370078740157483" top="0.39370078740157483" bottom="0.39370078740157483" header="0" footer="0"/>
  <pageSetup paperSize="9" scale="94" fitToHeight="4" orientation="landscape" r:id="rId1"/>
  <headerFooter alignWithMargins="0">
    <oddHeader>&amp;RAnnexure E</oddHeader>
    <oddFooter xml:space="preserve">&amp;LFruitless &amp; Wasteful Register - items still under investigations&amp;R&amp;8&amp;P&amp;10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
  <sheetViews>
    <sheetView showGridLines="0" zoomScale="90" zoomScaleNormal="90" workbookViewId="0">
      <selection activeCell="A4" sqref="A4:Y66"/>
    </sheetView>
  </sheetViews>
  <sheetFormatPr defaultRowHeight="12" x14ac:dyDescent="0.2"/>
  <cols>
    <col min="1" max="1" width="4.85546875" style="1" customWidth="1"/>
    <col min="2" max="2" width="9.85546875" style="1" customWidth="1"/>
    <col min="3" max="3" width="13.140625" style="1" hidden="1" customWidth="1"/>
    <col min="4" max="4" width="16" style="1" hidden="1" customWidth="1"/>
    <col min="5" max="5" width="32.8554687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hidden="1" customWidth="1"/>
    <col min="12" max="12" width="11.140625" style="191" hidden="1" customWidth="1"/>
    <col min="13" max="13" width="23.5703125" style="24" hidden="1" customWidth="1"/>
    <col min="14" max="14" width="12.85546875" style="66" hidden="1" customWidth="1"/>
    <col min="15" max="15" width="22.7109375" style="24" hidden="1" customWidth="1"/>
    <col min="16" max="16" width="24" style="24" hidden="1" customWidth="1"/>
    <col min="17" max="18" width="18.7109375" style="50" customWidth="1"/>
    <col min="19" max="19" width="33.5703125" style="39" customWidth="1"/>
    <col min="20" max="20" width="10" style="66" customWidth="1"/>
    <col min="21" max="21" width="14.85546875" style="110" customWidth="1"/>
    <col min="22" max="22" width="16.42578125" style="26" customWidth="1"/>
    <col min="23" max="23" width="18.42578125" style="26" customWidth="1"/>
    <col min="24" max="24" width="14.28515625" style="24" hidden="1" customWidth="1"/>
    <col min="25" max="25" width="13.140625" style="26" hidden="1"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33" s="3" customFormat="1" ht="24" customHeight="1" x14ac:dyDescent="0.2">
      <c r="A1" s="178" t="s">
        <v>50</v>
      </c>
      <c r="B1" s="53"/>
      <c r="C1" s="53"/>
      <c r="D1" s="53"/>
      <c r="E1" s="53"/>
      <c r="F1" s="53"/>
      <c r="G1" s="53"/>
      <c r="H1" s="53"/>
      <c r="I1" s="53"/>
      <c r="J1" s="53"/>
      <c r="K1" s="53"/>
      <c r="L1" s="185"/>
      <c r="M1" s="53"/>
      <c r="N1" s="53"/>
      <c r="O1" s="53"/>
      <c r="P1" s="53"/>
      <c r="Q1" s="53"/>
      <c r="R1" s="53"/>
      <c r="S1" s="53"/>
      <c r="T1" s="53"/>
      <c r="U1" s="53"/>
      <c r="V1" s="53" t="s">
        <v>278</v>
      </c>
      <c r="W1" s="53"/>
      <c r="X1" s="53"/>
      <c r="Y1" s="53"/>
      <c r="Z1" s="53"/>
      <c r="AA1" s="53"/>
      <c r="AB1" s="53"/>
      <c r="AC1" s="53"/>
      <c r="AD1" s="53"/>
      <c r="AE1" s="53"/>
      <c r="AF1" s="53"/>
      <c r="AG1" s="54"/>
    </row>
    <row r="2" spans="1:33" s="4" customFormat="1" ht="18.75" customHeight="1" x14ac:dyDescent="0.2">
      <c r="A2" s="11"/>
      <c r="B2" s="10"/>
      <c r="E2" s="267"/>
      <c r="F2" s="8"/>
      <c r="G2" s="8"/>
      <c r="K2" s="45"/>
      <c r="L2" s="186"/>
      <c r="M2" s="8"/>
      <c r="N2" s="63"/>
      <c r="O2" s="8"/>
      <c r="P2" s="8"/>
      <c r="Q2" s="48"/>
      <c r="R2" s="48"/>
      <c r="S2" s="37"/>
      <c r="T2" s="63"/>
      <c r="U2" s="108"/>
      <c r="V2" s="9"/>
      <c r="W2" s="9"/>
      <c r="X2" s="8"/>
      <c r="Y2" s="9"/>
      <c r="Z2" s="8"/>
      <c r="AA2" s="22"/>
      <c r="AB2" s="8"/>
      <c r="AC2" s="8"/>
      <c r="AD2" s="22"/>
      <c r="AE2" s="8"/>
      <c r="AF2" s="8"/>
      <c r="AG2" s="8"/>
    </row>
    <row r="3" spans="1:33" s="15" customFormat="1" ht="18.75" customHeight="1" x14ac:dyDescent="0.2">
      <c r="A3" s="468" t="s">
        <v>22</v>
      </c>
      <c r="B3" s="469"/>
      <c r="C3" s="469"/>
      <c r="D3" s="469"/>
      <c r="E3" s="469"/>
      <c r="F3" s="469"/>
      <c r="G3" s="469"/>
      <c r="H3" s="469"/>
      <c r="I3" s="469"/>
      <c r="J3" s="469"/>
      <c r="K3" s="469"/>
      <c r="L3" s="469"/>
      <c r="M3" s="179" t="s">
        <v>27</v>
      </c>
      <c r="N3" s="180"/>
      <c r="O3" s="483" t="s">
        <v>137</v>
      </c>
      <c r="P3" s="483"/>
      <c r="Q3" s="483"/>
      <c r="R3" s="483"/>
      <c r="S3" s="483"/>
      <c r="T3" s="483"/>
      <c r="U3" s="483"/>
      <c r="V3" s="483"/>
      <c r="W3" s="483"/>
      <c r="X3" s="180"/>
      <c r="Y3" s="181"/>
      <c r="Z3" s="474" t="s">
        <v>39</v>
      </c>
      <c r="AA3" s="474"/>
      <c r="AB3" s="474"/>
      <c r="AC3" s="474"/>
      <c r="AD3" s="474"/>
      <c r="AE3" s="474"/>
      <c r="AF3" s="474"/>
      <c r="AG3" s="474"/>
    </row>
    <row r="4" spans="1:33" s="8" customFormat="1" ht="65.25" customHeight="1" x14ac:dyDescent="0.2">
      <c r="A4" s="268" t="s">
        <v>3</v>
      </c>
      <c r="B4" s="269" t="s">
        <v>5</v>
      </c>
      <c r="C4" s="269" t="s">
        <v>18</v>
      </c>
      <c r="D4" s="269" t="s">
        <v>19</v>
      </c>
      <c r="E4" s="270" t="s">
        <v>20</v>
      </c>
      <c r="F4" s="269" t="s">
        <v>37</v>
      </c>
      <c r="G4" s="269" t="s">
        <v>48</v>
      </c>
      <c r="H4" s="269" t="s">
        <v>0</v>
      </c>
      <c r="I4" s="270" t="s">
        <v>1</v>
      </c>
      <c r="J4" s="270" t="s">
        <v>2</v>
      </c>
      <c r="K4" s="271" t="s">
        <v>49</v>
      </c>
      <c r="L4" s="272" t="s">
        <v>21</v>
      </c>
      <c r="M4" s="270" t="s">
        <v>43</v>
      </c>
      <c r="N4" s="270" t="s">
        <v>52</v>
      </c>
      <c r="O4" s="270" t="s">
        <v>23</v>
      </c>
      <c r="P4" s="270" t="s">
        <v>36</v>
      </c>
      <c r="Q4" s="273" t="s">
        <v>208</v>
      </c>
      <c r="R4" s="273" t="s">
        <v>261</v>
      </c>
      <c r="S4" s="269" t="s">
        <v>24</v>
      </c>
      <c r="T4" s="274" t="s">
        <v>44</v>
      </c>
      <c r="U4" s="275" t="s">
        <v>25</v>
      </c>
      <c r="V4" s="275" t="s">
        <v>55</v>
      </c>
      <c r="W4" s="275" t="s">
        <v>54</v>
      </c>
      <c r="X4" s="113" t="s">
        <v>26</v>
      </c>
      <c r="Y4" s="109" t="s">
        <v>25</v>
      </c>
      <c r="Z4" s="95" t="s">
        <v>28</v>
      </c>
      <c r="AA4" s="116" t="s">
        <v>29</v>
      </c>
      <c r="AB4" s="117" t="s">
        <v>30</v>
      </c>
      <c r="AC4" s="117" t="s">
        <v>31</v>
      </c>
      <c r="AD4" s="116" t="s">
        <v>32</v>
      </c>
      <c r="AE4" s="93" t="s">
        <v>33</v>
      </c>
      <c r="AF4" s="95" t="s">
        <v>34</v>
      </c>
      <c r="AG4" s="118" t="s">
        <v>35</v>
      </c>
    </row>
    <row r="5" spans="1:33" s="8" customFormat="1" ht="99.75" x14ac:dyDescent="0.2">
      <c r="A5" s="276">
        <v>1</v>
      </c>
      <c r="B5" s="277" t="s">
        <v>45</v>
      </c>
      <c r="C5" s="278" t="s">
        <v>17</v>
      </c>
      <c r="D5" s="278" t="s">
        <v>47</v>
      </c>
      <c r="E5" s="279" t="s">
        <v>279</v>
      </c>
      <c r="F5" s="277" t="s">
        <v>51</v>
      </c>
      <c r="G5" s="280">
        <v>111270</v>
      </c>
      <c r="H5" s="279" t="s">
        <v>8</v>
      </c>
      <c r="I5" s="279" t="s">
        <v>9</v>
      </c>
      <c r="J5" s="279" t="s">
        <v>46</v>
      </c>
      <c r="K5" s="281">
        <v>20000</v>
      </c>
      <c r="L5" s="282">
        <v>41730.333333333328</v>
      </c>
      <c r="M5" s="279" t="s">
        <v>42</v>
      </c>
      <c r="N5" s="283" t="s">
        <v>106</v>
      </c>
      <c r="O5" s="279" t="s">
        <v>93</v>
      </c>
      <c r="P5" s="284" t="s">
        <v>124</v>
      </c>
      <c r="Q5" s="285">
        <v>20000</v>
      </c>
      <c r="R5" s="286"/>
      <c r="S5" s="287" t="s">
        <v>247</v>
      </c>
      <c r="T5" s="288" t="s">
        <v>109</v>
      </c>
      <c r="U5" s="289">
        <v>42139</v>
      </c>
      <c r="V5" s="290" t="s">
        <v>109</v>
      </c>
      <c r="W5" s="290" t="s">
        <v>3</v>
      </c>
      <c r="X5" s="166"/>
      <c r="Y5" s="171"/>
      <c r="Z5" s="166"/>
      <c r="AA5" s="172"/>
      <c r="AB5" s="166"/>
      <c r="AC5" s="166"/>
      <c r="AD5" s="172"/>
      <c r="AE5" s="166"/>
      <c r="AF5" s="166"/>
      <c r="AG5" s="166"/>
    </row>
    <row r="6" spans="1:33" s="8" customFormat="1" ht="74.25" customHeight="1" x14ac:dyDescent="0.2">
      <c r="A6" s="276">
        <v>2</v>
      </c>
      <c r="B6" s="291" t="s">
        <v>113</v>
      </c>
      <c r="C6" s="284" t="s">
        <v>14</v>
      </c>
      <c r="D6" s="292" t="s">
        <v>70</v>
      </c>
      <c r="E6" s="284" t="s">
        <v>112</v>
      </c>
      <c r="F6" s="284"/>
      <c r="G6" s="284"/>
      <c r="H6" s="284" t="s">
        <v>8</v>
      </c>
      <c r="I6" s="284" t="s">
        <v>9</v>
      </c>
      <c r="J6" s="284" t="s">
        <v>114</v>
      </c>
      <c r="K6" s="293">
        <v>0</v>
      </c>
      <c r="L6" s="294">
        <v>42137</v>
      </c>
      <c r="M6" s="279" t="s">
        <v>40</v>
      </c>
      <c r="N6" s="283" t="s">
        <v>106</v>
      </c>
      <c r="O6" s="284" t="s">
        <v>115</v>
      </c>
      <c r="P6" s="284" t="s">
        <v>116</v>
      </c>
      <c r="Q6" s="285">
        <v>4220</v>
      </c>
      <c r="R6" s="286"/>
      <c r="S6" s="287" t="s">
        <v>250</v>
      </c>
      <c r="T6" s="295" t="s">
        <v>109</v>
      </c>
      <c r="U6" s="289">
        <v>42139</v>
      </c>
      <c r="V6" s="290" t="s">
        <v>109</v>
      </c>
      <c r="W6" s="290" t="s">
        <v>109</v>
      </c>
      <c r="X6" s="166"/>
      <c r="Y6" s="171"/>
      <c r="Z6" s="166"/>
      <c r="AA6" s="172"/>
      <c r="AB6" s="166"/>
      <c r="AC6" s="166"/>
      <c r="AD6" s="172"/>
      <c r="AE6" s="166"/>
      <c r="AF6" s="166"/>
      <c r="AG6" s="166"/>
    </row>
    <row r="7" spans="1:33" s="8" customFormat="1" ht="57" x14ac:dyDescent="0.2">
      <c r="A7" s="276">
        <v>3</v>
      </c>
      <c r="B7" s="279" t="s">
        <v>177</v>
      </c>
      <c r="C7" s="279" t="s">
        <v>182</v>
      </c>
      <c r="D7" s="279" t="s">
        <v>182</v>
      </c>
      <c r="E7" s="279" t="s">
        <v>187</v>
      </c>
      <c r="F7" s="296" t="s">
        <v>193</v>
      </c>
      <c r="G7" s="296"/>
      <c r="H7" s="279" t="s">
        <v>8</v>
      </c>
      <c r="I7" s="279" t="s">
        <v>9</v>
      </c>
      <c r="J7" s="279" t="s">
        <v>13</v>
      </c>
      <c r="K7" s="281">
        <v>18240</v>
      </c>
      <c r="L7" s="282">
        <v>42297.507065428239</v>
      </c>
      <c r="M7" s="296"/>
      <c r="N7" s="295" t="s">
        <v>106</v>
      </c>
      <c r="O7" s="296"/>
      <c r="P7" s="296"/>
      <c r="Q7" s="297"/>
      <c r="R7" s="298">
        <v>18240</v>
      </c>
      <c r="S7" s="299"/>
      <c r="T7" s="295" t="s">
        <v>109</v>
      </c>
      <c r="U7" s="289">
        <v>42503</v>
      </c>
      <c r="V7" s="290" t="s">
        <v>109</v>
      </c>
      <c r="W7" s="290" t="s">
        <v>109</v>
      </c>
      <c r="X7" s="96"/>
      <c r="Y7" s="100"/>
      <c r="Z7" s="166"/>
      <c r="AA7" s="172"/>
      <c r="AB7" s="166"/>
      <c r="AC7" s="166"/>
      <c r="AD7" s="172"/>
      <c r="AE7" s="166"/>
      <c r="AF7" s="166"/>
      <c r="AG7" s="166"/>
    </row>
    <row r="8" spans="1:33" s="8" customFormat="1" ht="85.5" x14ac:dyDescent="0.2">
      <c r="A8" s="276">
        <v>4</v>
      </c>
      <c r="B8" s="300" t="s">
        <v>209</v>
      </c>
      <c r="C8" s="279" t="s">
        <v>182</v>
      </c>
      <c r="D8" s="279" t="s">
        <v>182</v>
      </c>
      <c r="E8" s="300" t="s">
        <v>214</v>
      </c>
      <c r="F8" s="301" t="s">
        <v>280</v>
      </c>
      <c r="G8" s="301"/>
      <c r="H8" s="279" t="s">
        <v>8</v>
      </c>
      <c r="I8" s="279" t="s">
        <v>9</v>
      </c>
      <c r="J8" s="279" t="s">
        <v>13</v>
      </c>
      <c r="K8" s="302">
        <v>78525.52</v>
      </c>
      <c r="L8" s="303">
        <v>42415.410206365741</v>
      </c>
      <c r="M8" s="301"/>
      <c r="N8" s="295" t="s">
        <v>106</v>
      </c>
      <c r="O8" s="301"/>
      <c r="P8" s="301"/>
      <c r="Q8" s="304"/>
      <c r="R8" s="302">
        <v>78525.52</v>
      </c>
      <c r="S8" s="305"/>
      <c r="T8" s="295" t="s">
        <v>109</v>
      </c>
      <c r="U8" s="289">
        <v>42503</v>
      </c>
      <c r="V8" s="290" t="s">
        <v>109</v>
      </c>
      <c r="W8" s="290" t="s">
        <v>109</v>
      </c>
      <c r="X8" s="32"/>
      <c r="Y8" s="35"/>
      <c r="Z8" s="166"/>
      <c r="AA8" s="172"/>
      <c r="AB8" s="166"/>
      <c r="AC8" s="166"/>
      <c r="AD8" s="172"/>
      <c r="AE8" s="166"/>
      <c r="AF8" s="166"/>
      <c r="AG8" s="166"/>
    </row>
    <row r="9" spans="1:33" s="4" customFormat="1" ht="69" customHeight="1" x14ac:dyDescent="0.2">
      <c r="A9" s="276">
        <v>5</v>
      </c>
      <c r="B9" s="292" t="s">
        <v>220</v>
      </c>
      <c r="C9" s="292" t="s">
        <v>150</v>
      </c>
      <c r="D9" s="292" t="s">
        <v>150</v>
      </c>
      <c r="E9" s="284" t="s">
        <v>221</v>
      </c>
      <c r="F9" s="284" t="s">
        <v>223</v>
      </c>
      <c r="G9" s="284"/>
      <c r="H9" s="284" t="s">
        <v>8</v>
      </c>
      <c r="I9" s="292" t="s">
        <v>9</v>
      </c>
      <c r="J9" s="292" t="s">
        <v>222</v>
      </c>
      <c r="K9" s="293">
        <v>5400000</v>
      </c>
      <c r="L9" s="294">
        <v>42163</v>
      </c>
      <c r="M9" s="284"/>
      <c r="N9" s="295" t="s">
        <v>106</v>
      </c>
      <c r="O9" s="284" t="s">
        <v>224</v>
      </c>
      <c r="P9" s="284"/>
      <c r="Q9" s="286"/>
      <c r="R9" s="285">
        <v>5400000</v>
      </c>
      <c r="S9" s="299" t="s">
        <v>257</v>
      </c>
      <c r="T9" s="295" t="s">
        <v>109</v>
      </c>
      <c r="U9" s="289">
        <v>42503</v>
      </c>
      <c r="V9" s="290" t="s">
        <v>109</v>
      </c>
      <c r="W9" s="290" t="s">
        <v>109</v>
      </c>
      <c r="X9" s="166"/>
      <c r="Y9" s="171"/>
      <c r="Z9" s="201"/>
      <c r="AA9" s="201"/>
      <c r="AB9" s="201"/>
      <c r="AC9" s="201"/>
      <c r="AD9" s="201"/>
      <c r="AE9" s="201"/>
      <c r="AF9" s="201"/>
      <c r="AG9" s="201"/>
    </row>
    <row r="10" spans="1:33" s="4" customFormat="1" ht="56.25" customHeight="1" x14ac:dyDescent="0.2">
      <c r="A10" s="276">
        <v>6</v>
      </c>
      <c r="B10" s="300" t="s">
        <v>226</v>
      </c>
      <c r="C10" s="300" t="s">
        <v>14</v>
      </c>
      <c r="D10" s="300" t="s">
        <v>231</v>
      </c>
      <c r="E10" s="300" t="s">
        <v>229</v>
      </c>
      <c r="F10" s="306" t="s">
        <v>68</v>
      </c>
      <c r="G10" s="306"/>
      <c r="H10" s="300" t="s">
        <v>8</v>
      </c>
      <c r="I10" s="300" t="s">
        <v>9</v>
      </c>
      <c r="J10" s="300" t="s">
        <v>46</v>
      </c>
      <c r="K10" s="302">
        <v>3118383</v>
      </c>
      <c r="L10" s="303">
        <v>42446.522530439812</v>
      </c>
      <c r="M10" s="306"/>
      <c r="N10" s="307" t="s">
        <v>106</v>
      </c>
      <c r="O10" s="306"/>
      <c r="P10" s="306" t="s">
        <v>274</v>
      </c>
      <c r="Q10" s="304"/>
      <c r="R10" s="302">
        <v>13463.12</v>
      </c>
      <c r="S10" s="308"/>
      <c r="T10" s="295" t="s">
        <v>109</v>
      </c>
      <c r="U10" s="289">
        <v>42503</v>
      </c>
      <c r="V10" s="290" t="s">
        <v>109</v>
      </c>
      <c r="W10" s="309" t="s">
        <v>3</v>
      </c>
      <c r="X10" s="192"/>
      <c r="Y10" s="195"/>
      <c r="Z10" s="201"/>
      <c r="AA10" s="201"/>
      <c r="AB10" s="201"/>
      <c r="AC10" s="201"/>
      <c r="AD10" s="201"/>
      <c r="AE10" s="201"/>
      <c r="AF10" s="201"/>
      <c r="AG10" s="201"/>
    </row>
    <row r="11" spans="1:33" s="4" customFormat="1" ht="42.75" x14ac:dyDescent="0.2">
      <c r="A11" s="276">
        <v>7</v>
      </c>
      <c r="B11" s="300"/>
      <c r="C11" s="300" t="s">
        <v>14</v>
      </c>
      <c r="D11" s="300">
        <v>91816</v>
      </c>
      <c r="E11" s="300" t="s">
        <v>265</v>
      </c>
      <c r="F11" s="306"/>
      <c r="G11" s="306"/>
      <c r="H11" s="300" t="s">
        <v>8</v>
      </c>
      <c r="I11" s="300" t="s">
        <v>283</v>
      </c>
      <c r="J11" s="300" t="s">
        <v>46</v>
      </c>
      <c r="K11" s="302">
        <v>340680.8</v>
      </c>
      <c r="L11" s="327">
        <v>42460</v>
      </c>
      <c r="M11" s="306"/>
      <c r="N11" s="307" t="s">
        <v>106</v>
      </c>
      <c r="O11" s="306"/>
      <c r="P11" s="306"/>
      <c r="Q11" s="304"/>
      <c r="R11" s="302">
        <v>340680.8</v>
      </c>
      <c r="S11" s="308"/>
      <c r="T11" s="295" t="s">
        <v>109</v>
      </c>
      <c r="U11" s="289">
        <v>42503</v>
      </c>
      <c r="V11" s="290" t="s">
        <v>109</v>
      </c>
      <c r="W11" s="309" t="s">
        <v>3</v>
      </c>
      <c r="X11" s="192"/>
      <c r="Y11" s="195"/>
      <c r="Z11" s="206"/>
      <c r="AA11" s="207"/>
      <c r="AB11" s="206"/>
      <c r="AC11" s="206"/>
      <c r="AD11" s="207"/>
      <c r="AE11" s="206"/>
      <c r="AF11" s="206"/>
      <c r="AG11" s="206"/>
    </row>
    <row r="12" spans="1:33" s="4" customFormat="1" ht="42.75" x14ac:dyDescent="0.2">
      <c r="A12" s="276">
        <v>8</v>
      </c>
      <c r="B12" s="300"/>
      <c r="C12" s="300" t="s">
        <v>14</v>
      </c>
      <c r="D12" s="300">
        <v>91816</v>
      </c>
      <c r="E12" s="300" t="s">
        <v>266</v>
      </c>
      <c r="F12" s="306"/>
      <c r="G12" s="306"/>
      <c r="H12" s="300" t="s">
        <v>8</v>
      </c>
      <c r="I12" s="300" t="s">
        <v>283</v>
      </c>
      <c r="J12" s="300" t="s">
        <v>46</v>
      </c>
      <c r="K12" s="302">
        <v>61091.7</v>
      </c>
      <c r="L12" s="327">
        <v>42460</v>
      </c>
      <c r="M12" s="306"/>
      <c r="N12" s="307" t="s">
        <v>106</v>
      </c>
      <c r="O12" s="306"/>
      <c r="P12" s="306"/>
      <c r="Q12" s="304"/>
      <c r="R12" s="302">
        <v>61091.7</v>
      </c>
      <c r="S12" s="308"/>
      <c r="T12" s="295" t="s">
        <v>109</v>
      </c>
      <c r="U12" s="289">
        <v>42503</v>
      </c>
      <c r="V12" s="290" t="s">
        <v>109</v>
      </c>
      <c r="W12" s="309" t="s">
        <v>3</v>
      </c>
      <c r="X12" s="192"/>
      <c r="Y12" s="195"/>
      <c r="Z12" s="206"/>
      <c r="AA12" s="207"/>
      <c r="AB12" s="206"/>
      <c r="AC12" s="206"/>
      <c r="AD12" s="207"/>
      <c r="AE12" s="206"/>
      <c r="AF12" s="206"/>
      <c r="AG12" s="206"/>
    </row>
    <row r="13" spans="1:33" s="4" customFormat="1" ht="42.75" x14ac:dyDescent="0.2">
      <c r="A13" s="276">
        <v>9</v>
      </c>
      <c r="B13" s="300"/>
      <c r="C13" s="300" t="s">
        <v>14</v>
      </c>
      <c r="D13" s="300">
        <v>91816</v>
      </c>
      <c r="E13" s="300" t="s">
        <v>268</v>
      </c>
      <c r="F13" s="306"/>
      <c r="G13" s="306"/>
      <c r="H13" s="300" t="s">
        <v>8</v>
      </c>
      <c r="I13" s="300" t="s">
        <v>283</v>
      </c>
      <c r="J13" s="300" t="s">
        <v>46</v>
      </c>
      <c r="K13" s="302">
        <v>62615.51</v>
      </c>
      <c r="L13" s="327">
        <v>42460</v>
      </c>
      <c r="M13" s="306"/>
      <c r="N13" s="307" t="s">
        <v>106</v>
      </c>
      <c r="O13" s="306"/>
      <c r="P13" s="306"/>
      <c r="Q13" s="304"/>
      <c r="R13" s="302">
        <v>62615.51</v>
      </c>
      <c r="S13" s="308"/>
      <c r="T13" s="295" t="s">
        <v>109</v>
      </c>
      <c r="U13" s="289">
        <v>42503</v>
      </c>
      <c r="V13" s="290" t="s">
        <v>109</v>
      </c>
      <c r="W13" s="309" t="s">
        <v>3</v>
      </c>
      <c r="X13" s="192"/>
      <c r="Y13" s="195"/>
      <c r="Z13" s="96"/>
      <c r="AA13" s="101"/>
      <c r="AB13" s="96"/>
      <c r="AC13" s="96"/>
      <c r="AD13" s="101"/>
      <c r="AE13" s="96"/>
      <c r="AF13" s="96"/>
      <c r="AG13" s="96"/>
    </row>
    <row r="14" spans="1:33" s="4" customFormat="1" ht="42.75" x14ac:dyDescent="0.2">
      <c r="A14" s="276">
        <v>10</v>
      </c>
      <c r="B14" s="300"/>
      <c r="C14" s="300" t="s">
        <v>14</v>
      </c>
      <c r="D14" s="300">
        <v>91816</v>
      </c>
      <c r="E14" s="300" t="s">
        <v>269</v>
      </c>
      <c r="F14" s="306"/>
      <c r="G14" s="306"/>
      <c r="H14" s="300" t="s">
        <v>8</v>
      </c>
      <c r="I14" s="300" t="s">
        <v>283</v>
      </c>
      <c r="J14" s="300" t="s">
        <v>46</v>
      </c>
      <c r="K14" s="302">
        <v>187638.8</v>
      </c>
      <c r="L14" s="327">
        <v>42460</v>
      </c>
      <c r="M14" s="306"/>
      <c r="N14" s="307" t="s">
        <v>106</v>
      </c>
      <c r="O14" s="306"/>
      <c r="P14" s="306"/>
      <c r="Q14" s="304"/>
      <c r="R14" s="302">
        <v>187638.8</v>
      </c>
      <c r="S14" s="308"/>
      <c r="T14" s="295" t="s">
        <v>109</v>
      </c>
      <c r="U14" s="289">
        <v>42503</v>
      </c>
      <c r="V14" s="290" t="s">
        <v>109</v>
      </c>
      <c r="W14" s="309" t="s">
        <v>3</v>
      </c>
      <c r="X14" s="192"/>
      <c r="Y14" s="195"/>
      <c r="Z14" s="206"/>
      <c r="AA14" s="207"/>
      <c r="AB14" s="206"/>
      <c r="AC14" s="206"/>
      <c r="AD14" s="207"/>
      <c r="AE14" s="206"/>
      <c r="AF14" s="206"/>
      <c r="AG14" s="206"/>
    </row>
    <row r="15" spans="1:33" s="4" customFormat="1" ht="42.75" x14ac:dyDescent="0.2">
      <c r="A15" s="276">
        <v>11</v>
      </c>
      <c r="B15" s="300"/>
      <c r="C15" s="300" t="s">
        <v>14</v>
      </c>
      <c r="D15" s="300">
        <v>91816</v>
      </c>
      <c r="E15" s="300" t="s">
        <v>270</v>
      </c>
      <c r="F15" s="306"/>
      <c r="G15" s="306"/>
      <c r="H15" s="300" t="s">
        <v>8</v>
      </c>
      <c r="I15" s="300" t="s">
        <v>283</v>
      </c>
      <c r="J15" s="300" t="s">
        <v>46</v>
      </c>
      <c r="K15" s="302">
        <v>348509.85</v>
      </c>
      <c r="L15" s="327">
        <v>42460</v>
      </c>
      <c r="M15" s="306"/>
      <c r="N15" s="307" t="s">
        <v>106</v>
      </c>
      <c r="O15" s="306"/>
      <c r="P15" s="306"/>
      <c r="Q15" s="304"/>
      <c r="R15" s="302">
        <v>348509.85</v>
      </c>
      <c r="S15" s="308"/>
      <c r="T15" s="295" t="s">
        <v>109</v>
      </c>
      <c r="U15" s="289">
        <v>42503</v>
      </c>
      <c r="V15" s="290" t="s">
        <v>109</v>
      </c>
      <c r="W15" s="309" t="s">
        <v>3</v>
      </c>
      <c r="X15" s="192"/>
      <c r="Y15" s="195"/>
      <c r="Z15" s="96"/>
      <c r="AA15" s="101"/>
      <c r="AB15" s="96"/>
      <c r="AC15" s="96"/>
      <c r="AD15" s="101"/>
      <c r="AE15" s="96"/>
      <c r="AF15" s="96"/>
      <c r="AG15" s="96"/>
    </row>
    <row r="16" spans="1:33" s="4" customFormat="1" ht="42.75" x14ac:dyDescent="0.2">
      <c r="A16" s="276">
        <v>12</v>
      </c>
      <c r="B16" s="300"/>
      <c r="C16" s="300" t="s">
        <v>14</v>
      </c>
      <c r="D16" s="300">
        <v>91816</v>
      </c>
      <c r="E16" s="300" t="s">
        <v>271</v>
      </c>
      <c r="F16" s="306"/>
      <c r="G16" s="306"/>
      <c r="H16" s="300" t="s">
        <v>8</v>
      </c>
      <c r="I16" s="300" t="s">
        <v>283</v>
      </c>
      <c r="J16" s="300" t="s">
        <v>46</v>
      </c>
      <c r="K16" s="302">
        <v>539505.31999999995</v>
      </c>
      <c r="L16" s="327">
        <v>42460</v>
      </c>
      <c r="M16" s="306"/>
      <c r="N16" s="307" t="s">
        <v>106</v>
      </c>
      <c r="O16" s="306"/>
      <c r="P16" s="306"/>
      <c r="Q16" s="304"/>
      <c r="R16" s="302">
        <v>539505.31999999995</v>
      </c>
      <c r="S16" s="308"/>
      <c r="T16" s="295" t="s">
        <v>109</v>
      </c>
      <c r="U16" s="289">
        <v>42503</v>
      </c>
      <c r="V16" s="290" t="s">
        <v>109</v>
      </c>
      <c r="W16" s="309" t="s">
        <v>3</v>
      </c>
      <c r="X16" s="192"/>
      <c r="Y16" s="195"/>
      <c r="Z16" s="166"/>
      <c r="AA16" s="172"/>
      <c r="AB16" s="166"/>
      <c r="AC16" s="166"/>
      <c r="AD16" s="172"/>
      <c r="AE16" s="166"/>
      <c r="AF16" s="166"/>
      <c r="AG16" s="166"/>
    </row>
    <row r="17" spans="1:33" s="15" customFormat="1" ht="33.75" customHeight="1" thickBot="1" x14ac:dyDescent="0.25">
      <c r="A17" s="480" t="s">
        <v>277</v>
      </c>
      <c r="B17" s="481"/>
      <c r="C17" s="481"/>
      <c r="D17" s="481"/>
      <c r="E17" s="481"/>
      <c r="F17" s="481"/>
      <c r="G17" s="482"/>
      <c r="H17" s="310"/>
      <c r="I17" s="310"/>
      <c r="J17" s="310"/>
      <c r="K17" s="311"/>
      <c r="L17" s="312"/>
      <c r="M17" s="313"/>
      <c r="N17" s="314"/>
      <c r="O17" s="313"/>
      <c r="P17" s="313"/>
      <c r="Q17" s="315">
        <f>SUM(Q5:Q16)</f>
        <v>24220</v>
      </c>
      <c r="R17" s="315">
        <f>SUM(R5:R16)</f>
        <v>7050270.6199999992</v>
      </c>
      <c r="S17" s="316"/>
      <c r="T17" s="317"/>
      <c r="U17" s="318"/>
      <c r="V17" s="319"/>
      <c r="W17" s="320"/>
      <c r="X17" s="260"/>
      <c r="Y17" s="261"/>
      <c r="Z17" s="258"/>
      <c r="AA17" s="243"/>
      <c r="AB17" s="242"/>
      <c r="AC17" s="242"/>
      <c r="AD17" s="243"/>
      <c r="AE17" s="242"/>
      <c r="AF17" s="242"/>
      <c r="AG17" s="242"/>
    </row>
    <row r="18" spans="1:33" s="257" customFormat="1" ht="12.75" thickTop="1" x14ac:dyDescent="0.2">
      <c r="A18" s="245"/>
      <c r="B18" s="246"/>
      <c r="C18" s="246"/>
      <c r="D18" s="246"/>
      <c r="E18" s="246"/>
      <c r="F18" s="247"/>
      <c r="G18" s="247"/>
      <c r="H18" s="247"/>
      <c r="I18" s="247"/>
      <c r="J18" s="247"/>
      <c r="K18" s="247"/>
      <c r="L18" s="247"/>
      <c r="M18" s="247"/>
      <c r="N18" s="247"/>
      <c r="O18" s="247"/>
      <c r="P18" s="247"/>
      <c r="Q18" s="247"/>
      <c r="R18" s="248"/>
      <c r="S18" s="249"/>
      <c r="T18" s="250"/>
      <c r="U18" s="251"/>
      <c r="V18" s="252"/>
      <c r="W18" s="253"/>
      <c r="X18" s="247"/>
      <c r="Y18" s="254"/>
      <c r="Z18" s="255"/>
      <c r="AA18" s="256"/>
      <c r="AB18" s="255"/>
      <c r="AC18" s="255"/>
      <c r="AD18" s="256"/>
      <c r="AE18" s="255"/>
      <c r="AF18" s="255"/>
      <c r="AG18" s="255"/>
    </row>
  </sheetData>
  <mergeCells count="4">
    <mergeCell ref="A3:L3"/>
    <mergeCell ref="Z3:AG3"/>
    <mergeCell ref="A17:G17"/>
    <mergeCell ref="O3:W3"/>
  </mergeCells>
  <conditionalFormatting sqref="N2:N17 N19:N1048576">
    <cfRule type="containsText" dxfId="17" priority="13" operator="containsText" text="Open">
      <formula>NOT(ISERROR(SEARCH("Open",N2)))</formula>
    </cfRule>
    <cfRule type="containsText" dxfId="16" priority="14" operator="containsText" text="Finalised">
      <formula>NOT(ISERROR(SEARCH("Finalised",N2)))</formula>
    </cfRule>
  </conditionalFormatting>
  <pageMargins left="0.39370078740157483" right="0.39370078740157483" top="0.39370078740157483" bottom="0.39370078740157483" header="0" footer="0"/>
  <pageSetup paperSize="9" scale="70" fitToHeight="4" orientation="landscape" r:id="rId1"/>
  <headerFooter alignWithMargins="0">
    <oddHeader>&amp;R&amp;12Annexure G</oddHeader>
    <oddFooter xml:space="preserve">&amp;L&amp;12Fruitless &amp; Wasteful Register &amp;R&amp;8&amp;P&amp;10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showGridLines="0" topLeftCell="A21" zoomScale="90" zoomScaleNormal="90" workbookViewId="0">
      <selection activeCell="S22" sqref="S22"/>
    </sheetView>
  </sheetViews>
  <sheetFormatPr defaultRowHeight="12" x14ac:dyDescent="0.2"/>
  <cols>
    <col min="1" max="1" width="4.85546875" style="1" customWidth="1"/>
    <col min="2" max="2" width="9.85546875" style="1" customWidth="1"/>
    <col min="3" max="3" width="12.5703125" style="1" customWidth="1"/>
    <col min="4" max="4" width="16" style="1" hidden="1" customWidth="1"/>
    <col min="5" max="5" width="52.4257812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22.85546875" style="47" customWidth="1"/>
    <col min="12" max="12" width="11.140625" style="191" hidden="1" customWidth="1"/>
    <col min="13" max="13" width="23.5703125" style="24" hidden="1" customWidth="1"/>
    <col min="14" max="14" width="12.85546875" style="66" hidden="1" customWidth="1"/>
    <col min="15" max="15" width="22.7109375" style="24" hidden="1" customWidth="1"/>
    <col min="16" max="16" width="24" style="24" hidden="1" customWidth="1"/>
    <col min="17" max="17" width="15.5703125" style="50" hidden="1" customWidth="1"/>
    <col min="18" max="18" width="19.85546875" style="50" hidden="1" customWidth="1"/>
    <col min="19" max="19" width="45.140625" style="39" customWidth="1"/>
    <col min="20" max="20" width="10" style="66" customWidth="1"/>
    <col min="21" max="21" width="14.85546875" style="110" customWidth="1"/>
    <col min="22" max="22" width="17.85546875" style="26" customWidth="1"/>
    <col min="23" max="23" width="16.85546875" style="26" customWidth="1"/>
    <col min="24" max="24" width="14.28515625" style="24" customWidth="1"/>
    <col min="25" max="25" width="13.140625" style="26"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33" s="3" customFormat="1" ht="44.25" customHeight="1" x14ac:dyDescent="0.2">
      <c r="A1" s="477" t="s">
        <v>50</v>
      </c>
      <c r="B1" s="478"/>
      <c r="C1" s="478"/>
      <c r="D1" s="478"/>
      <c r="E1" s="478"/>
      <c r="F1" s="478"/>
      <c r="G1" s="478"/>
      <c r="H1" s="478"/>
      <c r="I1" s="478"/>
      <c r="J1" s="478"/>
      <c r="K1" s="478"/>
      <c r="L1" s="185"/>
      <c r="M1" s="53"/>
      <c r="N1" s="53"/>
      <c r="O1" s="53"/>
      <c r="P1" s="53"/>
      <c r="Q1" s="53"/>
      <c r="R1" s="53"/>
      <c r="S1" s="53"/>
      <c r="T1" s="53"/>
      <c r="U1" s="53"/>
      <c r="V1" s="53"/>
      <c r="W1" s="53"/>
      <c r="X1" s="53"/>
      <c r="Y1" s="53"/>
      <c r="Z1" s="53"/>
      <c r="AA1" s="53"/>
      <c r="AB1" s="53"/>
      <c r="AC1" s="53"/>
      <c r="AD1" s="53"/>
      <c r="AE1" s="53"/>
      <c r="AF1" s="53"/>
      <c r="AG1" s="54"/>
    </row>
    <row r="2" spans="1:33" s="4" customFormat="1" ht="18.75" customHeight="1" x14ac:dyDescent="0.2">
      <c r="A2" s="11"/>
      <c r="B2" s="10"/>
      <c r="E2" s="267"/>
      <c r="F2" s="8"/>
      <c r="G2" s="8"/>
      <c r="K2" s="45"/>
      <c r="L2" s="186"/>
      <c r="M2" s="8"/>
      <c r="N2" s="63"/>
      <c r="O2" s="8"/>
      <c r="P2" s="8"/>
      <c r="Q2" s="48"/>
      <c r="R2" s="48"/>
      <c r="S2" s="37"/>
      <c r="T2" s="63"/>
      <c r="U2" s="108"/>
      <c r="V2" s="9"/>
      <c r="W2" s="9"/>
      <c r="X2" s="8"/>
      <c r="Y2" s="9"/>
      <c r="Z2" s="8"/>
      <c r="AA2" s="22"/>
      <c r="AB2" s="8"/>
      <c r="AC2" s="8"/>
      <c r="AD2" s="22"/>
      <c r="AE2" s="8"/>
      <c r="AF2" s="8"/>
      <c r="AG2" s="8"/>
    </row>
    <row r="3" spans="1:33"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180"/>
      <c r="T3" s="180"/>
      <c r="U3" s="180"/>
      <c r="V3" s="180"/>
      <c r="W3" s="180"/>
      <c r="X3" s="180"/>
      <c r="Y3" s="181"/>
      <c r="Z3" s="474" t="s">
        <v>39</v>
      </c>
      <c r="AA3" s="474"/>
      <c r="AB3" s="474"/>
      <c r="AC3" s="474"/>
      <c r="AD3" s="474"/>
      <c r="AE3" s="474"/>
      <c r="AF3" s="474"/>
      <c r="AG3" s="474"/>
    </row>
    <row r="4" spans="1:33"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208</v>
      </c>
      <c r="R4" s="115" t="s">
        <v>261</v>
      </c>
      <c r="S4" s="113" t="s">
        <v>24</v>
      </c>
      <c r="T4" s="95" t="s">
        <v>44</v>
      </c>
      <c r="U4" s="109" t="s">
        <v>25</v>
      </c>
      <c r="V4" s="109" t="s">
        <v>55</v>
      </c>
      <c r="W4" s="109" t="s">
        <v>54</v>
      </c>
      <c r="X4" s="113" t="s">
        <v>26</v>
      </c>
      <c r="Y4" s="109" t="s">
        <v>25</v>
      </c>
      <c r="Z4" s="95" t="s">
        <v>28</v>
      </c>
      <c r="AA4" s="116" t="s">
        <v>29</v>
      </c>
      <c r="AB4" s="117" t="s">
        <v>30</v>
      </c>
      <c r="AC4" s="117" t="s">
        <v>31</v>
      </c>
      <c r="AD4" s="116" t="s">
        <v>32</v>
      </c>
      <c r="AE4" s="93" t="s">
        <v>33</v>
      </c>
      <c r="AF4" s="95" t="s">
        <v>34</v>
      </c>
      <c r="AG4" s="118" t="s">
        <v>35</v>
      </c>
    </row>
    <row r="5" spans="1:33" s="8" customFormat="1" ht="36" hidden="1" customHeight="1" x14ac:dyDescent="0.2">
      <c r="A5" s="111">
        <v>1</v>
      </c>
      <c r="B5" s="198" t="s">
        <v>45</v>
      </c>
      <c r="C5" s="162" t="s">
        <v>17</v>
      </c>
      <c r="D5" s="162" t="s">
        <v>47</v>
      </c>
      <c r="E5" s="161" t="s">
        <v>78</v>
      </c>
      <c r="F5" s="198" t="s">
        <v>51</v>
      </c>
      <c r="G5" s="163">
        <v>111270</v>
      </c>
      <c r="H5" s="161" t="s">
        <v>8</v>
      </c>
      <c r="I5" s="161" t="s">
        <v>9</v>
      </c>
      <c r="J5" s="161" t="s">
        <v>46</v>
      </c>
      <c r="K5" s="164">
        <v>20000</v>
      </c>
      <c r="L5" s="188">
        <v>41730.333333333328</v>
      </c>
      <c r="M5" s="161" t="s">
        <v>42</v>
      </c>
      <c r="N5" s="165" t="s">
        <v>106</v>
      </c>
      <c r="O5" s="161" t="s">
        <v>93</v>
      </c>
      <c r="P5" s="166" t="s">
        <v>124</v>
      </c>
      <c r="Q5" s="167">
        <v>20000</v>
      </c>
      <c r="R5" s="209"/>
      <c r="S5" s="168" t="s">
        <v>247</v>
      </c>
      <c r="T5" s="169" t="s">
        <v>109</v>
      </c>
      <c r="U5" s="200">
        <v>42139</v>
      </c>
      <c r="V5" s="170" t="s">
        <v>109</v>
      </c>
      <c r="W5" s="170" t="s">
        <v>3</v>
      </c>
      <c r="X5" s="166"/>
      <c r="Y5" s="171"/>
      <c r="Z5" s="166"/>
      <c r="AA5" s="172"/>
      <c r="AB5" s="166"/>
      <c r="AC5" s="166"/>
      <c r="AD5" s="172"/>
      <c r="AE5" s="166"/>
      <c r="AF5" s="166"/>
      <c r="AG5" s="166"/>
    </row>
    <row r="6" spans="1:33" s="8" customFormat="1" ht="36" hidden="1" customHeight="1" x14ac:dyDescent="0.2">
      <c r="A6" s="111">
        <v>6</v>
      </c>
      <c r="B6" s="226" t="s">
        <v>113</v>
      </c>
      <c r="C6" s="173" t="s">
        <v>14</v>
      </c>
      <c r="D6" s="173" t="s">
        <v>70</v>
      </c>
      <c r="E6" s="166" t="s">
        <v>112</v>
      </c>
      <c r="F6" s="166"/>
      <c r="G6" s="166"/>
      <c r="H6" s="166" t="s">
        <v>8</v>
      </c>
      <c r="I6" s="166" t="s">
        <v>9</v>
      </c>
      <c r="J6" s="166" t="s">
        <v>114</v>
      </c>
      <c r="K6" s="174">
        <v>0</v>
      </c>
      <c r="L6" s="189">
        <v>42137</v>
      </c>
      <c r="M6" s="161" t="s">
        <v>40</v>
      </c>
      <c r="N6" s="165" t="s">
        <v>106</v>
      </c>
      <c r="O6" s="166" t="s">
        <v>115</v>
      </c>
      <c r="P6" s="166" t="s">
        <v>116</v>
      </c>
      <c r="Q6" s="167">
        <v>4220</v>
      </c>
      <c r="R6" s="209"/>
      <c r="S6" s="168" t="s">
        <v>250</v>
      </c>
      <c r="T6" s="175" t="s">
        <v>109</v>
      </c>
      <c r="U6" s="200">
        <v>42139</v>
      </c>
      <c r="V6" s="170" t="s">
        <v>109</v>
      </c>
      <c r="W6" s="170" t="s">
        <v>109</v>
      </c>
      <c r="X6" s="166"/>
      <c r="Y6" s="171"/>
      <c r="Z6" s="166"/>
      <c r="AA6" s="172"/>
      <c r="AB6" s="166"/>
      <c r="AC6" s="166"/>
      <c r="AD6" s="172"/>
      <c r="AE6" s="166"/>
      <c r="AF6" s="166"/>
      <c r="AG6" s="166"/>
    </row>
    <row r="7" spans="1:33" s="8" customFormat="1" ht="36" hidden="1" customHeight="1" x14ac:dyDescent="0.2">
      <c r="A7" s="111">
        <v>23</v>
      </c>
      <c r="B7" s="161" t="s">
        <v>177</v>
      </c>
      <c r="C7" s="161" t="s">
        <v>182</v>
      </c>
      <c r="D7" s="161" t="s">
        <v>182</v>
      </c>
      <c r="E7" s="161" t="s">
        <v>187</v>
      </c>
      <c r="F7" s="96" t="s">
        <v>193</v>
      </c>
      <c r="G7" s="96"/>
      <c r="H7" s="161" t="s">
        <v>8</v>
      </c>
      <c r="I7" s="161" t="s">
        <v>9</v>
      </c>
      <c r="J7" s="161" t="s">
        <v>13</v>
      </c>
      <c r="K7" s="164">
        <v>18240</v>
      </c>
      <c r="L7" s="188">
        <v>42297.507065428239</v>
      </c>
      <c r="M7" s="96"/>
      <c r="N7" s="175" t="s">
        <v>106</v>
      </c>
      <c r="O7" s="96"/>
      <c r="P7" s="96"/>
      <c r="Q7" s="201"/>
      <c r="R7" s="176">
        <v>18240</v>
      </c>
      <c r="S7" s="99"/>
      <c r="T7" s="175" t="s">
        <v>109</v>
      </c>
      <c r="U7" s="200">
        <v>42503</v>
      </c>
      <c r="V7" s="170" t="s">
        <v>109</v>
      </c>
      <c r="W7" s="170" t="s">
        <v>109</v>
      </c>
      <c r="X7" s="96"/>
      <c r="Y7" s="100"/>
      <c r="Z7" s="166"/>
      <c r="AA7" s="172"/>
      <c r="AB7" s="166"/>
      <c r="AC7" s="166"/>
      <c r="AD7" s="172"/>
      <c r="AE7" s="166"/>
      <c r="AF7" s="166"/>
      <c r="AG7" s="166"/>
    </row>
    <row r="8" spans="1:33" s="8" customFormat="1" ht="36" hidden="1" customHeight="1" x14ac:dyDescent="0.2">
      <c r="A8" s="111">
        <v>29</v>
      </c>
      <c r="B8" s="182" t="s">
        <v>209</v>
      </c>
      <c r="C8" s="161" t="s">
        <v>182</v>
      </c>
      <c r="D8" s="161" t="s">
        <v>182</v>
      </c>
      <c r="E8" s="182" t="s">
        <v>214</v>
      </c>
      <c r="F8" s="32" t="s">
        <v>219</v>
      </c>
      <c r="G8" s="32"/>
      <c r="H8" s="161" t="s">
        <v>8</v>
      </c>
      <c r="I8" s="161" t="s">
        <v>9</v>
      </c>
      <c r="J8" s="161" t="s">
        <v>13</v>
      </c>
      <c r="K8" s="183">
        <v>78525.52</v>
      </c>
      <c r="L8" s="184">
        <v>42415.410206365741</v>
      </c>
      <c r="M8" s="32"/>
      <c r="N8" s="175" t="s">
        <v>106</v>
      </c>
      <c r="O8" s="32"/>
      <c r="P8" s="32"/>
      <c r="Q8" s="210"/>
      <c r="R8" s="183">
        <v>78525.52</v>
      </c>
      <c r="S8" s="31"/>
      <c r="T8" s="175" t="s">
        <v>109</v>
      </c>
      <c r="U8" s="200">
        <v>42503</v>
      </c>
      <c r="V8" s="170" t="s">
        <v>109</v>
      </c>
      <c r="W8" s="170" t="s">
        <v>109</v>
      </c>
      <c r="X8" s="32"/>
      <c r="Y8" s="35"/>
      <c r="Z8" s="166"/>
      <c r="AA8" s="172"/>
      <c r="AB8" s="166"/>
      <c r="AC8" s="166"/>
      <c r="AD8" s="172"/>
      <c r="AE8" s="166"/>
      <c r="AF8" s="166"/>
      <c r="AG8" s="166"/>
    </row>
    <row r="9" spans="1:33" s="4" customFormat="1" ht="72" hidden="1" x14ac:dyDescent="0.2">
      <c r="A9" s="111">
        <v>34</v>
      </c>
      <c r="B9" s="173" t="s">
        <v>220</v>
      </c>
      <c r="C9" s="173" t="s">
        <v>150</v>
      </c>
      <c r="D9" s="173" t="s">
        <v>150</v>
      </c>
      <c r="E9" s="166" t="s">
        <v>221</v>
      </c>
      <c r="F9" s="166" t="s">
        <v>223</v>
      </c>
      <c r="G9" s="166"/>
      <c r="H9" s="166" t="s">
        <v>8</v>
      </c>
      <c r="I9" s="173" t="s">
        <v>9</v>
      </c>
      <c r="J9" s="173" t="s">
        <v>222</v>
      </c>
      <c r="K9" s="174">
        <v>5400000</v>
      </c>
      <c r="L9" s="189">
        <v>42163</v>
      </c>
      <c r="M9" s="166"/>
      <c r="N9" s="175" t="s">
        <v>106</v>
      </c>
      <c r="O9" s="166" t="s">
        <v>224</v>
      </c>
      <c r="P9" s="166"/>
      <c r="Q9" s="209"/>
      <c r="R9" s="167">
        <v>5400000</v>
      </c>
      <c r="S9" s="99" t="s">
        <v>257</v>
      </c>
      <c r="T9" s="175" t="s">
        <v>109</v>
      </c>
      <c r="U9" s="200">
        <v>42503</v>
      </c>
      <c r="V9" s="170" t="s">
        <v>109</v>
      </c>
      <c r="W9" s="170" t="s">
        <v>109</v>
      </c>
      <c r="X9" s="166"/>
      <c r="Y9" s="171"/>
      <c r="Z9" s="201"/>
      <c r="AA9" s="201"/>
      <c r="AB9" s="201"/>
      <c r="AC9" s="201"/>
      <c r="AD9" s="201"/>
      <c r="AE9" s="201"/>
      <c r="AF9" s="201"/>
      <c r="AG9" s="201"/>
    </row>
    <row r="10" spans="1:33" s="4" customFormat="1" ht="132" hidden="1" x14ac:dyDescent="0.2">
      <c r="A10" s="111">
        <v>36</v>
      </c>
      <c r="B10" s="182" t="s">
        <v>226</v>
      </c>
      <c r="C10" s="182" t="s">
        <v>14</v>
      </c>
      <c r="D10" s="182" t="s">
        <v>231</v>
      </c>
      <c r="E10" s="182" t="s">
        <v>229</v>
      </c>
      <c r="F10" s="192" t="s">
        <v>68</v>
      </c>
      <c r="G10" s="192"/>
      <c r="H10" s="182" t="s">
        <v>8</v>
      </c>
      <c r="I10" s="182" t="s">
        <v>9</v>
      </c>
      <c r="J10" s="182" t="s">
        <v>46</v>
      </c>
      <c r="K10" s="183">
        <v>3118383</v>
      </c>
      <c r="L10" s="184">
        <v>42446.522530439812</v>
      </c>
      <c r="M10" s="192"/>
      <c r="N10" s="193" t="s">
        <v>106</v>
      </c>
      <c r="O10" s="192"/>
      <c r="P10" s="192" t="s">
        <v>274</v>
      </c>
      <c r="Q10" s="210"/>
      <c r="R10" s="183">
        <v>13463.12</v>
      </c>
      <c r="S10" s="194" t="s">
        <v>258</v>
      </c>
      <c r="T10" s="175" t="s">
        <v>109</v>
      </c>
      <c r="U10" s="200">
        <v>42503</v>
      </c>
      <c r="V10" s="170" t="s">
        <v>109</v>
      </c>
      <c r="W10" s="220" t="s">
        <v>3</v>
      </c>
      <c r="X10" s="192"/>
      <c r="Y10" s="195"/>
      <c r="Z10" s="201"/>
      <c r="AA10" s="201"/>
      <c r="AB10" s="201"/>
      <c r="AC10" s="201"/>
      <c r="AD10" s="201"/>
      <c r="AE10" s="201"/>
      <c r="AF10" s="201"/>
      <c r="AG10" s="201"/>
    </row>
    <row r="11" spans="1:33" s="4" customFormat="1" ht="48" hidden="1" customHeight="1" x14ac:dyDescent="0.2">
      <c r="A11" s="111">
        <v>42</v>
      </c>
      <c r="B11" s="182"/>
      <c r="C11" s="182" t="s">
        <v>14</v>
      </c>
      <c r="D11" s="182"/>
      <c r="E11" s="182" t="s">
        <v>265</v>
      </c>
      <c r="F11" s="192"/>
      <c r="G11" s="192"/>
      <c r="H11" s="182"/>
      <c r="I11" s="182"/>
      <c r="J11" s="182"/>
      <c r="K11" s="183"/>
      <c r="L11" s="184"/>
      <c r="M11" s="192"/>
      <c r="N11" s="193" t="s">
        <v>106</v>
      </c>
      <c r="O11" s="192"/>
      <c r="P11" s="192"/>
      <c r="Q11" s="210"/>
      <c r="R11" s="183">
        <v>340680.8</v>
      </c>
      <c r="S11" s="194"/>
      <c r="T11" s="175" t="s">
        <v>109</v>
      </c>
      <c r="U11" s="200">
        <v>42503</v>
      </c>
      <c r="V11" s="170" t="s">
        <v>109</v>
      </c>
      <c r="W11" s="220" t="s">
        <v>3</v>
      </c>
      <c r="X11" s="192"/>
      <c r="Y11" s="195"/>
      <c r="Z11" s="206"/>
      <c r="AA11" s="207"/>
      <c r="AB11" s="206"/>
      <c r="AC11" s="206"/>
      <c r="AD11" s="207"/>
      <c r="AE11" s="206"/>
      <c r="AF11" s="206"/>
      <c r="AG11" s="206"/>
    </row>
    <row r="12" spans="1:33" s="4" customFormat="1" ht="24" hidden="1" x14ac:dyDescent="0.2">
      <c r="A12" s="111">
        <v>43</v>
      </c>
      <c r="B12" s="182"/>
      <c r="C12" s="182" t="s">
        <v>14</v>
      </c>
      <c r="D12" s="182"/>
      <c r="E12" s="182" t="s">
        <v>266</v>
      </c>
      <c r="F12" s="192"/>
      <c r="G12" s="192"/>
      <c r="H12" s="182"/>
      <c r="I12" s="182"/>
      <c r="J12" s="182"/>
      <c r="K12" s="183"/>
      <c r="L12" s="184"/>
      <c r="M12" s="192"/>
      <c r="N12" s="193" t="s">
        <v>106</v>
      </c>
      <c r="O12" s="192"/>
      <c r="P12" s="192"/>
      <c r="Q12" s="210"/>
      <c r="R12" s="183">
        <v>61091.7</v>
      </c>
      <c r="S12" s="194"/>
      <c r="T12" s="175" t="s">
        <v>109</v>
      </c>
      <c r="U12" s="200">
        <v>42503</v>
      </c>
      <c r="V12" s="170" t="s">
        <v>109</v>
      </c>
      <c r="W12" s="220" t="s">
        <v>3</v>
      </c>
      <c r="X12" s="192"/>
      <c r="Y12" s="195"/>
      <c r="Z12" s="206"/>
      <c r="AA12" s="207"/>
      <c r="AB12" s="206"/>
      <c r="AC12" s="206"/>
      <c r="AD12" s="207"/>
      <c r="AE12" s="206"/>
      <c r="AF12" s="206"/>
      <c r="AG12" s="206"/>
    </row>
    <row r="13" spans="1:33" s="4" customFormat="1" ht="24" hidden="1" x14ac:dyDescent="0.2">
      <c r="A13" s="111">
        <v>45</v>
      </c>
      <c r="B13" s="182"/>
      <c r="C13" s="182" t="s">
        <v>14</v>
      </c>
      <c r="D13" s="182"/>
      <c r="E13" s="182" t="s">
        <v>268</v>
      </c>
      <c r="F13" s="192"/>
      <c r="G13" s="192"/>
      <c r="H13" s="182"/>
      <c r="I13" s="182"/>
      <c r="J13" s="182"/>
      <c r="K13" s="183"/>
      <c r="L13" s="184"/>
      <c r="M13" s="192"/>
      <c r="N13" s="193" t="s">
        <v>106</v>
      </c>
      <c r="O13" s="192"/>
      <c r="P13" s="192"/>
      <c r="Q13" s="210"/>
      <c r="R13" s="183">
        <v>62615.51</v>
      </c>
      <c r="S13" s="194"/>
      <c r="T13" s="175" t="s">
        <v>109</v>
      </c>
      <c r="U13" s="200">
        <v>42503</v>
      </c>
      <c r="V13" s="170" t="s">
        <v>109</v>
      </c>
      <c r="W13" s="220" t="s">
        <v>3</v>
      </c>
      <c r="X13" s="192"/>
      <c r="Y13" s="195"/>
      <c r="Z13" s="96"/>
      <c r="AA13" s="101"/>
      <c r="AB13" s="96"/>
      <c r="AC13" s="96"/>
      <c r="AD13" s="101"/>
      <c r="AE13" s="96"/>
      <c r="AF13" s="96"/>
      <c r="AG13" s="96"/>
    </row>
    <row r="14" spans="1:33" s="4" customFormat="1" ht="24" hidden="1" x14ac:dyDescent="0.2">
      <c r="A14" s="111">
        <v>46</v>
      </c>
      <c r="B14" s="182"/>
      <c r="C14" s="182" t="s">
        <v>14</v>
      </c>
      <c r="D14" s="182"/>
      <c r="E14" s="182" t="s">
        <v>269</v>
      </c>
      <c r="F14" s="192"/>
      <c r="G14" s="192"/>
      <c r="H14" s="182"/>
      <c r="I14" s="182"/>
      <c r="J14" s="182"/>
      <c r="K14" s="183"/>
      <c r="L14" s="184"/>
      <c r="M14" s="192"/>
      <c r="N14" s="193" t="s">
        <v>106</v>
      </c>
      <c r="O14" s="192"/>
      <c r="P14" s="192"/>
      <c r="Q14" s="210"/>
      <c r="R14" s="183">
        <v>187638.8</v>
      </c>
      <c r="S14" s="194"/>
      <c r="T14" s="175" t="s">
        <v>109</v>
      </c>
      <c r="U14" s="200">
        <v>42503</v>
      </c>
      <c r="V14" s="170" t="s">
        <v>109</v>
      </c>
      <c r="W14" s="220" t="s">
        <v>3</v>
      </c>
      <c r="X14" s="192"/>
      <c r="Y14" s="195"/>
      <c r="Z14" s="206"/>
      <c r="AA14" s="207"/>
      <c r="AB14" s="206"/>
      <c r="AC14" s="206"/>
      <c r="AD14" s="207"/>
      <c r="AE14" s="206"/>
      <c r="AF14" s="206"/>
      <c r="AG14" s="206"/>
    </row>
    <row r="15" spans="1:33" s="4" customFormat="1" ht="36" hidden="1" customHeight="1" x14ac:dyDescent="0.2">
      <c r="A15" s="111">
        <v>47</v>
      </c>
      <c r="B15" s="182"/>
      <c r="C15" s="182" t="s">
        <v>14</v>
      </c>
      <c r="D15" s="182"/>
      <c r="E15" s="182" t="s">
        <v>270</v>
      </c>
      <c r="F15" s="192"/>
      <c r="G15" s="192"/>
      <c r="H15" s="182"/>
      <c r="I15" s="182"/>
      <c r="J15" s="182"/>
      <c r="K15" s="183"/>
      <c r="L15" s="184"/>
      <c r="M15" s="192"/>
      <c r="N15" s="193" t="s">
        <v>106</v>
      </c>
      <c r="O15" s="192"/>
      <c r="P15" s="192"/>
      <c r="Q15" s="210"/>
      <c r="R15" s="183">
        <v>348509.85</v>
      </c>
      <c r="S15" s="194"/>
      <c r="T15" s="175" t="s">
        <v>109</v>
      </c>
      <c r="U15" s="200">
        <v>42503</v>
      </c>
      <c r="V15" s="170" t="s">
        <v>109</v>
      </c>
      <c r="W15" s="220" t="s">
        <v>3</v>
      </c>
      <c r="X15" s="192"/>
      <c r="Y15" s="195"/>
      <c r="Z15" s="96"/>
      <c r="AA15" s="101"/>
      <c r="AB15" s="96"/>
      <c r="AC15" s="96"/>
      <c r="AD15" s="101"/>
      <c r="AE15" s="96"/>
      <c r="AF15" s="96"/>
      <c r="AG15" s="96"/>
    </row>
    <row r="16" spans="1:33" s="4" customFormat="1" ht="24" hidden="1" x14ac:dyDescent="0.2">
      <c r="A16" s="111">
        <v>48</v>
      </c>
      <c r="B16" s="182"/>
      <c r="C16" s="182" t="s">
        <v>14</v>
      </c>
      <c r="D16" s="182"/>
      <c r="E16" s="182" t="s">
        <v>271</v>
      </c>
      <c r="F16" s="192"/>
      <c r="G16" s="192"/>
      <c r="H16" s="182"/>
      <c r="I16" s="182"/>
      <c r="J16" s="182"/>
      <c r="K16" s="183"/>
      <c r="L16" s="184"/>
      <c r="M16" s="192"/>
      <c r="N16" s="193" t="s">
        <v>106</v>
      </c>
      <c r="O16" s="192"/>
      <c r="P16" s="192"/>
      <c r="Q16" s="210"/>
      <c r="R16" s="183">
        <v>539505.31999999995</v>
      </c>
      <c r="S16" s="194"/>
      <c r="T16" s="175" t="s">
        <v>109</v>
      </c>
      <c r="U16" s="200">
        <v>42503</v>
      </c>
      <c r="V16" s="170" t="s">
        <v>109</v>
      </c>
      <c r="W16" s="220" t="s">
        <v>3</v>
      </c>
      <c r="X16" s="192"/>
      <c r="Y16" s="195"/>
      <c r="Z16" s="166"/>
      <c r="AA16" s="172"/>
      <c r="AB16" s="166"/>
      <c r="AC16" s="166"/>
      <c r="AD16" s="172"/>
      <c r="AE16" s="166"/>
      <c r="AF16" s="166"/>
      <c r="AG16" s="166"/>
    </row>
    <row r="17" spans="1:33" s="4" customFormat="1" hidden="1" x14ac:dyDescent="0.2">
      <c r="A17" s="111"/>
      <c r="B17" s="182"/>
      <c r="C17" s="182"/>
      <c r="D17" s="182"/>
      <c r="E17" s="182"/>
      <c r="F17" s="192"/>
      <c r="G17" s="192"/>
      <c r="H17" s="182"/>
      <c r="I17" s="182"/>
      <c r="J17" s="182"/>
      <c r="K17" s="183"/>
      <c r="L17" s="184"/>
      <c r="M17" s="192"/>
      <c r="N17" s="193"/>
      <c r="O17" s="192"/>
      <c r="P17" s="192"/>
      <c r="Q17" s="210"/>
      <c r="R17" s="183"/>
      <c r="S17" s="194"/>
      <c r="T17" s="175"/>
      <c r="U17" s="200"/>
      <c r="V17" s="170"/>
      <c r="W17" s="220"/>
      <c r="X17" s="192"/>
      <c r="Y17" s="195"/>
      <c r="Z17" s="166"/>
      <c r="AA17" s="172"/>
      <c r="AB17" s="166"/>
      <c r="AC17" s="166"/>
      <c r="AD17" s="172"/>
      <c r="AE17" s="166"/>
      <c r="AF17" s="166"/>
      <c r="AG17" s="166"/>
    </row>
    <row r="18" spans="1:33" s="4" customFormat="1" ht="50.1" customHeight="1" x14ac:dyDescent="0.2">
      <c r="A18" s="111">
        <v>1</v>
      </c>
      <c r="B18" s="226" t="s">
        <v>79</v>
      </c>
      <c r="C18" s="173" t="s">
        <v>56</v>
      </c>
      <c r="D18" s="166" t="s">
        <v>94</v>
      </c>
      <c r="E18" s="166" t="s">
        <v>57</v>
      </c>
      <c r="F18" s="199" t="s">
        <v>58</v>
      </c>
      <c r="G18" s="166"/>
      <c r="H18" s="166" t="s">
        <v>8</v>
      </c>
      <c r="I18" s="166" t="s">
        <v>9</v>
      </c>
      <c r="J18" s="166" t="s">
        <v>13</v>
      </c>
      <c r="K18" s="174"/>
      <c r="L18" s="189">
        <v>42126</v>
      </c>
      <c r="M18" s="161" t="s">
        <v>40</v>
      </c>
      <c r="N18" s="165" t="s">
        <v>38</v>
      </c>
      <c r="O18" s="166" t="s">
        <v>125</v>
      </c>
      <c r="P18" s="166"/>
      <c r="Q18" s="167"/>
      <c r="R18" s="209"/>
      <c r="S18" s="168" t="s">
        <v>248</v>
      </c>
      <c r="T18" s="169" t="s">
        <v>109</v>
      </c>
      <c r="U18" s="200">
        <v>42139</v>
      </c>
      <c r="V18" s="170"/>
      <c r="W18" s="170"/>
      <c r="X18" s="166"/>
      <c r="Y18" s="171"/>
      <c r="Z18" s="206"/>
      <c r="AA18" s="207"/>
      <c r="AB18" s="206"/>
      <c r="AC18" s="206"/>
      <c r="AD18" s="207"/>
      <c r="AE18" s="206"/>
      <c r="AF18" s="206"/>
      <c r="AG18" s="206"/>
    </row>
    <row r="19" spans="1:33" s="4" customFormat="1" ht="50.1" customHeight="1" x14ac:dyDescent="0.2">
      <c r="A19" s="111">
        <v>2</v>
      </c>
      <c r="B19" s="226" t="s">
        <v>86</v>
      </c>
      <c r="C19" s="173" t="s">
        <v>14</v>
      </c>
      <c r="D19" s="166" t="s">
        <v>70</v>
      </c>
      <c r="E19" s="166" t="s">
        <v>85</v>
      </c>
      <c r="F19" s="166" t="s">
        <v>71</v>
      </c>
      <c r="G19" s="166">
        <v>109645</v>
      </c>
      <c r="H19" s="166" t="s">
        <v>8</v>
      </c>
      <c r="I19" s="166" t="s">
        <v>9</v>
      </c>
      <c r="J19" s="166" t="s">
        <v>67</v>
      </c>
      <c r="K19" s="174">
        <v>46072.61</v>
      </c>
      <c r="L19" s="189">
        <v>42061</v>
      </c>
      <c r="M19" s="161" t="s">
        <v>40</v>
      </c>
      <c r="N19" s="175" t="s">
        <v>38</v>
      </c>
      <c r="O19" s="166" t="s">
        <v>98</v>
      </c>
      <c r="P19" s="166" t="s">
        <v>120</v>
      </c>
      <c r="Q19" s="167"/>
      <c r="R19" s="209"/>
      <c r="S19" s="198" t="s">
        <v>131</v>
      </c>
      <c r="T19" s="229" t="s">
        <v>109</v>
      </c>
      <c r="U19" s="227">
        <v>42139</v>
      </c>
      <c r="V19" s="219"/>
      <c r="W19" s="219"/>
      <c r="X19" s="199"/>
      <c r="Y19" s="228"/>
      <c r="Z19" s="166"/>
      <c r="AA19" s="172"/>
      <c r="AB19" s="166"/>
      <c r="AC19" s="166"/>
      <c r="AD19" s="172"/>
      <c r="AE19" s="166"/>
      <c r="AF19" s="166"/>
      <c r="AG19" s="166"/>
    </row>
    <row r="20" spans="1:33" ht="50.1" customHeight="1" x14ac:dyDescent="0.2">
      <c r="A20" s="111">
        <v>3</v>
      </c>
      <c r="B20" s="226" t="s">
        <v>91</v>
      </c>
      <c r="C20" s="173" t="s">
        <v>74</v>
      </c>
      <c r="D20" s="166" t="s">
        <v>75</v>
      </c>
      <c r="E20" s="166" t="s">
        <v>89</v>
      </c>
      <c r="F20" s="166"/>
      <c r="G20" s="166"/>
      <c r="H20" s="166" t="s">
        <v>8</v>
      </c>
      <c r="I20" s="166" t="s">
        <v>9</v>
      </c>
      <c r="J20" s="166" t="s">
        <v>90</v>
      </c>
      <c r="K20" s="174">
        <v>0</v>
      </c>
      <c r="L20" s="189">
        <v>42118</v>
      </c>
      <c r="M20" s="161" t="s">
        <v>40</v>
      </c>
      <c r="N20" s="165" t="s">
        <v>38</v>
      </c>
      <c r="O20" s="166"/>
      <c r="P20" s="166"/>
      <c r="Q20" s="167"/>
      <c r="R20" s="209"/>
      <c r="S20" s="168" t="s">
        <v>275</v>
      </c>
      <c r="T20" s="169" t="s">
        <v>109</v>
      </c>
      <c r="U20" s="200">
        <v>42139</v>
      </c>
      <c r="V20" s="170"/>
      <c r="W20" s="170"/>
      <c r="X20" s="166"/>
      <c r="Y20" s="171"/>
      <c r="Z20" s="32"/>
      <c r="AA20" s="34"/>
      <c r="AB20" s="32"/>
      <c r="AC20" s="32"/>
      <c r="AD20" s="34"/>
      <c r="AE20" s="32"/>
      <c r="AF20" s="32"/>
      <c r="AG20" s="32"/>
    </row>
    <row r="21" spans="1:33" ht="50.1" customHeight="1" x14ac:dyDescent="0.2">
      <c r="A21" s="241">
        <v>4</v>
      </c>
      <c r="B21" s="244" t="s">
        <v>179</v>
      </c>
      <c r="C21" s="244" t="s">
        <v>56</v>
      </c>
      <c r="D21" s="244" t="s">
        <v>197</v>
      </c>
      <c r="E21" s="244" t="s">
        <v>254</v>
      </c>
      <c r="F21" s="321"/>
      <c r="G21" s="321"/>
      <c r="H21" s="244" t="s">
        <v>8</v>
      </c>
      <c r="I21" s="244" t="s">
        <v>9</v>
      </c>
      <c r="J21" s="244" t="s">
        <v>13</v>
      </c>
      <c r="K21" s="322">
        <v>10307</v>
      </c>
      <c r="L21" s="188">
        <v>42297.510585960648</v>
      </c>
      <c r="M21" s="96"/>
      <c r="N21" s="175" t="s">
        <v>38</v>
      </c>
      <c r="O21" s="96"/>
      <c r="P21" s="96"/>
      <c r="Q21" s="201"/>
      <c r="R21" s="176"/>
      <c r="S21" s="99" t="s">
        <v>255</v>
      </c>
      <c r="T21" s="175"/>
      <c r="U21" s="200"/>
      <c r="V21" s="170"/>
      <c r="W21" s="231"/>
      <c r="X21" s="96"/>
      <c r="Y21" s="100"/>
      <c r="Z21" s="192"/>
      <c r="AA21" s="196"/>
      <c r="AB21" s="192"/>
      <c r="AC21" s="192"/>
      <c r="AD21" s="196"/>
      <c r="AE21" s="192"/>
      <c r="AF21" s="192"/>
      <c r="AG21" s="192"/>
    </row>
    <row r="22" spans="1:33" ht="50.1" customHeight="1" x14ac:dyDescent="0.2">
      <c r="A22" s="111">
        <v>5</v>
      </c>
      <c r="B22" s="173" t="s">
        <v>198</v>
      </c>
      <c r="C22" s="173" t="s">
        <v>161</v>
      </c>
      <c r="D22" s="173" t="s">
        <v>161</v>
      </c>
      <c r="E22" s="177" t="s">
        <v>199</v>
      </c>
      <c r="F22" s="166" t="s">
        <v>200</v>
      </c>
      <c r="G22" s="166">
        <v>111995</v>
      </c>
      <c r="H22" s="161" t="s">
        <v>8</v>
      </c>
      <c r="I22" s="161" t="s">
        <v>9</v>
      </c>
      <c r="J22" s="161" t="s">
        <v>201</v>
      </c>
      <c r="K22" s="164">
        <v>12264450</v>
      </c>
      <c r="L22" s="188">
        <v>42334.574840046298</v>
      </c>
      <c r="M22" s="166"/>
      <c r="N22" s="175" t="s">
        <v>38</v>
      </c>
      <c r="O22" s="166"/>
      <c r="P22" s="166"/>
      <c r="Q22" s="209"/>
      <c r="R22" s="176"/>
      <c r="S22" s="168" t="s">
        <v>256</v>
      </c>
      <c r="T22" s="175"/>
      <c r="U22" s="200"/>
      <c r="V22" s="170"/>
      <c r="W22" s="170"/>
      <c r="X22" s="166"/>
      <c r="Y22" s="171"/>
      <c r="Z22" s="192"/>
      <c r="AA22" s="196"/>
      <c r="AB22" s="192"/>
      <c r="AC22" s="192"/>
      <c r="AD22" s="196"/>
      <c r="AE22" s="192"/>
      <c r="AF22" s="192"/>
      <c r="AG22" s="192"/>
    </row>
    <row r="23" spans="1:33" ht="50.1" customHeight="1" x14ac:dyDescent="0.2">
      <c r="A23" s="111">
        <v>6</v>
      </c>
      <c r="B23" s="173" t="s">
        <v>175</v>
      </c>
      <c r="C23" s="173" t="s">
        <v>205</v>
      </c>
      <c r="D23" s="173" t="s">
        <v>206</v>
      </c>
      <c r="E23" s="177" t="s">
        <v>207</v>
      </c>
      <c r="F23" s="166"/>
      <c r="G23" s="166"/>
      <c r="H23" s="161" t="s">
        <v>8</v>
      </c>
      <c r="I23" s="161" t="s">
        <v>9</v>
      </c>
      <c r="J23" s="161" t="s">
        <v>13</v>
      </c>
      <c r="K23" s="164"/>
      <c r="L23" s="188">
        <v>42341</v>
      </c>
      <c r="M23" s="166"/>
      <c r="N23" s="175" t="s">
        <v>38</v>
      </c>
      <c r="O23" s="166"/>
      <c r="P23" s="166"/>
      <c r="Q23" s="209"/>
      <c r="R23" s="167"/>
      <c r="S23" s="99" t="s">
        <v>255</v>
      </c>
      <c r="T23" s="175"/>
      <c r="U23" s="200"/>
      <c r="V23" s="170"/>
      <c r="W23" s="170"/>
      <c r="X23" s="166"/>
      <c r="Y23" s="171"/>
      <c r="Z23" s="192"/>
      <c r="AA23" s="196"/>
      <c r="AB23" s="192"/>
      <c r="AC23" s="192"/>
      <c r="AD23" s="196"/>
      <c r="AE23" s="192"/>
      <c r="AF23" s="192"/>
      <c r="AG23" s="192"/>
    </row>
    <row r="24" spans="1:33" ht="50.1" customHeight="1" x14ac:dyDescent="0.2">
      <c r="A24" s="111">
        <v>7</v>
      </c>
      <c r="B24" s="182" t="s">
        <v>213</v>
      </c>
      <c r="C24" s="182" t="s">
        <v>148</v>
      </c>
      <c r="D24" s="173" t="s">
        <v>148</v>
      </c>
      <c r="E24" s="182" t="s">
        <v>218</v>
      </c>
      <c r="F24" s="32"/>
      <c r="G24" s="32"/>
      <c r="H24" s="161" t="s">
        <v>8</v>
      </c>
      <c r="I24" s="161" t="s">
        <v>9</v>
      </c>
      <c r="J24" s="161" t="s">
        <v>13</v>
      </c>
      <c r="K24" s="183">
        <v>66278.58</v>
      </c>
      <c r="L24" s="184">
        <v>42415.422979629628</v>
      </c>
      <c r="M24" s="32"/>
      <c r="N24" s="175" t="s">
        <v>38</v>
      </c>
      <c r="O24" s="32"/>
      <c r="P24" s="32"/>
      <c r="Q24" s="210"/>
      <c r="R24" s="183"/>
      <c r="S24" s="99" t="s">
        <v>255</v>
      </c>
      <c r="T24" s="175"/>
      <c r="U24" s="200"/>
      <c r="V24" s="170"/>
      <c r="W24" s="233"/>
      <c r="X24" s="32"/>
      <c r="Y24" s="35"/>
      <c r="Z24" s="192"/>
      <c r="AA24" s="196"/>
      <c r="AB24" s="192"/>
      <c r="AC24" s="192"/>
      <c r="AD24" s="196"/>
      <c r="AE24" s="192"/>
      <c r="AF24" s="192"/>
      <c r="AG24" s="192"/>
    </row>
    <row r="25" spans="1:33" ht="50.1" customHeight="1" x14ac:dyDescent="0.2">
      <c r="A25" s="111">
        <v>8</v>
      </c>
      <c r="B25" s="182" t="s">
        <v>225</v>
      </c>
      <c r="C25" s="182" t="s">
        <v>150</v>
      </c>
      <c r="D25" s="182" t="s">
        <v>150</v>
      </c>
      <c r="E25" s="182" t="s">
        <v>228</v>
      </c>
      <c r="F25" s="192" t="s">
        <v>232</v>
      </c>
      <c r="G25" s="192">
        <v>108853</v>
      </c>
      <c r="H25" s="182" t="s">
        <v>8</v>
      </c>
      <c r="I25" s="182" t="s">
        <v>9</v>
      </c>
      <c r="J25" s="182" t="s">
        <v>201</v>
      </c>
      <c r="K25" s="183">
        <v>911999.97</v>
      </c>
      <c r="L25" s="184">
        <v>42446.520420023146</v>
      </c>
      <c r="M25" s="192"/>
      <c r="N25" s="193" t="s">
        <v>38</v>
      </c>
      <c r="O25" s="192"/>
      <c r="P25" s="192"/>
      <c r="Q25" s="210"/>
      <c r="R25" s="183"/>
      <c r="S25" s="194"/>
      <c r="T25" s="175"/>
      <c r="U25" s="200"/>
      <c r="V25" s="170"/>
      <c r="W25" s="220"/>
      <c r="X25" s="192"/>
      <c r="Y25" s="195"/>
      <c r="Z25" s="192"/>
      <c r="AA25" s="196"/>
      <c r="AB25" s="192"/>
      <c r="AC25" s="192"/>
      <c r="AD25" s="196"/>
      <c r="AE25" s="192"/>
      <c r="AF25" s="192"/>
      <c r="AG25" s="192"/>
    </row>
    <row r="26" spans="1:33" ht="50.1" customHeight="1" x14ac:dyDescent="0.2">
      <c r="A26" s="111">
        <v>9</v>
      </c>
      <c r="B26" s="182" t="s">
        <v>233</v>
      </c>
      <c r="C26" s="182" t="s">
        <v>59</v>
      </c>
      <c r="D26" s="182" t="s">
        <v>234</v>
      </c>
      <c r="E26" s="182" t="s">
        <v>236</v>
      </c>
      <c r="F26" s="192" t="s">
        <v>235</v>
      </c>
      <c r="G26" s="192">
        <v>105217</v>
      </c>
      <c r="H26" s="182" t="s">
        <v>8</v>
      </c>
      <c r="I26" s="182" t="s">
        <v>9</v>
      </c>
      <c r="J26" s="182" t="s">
        <v>13</v>
      </c>
      <c r="K26" s="183">
        <v>70200</v>
      </c>
      <c r="L26" s="184">
        <v>42447</v>
      </c>
      <c r="M26" s="192"/>
      <c r="N26" s="193" t="s">
        <v>38</v>
      </c>
      <c r="O26" s="192"/>
      <c r="P26" s="192"/>
      <c r="Q26" s="210"/>
      <c r="R26" s="183"/>
      <c r="S26" s="194"/>
      <c r="T26" s="175"/>
      <c r="U26" s="200"/>
      <c r="V26" s="170"/>
      <c r="W26" s="195"/>
      <c r="X26" s="192"/>
      <c r="Y26" s="195"/>
      <c r="Z26" s="192"/>
      <c r="AA26" s="196"/>
      <c r="AB26" s="192"/>
      <c r="AC26" s="192"/>
      <c r="AD26" s="196"/>
      <c r="AE26" s="192"/>
      <c r="AF26" s="192"/>
      <c r="AG26" s="192"/>
    </row>
    <row r="27" spans="1:33" ht="50.1" customHeight="1" x14ac:dyDescent="0.2">
      <c r="A27" s="111">
        <v>10</v>
      </c>
      <c r="B27" s="182" t="s">
        <v>239</v>
      </c>
      <c r="C27" s="182" t="s">
        <v>243</v>
      </c>
      <c r="D27" s="182" t="s">
        <v>244</v>
      </c>
      <c r="E27" s="182" t="s">
        <v>245</v>
      </c>
      <c r="F27" s="192" t="s">
        <v>259</v>
      </c>
      <c r="G27" s="192">
        <v>103055</v>
      </c>
      <c r="H27" s="182" t="s">
        <v>8</v>
      </c>
      <c r="I27" s="182" t="s">
        <v>9</v>
      </c>
      <c r="J27" s="182" t="s">
        <v>222</v>
      </c>
      <c r="K27" s="183">
        <v>104033</v>
      </c>
      <c r="L27" s="184">
        <v>42460</v>
      </c>
      <c r="M27" s="192"/>
      <c r="N27" s="193" t="s">
        <v>38</v>
      </c>
      <c r="O27" s="192"/>
      <c r="P27" s="192"/>
      <c r="Q27" s="210"/>
      <c r="R27" s="183"/>
      <c r="S27" s="194" t="s">
        <v>255</v>
      </c>
      <c r="T27" s="175"/>
      <c r="U27" s="200"/>
      <c r="V27" s="170"/>
      <c r="W27" s="195"/>
      <c r="X27" s="192"/>
      <c r="Y27" s="195"/>
      <c r="Z27" s="192"/>
      <c r="AA27" s="196"/>
      <c r="AB27" s="192"/>
      <c r="AC27" s="192"/>
      <c r="AD27" s="196"/>
      <c r="AE27" s="192"/>
      <c r="AF27" s="192"/>
      <c r="AG27" s="192"/>
    </row>
    <row r="28" spans="1:33" ht="50.1" customHeight="1" x14ac:dyDescent="0.2">
      <c r="A28" s="111">
        <v>11</v>
      </c>
      <c r="B28" s="182"/>
      <c r="C28" s="182" t="s">
        <v>14</v>
      </c>
      <c r="D28" s="182"/>
      <c r="E28" s="182" t="s">
        <v>267</v>
      </c>
      <c r="F28" s="192"/>
      <c r="G28" s="192"/>
      <c r="H28" s="182"/>
      <c r="I28" s="182"/>
      <c r="J28" s="182"/>
      <c r="K28" s="183"/>
      <c r="L28" s="184"/>
      <c r="M28" s="192"/>
      <c r="N28" s="193" t="s">
        <v>38</v>
      </c>
      <c r="O28" s="192"/>
      <c r="P28" s="192"/>
      <c r="Q28" s="210"/>
      <c r="R28" s="183"/>
      <c r="S28" s="194"/>
      <c r="T28" s="175"/>
      <c r="U28" s="200"/>
      <c r="V28" s="170"/>
      <c r="W28" s="220"/>
      <c r="X28" s="192"/>
      <c r="Y28" s="195"/>
      <c r="Z28" s="192"/>
      <c r="AA28" s="196"/>
      <c r="AB28" s="192"/>
      <c r="AC28" s="192"/>
      <c r="AD28" s="196"/>
      <c r="AE28" s="192"/>
      <c r="AF28" s="192"/>
      <c r="AG28" s="192"/>
    </row>
    <row r="29" spans="1:33" s="15" customFormat="1" ht="36" customHeight="1" thickBot="1" x14ac:dyDescent="0.25">
      <c r="A29" s="475" t="s">
        <v>281</v>
      </c>
      <c r="B29" s="475"/>
      <c r="C29" s="475"/>
      <c r="D29" s="475"/>
      <c r="E29" s="475"/>
      <c r="F29" s="475"/>
      <c r="G29" s="475"/>
      <c r="H29" s="264"/>
      <c r="I29" s="264"/>
      <c r="J29" s="264"/>
      <c r="K29" s="265">
        <f>SUM(K18:K28)</f>
        <v>13473341.16</v>
      </c>
      <c r="L29" s="263"/>
      <c r="M29" s="24"/>
      <c r="N29" s="259"/>
      <c r="O29" s="262"/>
      <c r="P29" s="262"/>
      <c r="Q29" s="266"/>
      <c r="R29" s="266"/>
      <c r="S29" s="236"/>
      <c r="T29" s="237"/>
      <c r="U29" s="238"/>
      <c r="V29" s="239"/>
      <c r="W29" s="239"/>
      <c r="X29" s="240"/>
      <c r="Y29" s="239"/>
      <c r="Z29" s="24"/>
      <c r="AA29" s="25"/>
      <c r="AB29" s="24"/>
      <c r="AC29" s="24"/>
      <c r="AD29" s="25"/>
      <c r="AE29" s="24"/>
      <c r="AF29" s="24"/>
      <c r="AG29" s="24"/>
    </row>
    <row r="30" spans="1:33" ht="12.75" thickTop="1" x14ac:dyDescent="0.2"/>
    <row r="31" spans="1:33" ht="36" x14ac:dyDescent="0.2">
      <c r="A31" s="111">
        <v>4</v>
      </c>
      <c r="B31" s="161" t="s">
        <v>173</v>
      </c>
      <c r="C31" s="161" t="s">
        <v>180</v>
      </c>
      <c r="D31" s="161" t="s">
        <v>194</v>
      </c>
      <c r="E31" s="161" t="s">
        <v>183</v>
      </c>
      <c r="F31" s="96" t="s">
        <v>190</v>
      </c>
      <c r="G31" s="96"/>
      <c r="H31" s="161" t="s">
        <v>8</v>
      </c>
      <c r="I31" s="161" t="s">
        <v>9</v>
      </c>
      <c r="J31" s="161" t="s">
        <v>83</v>
      </c>
      <c r="K31" s="164">
        <v>544297.41</v>
      </c>
      <c r="L31" s="188">
        <v>42297.426073113427</v>
      </c>
      <c r="M31" s="96"/>
      <c r="N31" s="175" t="s">
        <v>264</v>
      </c>
      <c r="O31" s="96"/>
      <c r="P31" s="96"/>
      <c r="Q31" s="201"/>
      <c r="R31" s="201"/>
      <c r="S31" s="201"/>
      <c r="T31" s="201"/>
      <c r="U31" s="201"/>
      <c r="V31" s="201"/>
      <c r="W31" s="230"/>
      <c r="X31" s="201"/>
      <c r="Y31" s="201"/>
      <c r="Z31" s="213"/>
      <c r="AA31" s="214"/>
      <c r="AB31" s="213"/>
      <c r="AC31" s="213"/>
      <c r="AD31" s="214"/>
      <c r="AE31" s="213"/>
      <c r="AF31" s="213"/>
      <c r="AG31" s="213"/>
    </row>
    <row r="32" spans="1:33" ht="48" x14ac:dyDescent="0.2">
      <c r="A32" s="111">
        <v>5</v>
      </c>
      <c r="B32" s="161" t="s">
        <v>174</v>
      </c>
      <c r="C32" s="161" t="s">
        <v>56</v>
      </c>
      <c r="D32" s="161" t="s">
        <v>195</v>
      </c>
      <c r="E32" s="161" t="s">
        <v>184</v>
      </c>
      <c r="F32" s="96" t="s">
        <v>191</v>
      </c>
      <c r="G32" s="96"/>
      <c r="H32" s="161" t="s">
        <v>8</v>
      </c>
      <c r="I32" s="161" t="s">
        <v>9</v>
      </c>
      <c r="J32" s="161" t="s">
        <v>83</v>
      </c>
      <c r="K32" s="164">
        <v>11477.97</v>
      </c>
      <c r="L32" s="188">
        <v>42297.48439849537</v>
      </c>
      <c r="M32" s="96"/>
      <c r="N32" s="175" t="s">
        <v>264</v>
      </c>
      <c r="O32" s="96"/>
      <c r="P32" s="96"/>
      <c r="Q32" s="201"/>
      <c r="R32" s="201"/>
      <c r="S32" s="201"/>
      <c r="T32" s="201"/>
      <c r="U32" s="201"/>
      <c r="V32" s="201"/>
      <c r="W32" s="230"/>
      <c r="X32" s="201"/>
      <c r="Y32" s="201"/>
      <c r="Z32" s="213"/>
      <c r="AA32" s="214"/>
      <c r="AB32" s="213"/>
      <c r="AC32" s="213"/>
      <c r="AD32" s="214"/>
      <c r="AE32" s="213"/>
      <c r="AF32" s="213"/>
      <c r="AG32" s="213"/>
    </row>
    <row r="33" spans="1:33" ht="36" x14ac:dyDescent="0.2">
      <c r="A33" s="111">
        <v>6</v>
      </c>
      <c r="B33" s="161" t="s">
        <v>175</v>
      </c>
      <c r="C33" s="161" t="s">
        <v>181</v>
      </c>
      <c r="D33" s="161" t="s">
        <v>196</v>
      </c>
      <c r="E33" s="161" t="s">
        <v>185</v>
      </c>
      <c r="F33" s="96"/>
      <c r="G33" s="96"/>
      <c r="H33" s="161" t="s">
        <v>8</v>
      </c>
      <c r="I33" s="161" t="s">
        <v>9</v>
      </c>
      <c r="J33" s="161" t="s">
        <v>201</v>
      </c>
      <c r="K33" s="164">
        <v>0</v>
      </c>
      <c r="L33" s="188">
        <v>42297.486686724536</v>
      </c>
      <c r="M33" s="96"/>
      <c r="N33" s="175" t="s">
        <v>253</v>
      </c>
      <c r="O33" s="96"/>
      <c r="P33" s="96"/>
      <c r="Q33" s="201"/>
      <c r="R33" s="201"/>
      <c r="S33" s="202"/>
      <c r="T33" s="203"/>
      <c r="U33" s="204"/>
      <c r="V33" s="208"/>
      <c r="W33" s="208"/>
      <c r="X33" s="206"/>
      <c r="Y33" s="205"/>
      <c r="Z33" s="213"/>
      <c r="AA33" s="214"/>
      <c r="AB33" s="213"/>
      <c r="AC33" s="213"/>
      <c r="AD33" s="214"/>
      <c r="AE33" s="213"/>
      <c r="AF33" s="213"/>
      <c r="AG33" s="213"/>
    </row>
    <row r="34" spans="1:33" ht="38.25" customHeight="1" x14ac:dyDescent="0.2">
      <c r="A34" s="111">
        <v>7</v>
      </c>
      <c r="B34" s="161" t="s">
        <v>176</v>
      </c>
      <c r="C34" s="161" t="s">
        <v>182</v>
      </c>
      <c r="D34" s="161" t="s">
        <v>182</v>
      </c>
      <c r="E34" s="161" t="s">
        <v>186</v>
      </c>
      <c r="F34" s="96" t="s">
        <v>192</v>
      </c>
      <c r="G34" s="96"/>
      <c r="H34" s="161" t="s">
        <v>8</v>
      </c>
      <c r="I34" s="161" t="s">
        <v>9</v>
      </c>
      <c r="J34" s="161" t="s">
        <v>83</v>
      </c>
      <c r="K34" s="164">
        <v>11005.91</v>
      </c>
      <c r="L34" s="188">
        <v>42297.505712349535</v>
      </c>
      <c r="M34" s="96"/>
      <c r="N34" s="175" t="s">
        <v>264</v>
      </c>
      <c r="O34" s="96"/>
      <c r="P34" s="96"/>
      <c r="Q34" s="201"/>
      <c r="R34" s="201"/>
      <c r="S34" s="202"/>
      <c r="T34" s="203"/>
      <c r="U34" s="204"/>
      <c r="V34" s="208"/>
      <c r="W34" s="208"/>
      <c r="X34" s="206"/>
      <c r="Y34" s="205"/>
      <c r="Z34" s="32"/>
      <c r="AA34" s="34"/>
      <c r="AB34" s="32"/>
      <c r="AC34" s="32"/>
      <c r="AD34" s="34"/>
      <c r="AE34" s="32"/>
      <c r="AF34" s="32"/>
      <c r="AG34" s="32"/>
    </row>
    <row r="35" spans="1:33" ht="36" x14ac:dyDescent="0.2">
      <c r="A35" s="111">
        <v>8</v>
      </c>
      <c r="B35" s="161" t="s">
        <v>178</v>
      </c>
      <c r="C35" s="161" t="s">
        <v>182</v>
      </c>
      <c r="D35" s="161" t="s">
        <v>182</v>
      </c>
      <c r="E35" s="161" t="s">
        <v>188</v>
      </c>
      <c r="F35" s="96" t="s">
        <v>118</v>
      </c>
      <c r="G35" s="96"/>
      <c r="H35" s="161" t="s">
        <v>8</v>
      </c>
      <c r="I35" s="161" t="s">
        <v>9</v>
      </c>
      <c r="J35" s="161" t="s">
        <v>13</v>
      </c>
      <c r="K35" s="164">
        <v>10000</v>
      </c>
      <c r="L35" s="188">
        <v>42297.509256018515</v>
      </c>
      <c r="M35" s="96"/>
      <c r="N35" s="175" t="s">
        <v>260</v>
      </c>
      <c r="O35" s="96"/>
      <c r="P35" s="96"/>
      <c r="Q35" s="201"/>
      <c r="R35" s="201"/>
      <c r="S35" s="202"/>
      <c r="T35" s="203"/>
      <c r="U35" s="204"/>
      <c r="V35" s="208"/>
      <c r="W35" s="208"/>
      <c r="X35" s="206"/>
      <c r="Y35" s="205"/>
      <c r="Z35" s="166" t="s">
        <v>109</v>
      </c>
      <c r="AA35" s="34"/>
      <c r="AB35" s="32"/>
      <c r="AC35" s="32"/>
      <c r="AD35" s="34"/>
      <c r="AE35" s="32"/>
      <c r="AF35" s="32"/>
      <c r="AG35" s="32"/>
    </row>
    <row r="36" spans="1:33" ht="48.75" customHeight="1" x14ac:dyDescent="0.2">
      <c r="A36" s="111">
        <v>11</v>
      </c>
      <c r="B36" s="173" t="s">
        <v>202</v>
      </c>
      <c r="C36" s="173" t="s">
        <v>59</v>
      </c>
      <c r="D36" s="173" t="s">
        <v>203</v>
      </c>
      <c r="E36" s="177" t="s">
        <v>184</v>
      </c>
      <c r="F36" s="166"/>
      <c r="G36" s="166"/>
      <c r="H36" s="161" t="s">
        <v>8</v>
      </c>
      <c r="I36" s="161" t="s">
        <v>9</v>
      </c>
      <c r="J36" s="161" t="s">
        <v>13</v>
      </c>
      <c r="K36" s="164">
        <v>982000</v>
      </c>
      <c r="L36" s="188">
        <v>42341</v>
      </c>
      <c r="M36" s="166"/>
      <c r="N36" s="175" t="s">
        <v>263</v>
      </c>
      <c r="O36" s="166"/>
      <c r="P36" s="166"/>
      <c r="Q36" s="209"/>
      <c r="R36" s="209"/>
      <c r="S36" s="202"/>
      <c r="T36" s="203"/>
      <c r="U36" s="204"/>
      <c r="V36" s="208"/>
      <c r="W36" s="208"/>
      <c r="X36" s="206"/>
      <c r="Y36" s="205"/>
      <c r="Z36" s="192"/>
      <c r="AA36" s="196"/>
      <c r="AB36" s="192"/>
      <c r="AC36" s="192"/>
      <c r="AD36" s="196"/>
      <c r="AE36" s="192"/>
      <c r="AF36" s="192"/>
      <c r="AG36" s="192"/>
    </row>
    <row r="37" spans="1:33" ht="36" customHeight="1" x14ac:dyDescent="0.2">
      <c r="A37" s="111">
        <v>13</v>
      </c>
      <c r="B37" s="182" t="s">
        <v>210</v>
      </c>
      <c r="C37" s="161" t="s">
        <v>182</v>
      </c>
      <c r="D37" s="161" t="s">
        <v>182</v>
      </c>
      <c r="E37" s="182" t="s">
        <v>215</v>
      </c>
      <c r="F37" s="32" t="s">
        <v>192</v>
      </c>
      <c r="G37" s="32"/>
      <c r="H37" s="161" t="s">
        <v>8</v>
      </c>
      <c r="I37" s="161" t="s">
        <v>9</v>
      </c>
      <c r="J37" s="161" t="s">
        <v>13</v>
      </c>
      <c r="K37" s="183">
        <v>4365.49</v>
      </c>
      <c r="L37" s="184">
        <v>42415.413218831018</v>
      </c>
      <c r="M37" s="32"/>
      <c r="N37" s="175" t="s">
        <v>264</v>
      </c>
      <c r="O37" s="32"/>
      <c r="P37" s="32"/>
      <c r="Q37" s="210"/>
      <c r="R37" s="210"/>
      <c r="S37" s="211"/>
      <c r="T37" s="203"/>
      <c r="U37" s="204"/>
      <c r="V37" s="208"/>
      <c r="W37" s="232"/>
      <c r="X37" s="213"/>
      <c r="Y37" s="212"/>
      <c r="Z37" s="217"/>
      <c r="AA37" s="218"/>
      <c r="AB37" s="217"/>
      <c r="AC37" s="217"/>
      <c r="AD37" s="218"/>
      <c r="AE37" s="217"/>
      <c r="AF37" s="217"/>
      <c r="AG37" s="217"/>
    </row>
    <row r="38" spans="1:33" ht="39" customHeight="1" x14ac:dyDescent="0.2">
      <c r="A38" s="111">
        <v>14</v>
      </c>
      <c r="B38" s="182" t="s">
        <v>211</v>
      </c>
      <c r="C38" s="161" t="s">
        <v>182</v>
      </c>
      <c r="D38" s="161" t="s">
        <v>182</v>
      </c>
      <c r="E38" s="182" t="s">
        <v>216</v>
      </c>
      <c r="F38" s="32" t="s">
        <v>192</v>
      </c>
      <c r="G38" s="32"/>
      <c r="H38" s="161" t="s">
        <v>8</v>
      </c>
      <c r="I38" s="161" t="s">
        <v>9</v>
      </c>
      <c r="J38" s="161" t="s">
        <v>13</v>
      </c>
      <c r="K38" s="183">
        <v>1073.8399999999999</v>
      </c>
      <c r="L38" s="184">
        <v>42415.417156793977</v>
      </c>
      <c r="M38" s="32"/>
      <c r="N38" s="175" t="s">
        <v>264</v>
      </c>
      <c r="O38" s="32"/>
      <c r="P38" s="32"/>
      <c r="Q38" s="210"/>
      <c r="R38" s="210"/>
      <c r="S38" s="211"/>
      <c r="T38" s="203"/>
      <c r="U38" s="204"/>
      <c r="V38" s="208"/>
      <c r="W38" s="232"/>
      <c r="X38" s="213"/>
      <c r="Y38" s="212"/>
      <c r="Z38" s="217"/>
      <c r="AA38" s="218"/>
      <c r="AB38" s="217"/>
      <c r="AC38" s="217"/>
      <c r="AD38" s="218"/>
      <c r="AE38" s="217"/>
      <c r="AF38" s="217"/>
      <c r="AG38" s="217"/>
    </row>
    <row r="39" spans="1:33" ht="33.75" customHeight="1" x14ac:dyDescent="0.2">
      <c r="A39" s="111">
        <v>15</v>
      </c>
      <c r="B39" s="182" t="s">
        <v>212</v>
      </c>
      <c r="C39" s="161" t="s">
        <v>182</v>
      </c>
      <c r="D39" s="161" t="s">
        <v>182</v>
      </c>
      <c r="E39" s="182" t="s">
        <v>217</v>
      </c>
      <c r="F39" s="32" t="s">
        <v>192</v>
      </c>
      <c r="G39" s="32"/>
      <c r="H39" s="161" t="s">
        <v>8</v>
      </c>
      <c r="I39" s="161" t="s">
        <v>9</v>
      </c>
      <c r="J39" s="161" t="s">
        <v>13</v>
      </c>
      <c r="K39" s="183">
        <v>2016.25</v>
      </c>
      <c r="L39" s="184">
        <v>42415.419145601853</v>
      </c>
      <c r="M39" s="32"/>
      <c r="N39" s="175" t="s">
        <v>264</v>
      </c>
      <c r="O39" s="32"/>
      <c r="P39" s="32"/>
      <c r="Q39" s="210"/>
      <c r="R39" s="210"/>
      <c r="S39" s="211"/>
      <c r="T39" s="203"/>
      <c r="U39" s="204"/>
      <c r="V39" s="208"/>
      <c r="W39" s="232"/>
      <c r="X39" s="213"/>
      <c r="Y39" s="212"/>
      <c r="Z39" s="192"/>
      <c r="AA39" s="196"/>
      <c r="AB39" s="192"/>
      <c r="AC39" s="192"/>
      <c r="AD39" s="196"/>
      <c r="AE39" s="192"/>
      <c r="AF39" s="192"/>
      <c r="AG39" s="192"/>
    </row>
    <row r="40" spans="1:33" ht="33.75" customHeight="1" x14ac:dyDescent="0.2">
      <c r="A40" s="111">
        <v>19</v>
      </c>
      <c r="B40" s="182" t="s">
        <v>237</v>
      </c>
      <c r="C40" s="182" t="s">
        <v>56</v>
      </c>
      <c r="D40" s="182" t="s">
        <v>240</v>
      </c>
      <c r="E40" s="182" t="s">
        <v>241</v>
      </c>
      <c r="F40" s="192"/>
      <c r="G40" s="192"/>
      <c r="H40" s="182" t="s">
        <v>8</v>
      </c>
      <c r="I40" s="182" t="s">
        <v>9</v>
      </c>
      <c r="J40" s="182" t="s">
        <v>83</v>
      </c>
      <c r="K40" s="183">
        <v>9329.2000000000007</v>
      </c>
      <c r="L40" s="184">
        <v>42460</v>
      </c>
      <c r="M40" s="192"/>
      <c r="N40" s="175" t="s">
        <v>264</v>
      </c>
      <c r="O40" s="192"/>
      <c r="P40" s="192"/>
      <c r="Q40" s="210"/>
      <c r="R40" s="210"/>
      <c r="S40" s="215"/>
      <c r="T40" s="203"/>
      <c r="U40" s="204"/>
      <c r="V40" s="208"/>
      <c r="W40" s="216"/>
      <c r="X40" s="217"/>
      <c r="Y40" s="216"/>
      <c r="Z40" s="192"/>
      <c r="AA40" s="196"/>
      <c r="AB40" s="192"/>
      <c r="AC40" s="192"/>
      <c r="AD40" s="196"/>
      <c r="AE40" s="192"/>
      <c r="AF40" s="192"/>
      <c r="AG40" s="192"/>
    </row>
    <row r="41" spans="1:33" ht="33.75" customHeight="1" x14ac:dyDescent="0.2">
      <c r="A41" s="111">
        <v>20</v>
      </c>
      <c r="B41" s="182" t="s">
        <v>238</v>
      </c>
      <c r="C41" s="182" t="s">
        <v>56</v>
      </c>
      <c r="D41" s="182" t="s">
        <v>240</v>
      </c>
      <c r="E41" s="182" t="s">
        <v>242</v>
      </c>
      <c r="F41" s="192"/>
      <c r="G41" s="192"/>
      <c r="H41" s="182" t="s">
        <v>8</v>
      </c>
      <c r="I41" s="182" t="s">
        <v>9</v>
      </c>
      <c r="J41" s="182" t="s">
        <v>83</v>
      </c>
      <c r="K41" s="183">
        <v>187638.8</v>
      </c>
      <c r="L41" s="184">
        <v>42460</v>
      </c>
      <c r="M41" s="192"/>
      <c r="N41" s="175" t="s">
        <v>264</v>
      </c>
      <c r="O41" s="192"/>
      <c r="P41" s="192"/>
      <c r="Q41" s="210"/>
      <c r="R41" s="210"/>
      <c r="S41" s="215"/>
      <c r="T41" s="203"/>
      <c r="U41" s="204"/>
      <c r="V41" s="208"/>
      <c r="W41" s="216"/>
      <c r="X41" s="217"/>
      <c r="Y41" s="216"/>
      <c r="Z41" s="192"/>
      <c r="AA41" s="196"/>
      <c r="AB41" s="192"/>
      <c r="AC41" s="192"/>
      <c r="AD41" s="196"/>
      <c r="AE41" s="192"/>
      <c r="AF41" s="192"/>
      <c r="AG41" s="192"/>
    </row>
    <row r="42" spans="1:33" x14ac:dyDescent="0.2">
      <c r="Q42" s="50">
        <v>53859000</v>
      </c>
    </row>
    <row r="44" spans="1:33" x14ac:dyDescent="0.2">
      <c r="Q44" s="50">
        <f>Q42-Q29</f>
        <v>53859000</v>
      </c>
    </row>
  </sheetData>
  <mergeCells count="5">
    <mergeCell ref="A3:L3"/>
    <mergeCell ref="O3:R3"/>
    <mergeCell ref="Z3:AG3"/>
    <mergeCell ref="A29:G29"/>
    <mergeCell ref="A1:K1"/>
  </mergeCells>
  <conditionalFormatting sqref="N2:N17 N21:N22 N35:N36 N27:N30 N39:N1048576">
    <cfRule type="containsText" dxfId="15" priority="15" operator="containsText" text="Open">
      <formula>NOT(ISERROR(SEARCH("Open",N2)))</formula>
    </cfRule>
    <cfRule type="containsText" dxfId="14" priority="16" operator="containsText" text="Finalised">
      <formula>NOT(ISERROR(SEARCH("Finalised",N2)))</formula>
    </cfRule>
  </conditionalFormatting>
  <conditionalFormatting sqref="N19:N20 N34">
    <cfRule type="containsText" dxfId="13" priority="13" operator="containsText" text="Open">
      <formula>NOT(ISERROR(SEARCH("Open",N19)))</formula>
    </cfRule>
    <cfRule type="containsText" dxfId="12" priority="14" operator="containsText" text="Finalised">
      <formula>NOT(ISERROR(SEARCH("Finalised",N19)))</formula>
    </cfRule>
  </conditionalFormatting>
  <conditionalFormatting sqref="N18">
    <cfRule type="containsText" dxfId="11" priority="11" operator="containsText" text="Open">
      <formula>NOT(ISERROR(SEARCH("Open",N18)))</formula>
    </cfRule>
    <cfRule type="containsText" dxfId="10" priority="12" operator="containsText" text="Finalised">
      <formula>NOT(ISERROR(SEARCH("Finalised",N18)))</formula>
    </cfRule>
  </conditionalFormatting>
  <conditionalFormatting sqref="N24:N25">
    <cfRule type="containsText" dxfId="9" priority="9" operator="containsText" text="Open">
      <formula>NOT(ISERROR(SEARCH("Open",N24)))</formula>
    </cfRule>
    <cfRule type="containsText" dxfId="8" priority="10" operator="containsText" text="Finalised">
      <formula>NOT(ISERROR(SEARCH("Finalised",N24)))</formula>
    </cfRule>
  </conditionalFormatting>
  <conditionalFormatting sqref="N31:N33">
    <cfRule type="containsText" dxfId="7" priority="7" operator="containsText" text="Open">
      <formula>NOT(ISERROR(SEARCH("Open",N31)))</formula>
    </cfRule>
    <cfRule type="containsText" dxfId="6" priority="8" operator="containsText" text="Finalised">
      <formula>NOT(ISERROR(SEARCH("Finalised",N31)))</formula>
    </cfRule>
  </conditionalFormatting>
  <conditionalFormatting sqref="N37:N38">
    <cfRule type="containsText" dxfId="5" priority="5" operator="containsText" text="Open">
      <formula>NOT(ISERROR(SEARCH("Open",N37)))</formula>
    </cfRule>
    <cfRule type="containsText" dxfId="4" priority="6" operator="containsText" text="Finalised">
      <formula>NOT(ISERROR(SEARCH("Finalised",N37)))</formula>
    </cfRule>
  </conditionalFormatting>
  <conditionalFormatting sqref="N26">
    <cfRule type="containsText" dxfId="3" priority="3" operator="containsText" text="Open">
      <formula>NOT(ISERROR(SEARCH("Open",N26)))</formula>
    </cfRule>
    <cfRule type="containsText" dxfId="2" priority="4" operator="containsText" text="Finalised">
      <formula>NOT(ISERROR(SEARCH("Finalised",N26)))</formula>
    </cfRule>
  </conditionalFormatting>
  <conditionalFormatting sqref="N23">
    <cfRule type="containsText" dxfId="1" priority="1" operator="containsText" text="Open">
      <formula>NOT(ISERROR(SEARCH("Open",N23)))</formula>
    </cfRule>
    <cfRule type="containsText" dxfId="0" priority="2" operator="containsText" text="Finalised">
      <formula>NOT(ISERROR(SEARCH("Finalised",N23)))</formula>
    </cfRule>
  </conditionalFormatting>
  <pageMargins left="0.39370078740157483" right="0.39370078740157483" top="0.59055118110236227" bottom="0.59055118110236227" header="0" footer="0"/>
  <pageSetup paperSize="9" fitToHeight="4" orientation="landscape" r:id="rId1"/>
  <headerFooter alignWithMargins="0">
    <oddHeader>&amp;R&amp;12Annexure H</oddHeader>
    <oddFooter xml:space="preserve">&amp;L&amp;12Fruitless &amp; Wasteful Register - items still under investigations&amp;R&amp;8&amp;P&amp;10 </oddFooter>
  </headerFooter>
  <ignoredErrors>
    <ignoredError sqref="K29"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topLeftCell="A10" zoomScaleNormal="100" workbookViewId="0">
      <selection activeCell="G4" sqref="G4"/>
    </sheetView>
  </sheetViews>
  <sheetFormatPr defaultRowHeight="12" x14ac:dyDescent="0.2"/>
  <cols>
    <col min="1" max="2" width="4.85546875" style="141" customWidth="1"/>
    <col min="3" max="3" width="11.42578125" style="141" customWidth="1"/>
    <col min="4" max="4" width="12.5703125" style="141" hidden="1" customWidth="1"/>
    <col min="5" max="5" width="11.85546875" style="141" hidden="1" customWidth="1"/>
    <col min="6" max="6" width="27.28515625" style="156" customWidth="1"/>
    <col min="7" max="7" width="11.5703125" style="157" customWidth="1"/>
    <col min="8" max="8" width="11.7109375" style="157" customWidth="1"/>
    <col min="9" max="9" width="13.140625" style="141" customWidth="1"/>
    <col min="10" max="10" width="37.85546875" style="156" customWidth="1"/>
    <col min="11" max="11" width="23.140625" style="156" customWidth="1"/>
    <col min="12" max="12" width="17.85546875" style="158" customWidth="1"/>
    <col min="13" max="13" width="33.28515625" style="159" customWidth="1"/>
    <col min="14" max="14" width="10" style="156" customWidth="1"/>
    <col min="15" max="15" width="14.85546875" style="160" bestFit="1" customWidth="1"/>
    <col min="16" max="16" width="11.5703125" style="160" customWidth="1"/>
    <col min="17" max="17" width="15.140625" style="160" customWidth="1"/>
    <col min="18" max="18" width="13.140625" style="156" customWidth="1"/>
    <col min="19" max="19" width="13.140625" style="160" customWidth="1"/>
    <col min="20" max="20" width="3.28515625" style="141" customWidth="1"/>
    <col min="21" max="16384" width="9.140625" style="141"/>
  </cols>
  <sheetData>
    <row r="1" spans="1:19" s="119" customFormat="1" ht="24" customHeight="1" x14ac:dyDescent="0.2">
      <c r="A1" s="484" t="s">
        <v>50</v>
      </c>
      <c r="B1" s="485"/>
      <c r="C1" s="485"/>
      <c r="D1" s="485"/>
      <c r="E1" s="485"/>
      <c r="F1" s="485"/>
      <c r="G1" s="485"/>
      <c r="H1" s="485"/>
      <c r="I1" s="485"/>
      <c r="J1" s="485"/>
      <c r="K1" s="485"/>
      <c r="L1" s="485"/>
      <c r="M1" s="485"/>
      <c r="N1" s="485"/>
      <c r="O1" s="485"/>
      <c r="P1" s="485"/>
      <c r="Q1" s="485"/>
      <c r="R1" s="485"/>
      <c r="S1" s="486"/>
    </row>
    <row r="2" spans="1:19" s="122" customFormat="1" ht="8.25" customHeight="1" x14ac:dyDescent="0.2">
      <c r="A2" s="120"/>
      <c r="B2" s="120"/>
      <c r="C2" s="121"/>
      <c r="F2" s="123"/>
      <c r="G2" s="124"/>
      <c r="H2" s="124"/>
      <c r="J2" s="123"/>
      <c r="K2" s="123"/>
      <c r="L2" s="125"/>
      <c r="M2" s="126"/>
      <c r="N2" s="123"/>
      <c r="O2" s="127"/>
      <c r="P2" s="127"/>
      <c r="Q2" s="127"/>
      <c r="R2" s="123"/>
      <c r="S2" s="127"/>
    </row>
    <row r="3" spans="1:19" s="128" customFormat="1" ht="18.75" customHeight="1" x14ac:dyDescent="0.2">
      <c r="A3" s="487" t="s">
        <v>22</v>
      </c>
      <c r="B3" s="487"/>
      <c r="C3" s="487"/>
      <c r="D3" s="487"/>
      <c r="E3" s="487"/>
      <c r="F3" s="487"/>
      <c r="G3" s="487"/>
      <c r="H3" s="487"/>
      <c r="I3" s="488"/>
      <c r="J3" s="489"/>
      <c r="K3" s="489"/>
      <c r="L3" s="489"/>
      <c r="M3" s="489"/>
      <c r="N3" s="489"/>
      <c r="O3" s="489"/>
      <c r="P3" s="489"/>
      <c r="Q3" s="489"/>
      <c r="R3" s="489"/>
      <c r="S3" s="489"/>
    </row>
    <row r="4" spans="1:19" s="123" customFormat="1" ht="60" x14ac:dyDescent="0.2">
      <c r="A4" s="129" t="s">
        <v>3</v>
      </c>
      <c r="B4" s="129" t="s">
        <v>3</v>
      </c>
      <c r="C4" s="130" t="s">
        <v>5</v>
      </c>
      <c r="D4" s="130" t="s">
        <v>18</v>
      </c>
      <c r="E4" s="130" t="s">
        <v>19</v>
      </c>
      <c r="F4" s="131" t="s">
        <v>20</v>
      </c>
      <c r="G4" s="130" t="s">
        <v>37</v>
      </c>
      <c r="H4" s="130" t="s">
        <v>48</v>
      </c>
      <c r="I4" s="131" t="s">
        <v>2</v>
      </c>
      <c r="J4" s="131" t="s">
        <v>23</v>
      </c>
      <c r="K4" s="131" t="s">
        <v>36</v>
      </c>
      <c r="L4" s="132" t="s">
        <v>53</v>
      </c>
      <c r="M4" s="130" t="s">
        <v>24</v>
      </c>
      <c r="N4" s="133" t="s">
        <v>44</v>
      </c>
      <c r="O4" s="134" t="s">
        <v>25</v>
      </c>
      <c r="P4" s="134" t="s">
        <v>55</v>
      </c>
      <c r="Q4" s="134" t="s">
        <v>54</v>
      </c>
      <c r="R4" s="130" t="s">
        <v>26</v>
      </c>
      <c r="S4" s="134" t="s">
        <v>25</v>
      </c>
    </row>
    <row r="5" spans="1:19" ht="132" customHeight="1" x14ac:dyDescent="0.2">
      <c r="A5" s="135">
        <v>1</v>
      </c>
      <c r="B5" s="135">
        <v>1</v>
      </c>
      <c r="C5" s="136" t="s">
        <v>6</v>
      </c>
      <c r="D5" s="136" t="s">
        <v>14</v>
      </c>
      <c r="E5" s="136" t="s">
        <v>16</v>
      </c>
      <c r="F5" s="137" t="s">
        <v>7</v>
      </c>
      <c r="G5" s="138" t="s">
        <v>96</v>
      </c>
      <c r="H5" s="138" t="s">
        <v>97</v>
      </c>
      <c r="I5" s="136" t="s">
        <v>10</v>
      </c>
      <c r="J5" s="137" t="s">
        <v>121</v>
      </c>
      <c r="K5" s="137" t="s">
        <v>122</v>
      </c>
      <c r="L5" s="68">
        <v>7234.78</v>
      </c>
      <c r="M5" s="137" t="s">
        <v>123</v>
      </c>
      <c r="N5" s="139" t="s">
        <v>109</v>
      </c>
      <c r="O5" s="140">
        <v>42139</v>
      </c>
      <c r="P5" s="140" t="s">
        <v>109</v>
      </c>
      <c r="Q5" s="140" t="s">
        <v>109</v>
      </c>
      <c r="R5" s="139"/>
      <c r="S5" s="140"/>
    </row>
    <row r="6" spans="1:19" ht="121.5" customHeight="1" x14ac:dyDescent="0.2">
      <c r="A6" s="135">
        <v>2</v>
      </c>
      <c r="B6" s="135">
        <v>2</v>
      </c>
      <c r="C6" s="136" t="s">
        <v>11</v>
      </c>
      <c r="D6" s="136" t="s">
        <v>4</v>
      </c>
      <c r="E6" s="136" t="s">
        <v>15</v>
      </c>
      <c r="F6" s="137" t="s">
        <v>12</v>
      </c>
      <c r="G6" s="138"/>
      <c r="H6" s="138"/>
      <c r="I6" s="136" t="s">
        <v>13</v>
      </c>
      <c r="J6" s="137" t="s">
        <v>99</v>
      </c>
      <c r="K6" s="137" t="s">
        <v>111</v>
      </c>
      <c r="L6" s="68">
        <v>53231</v>
      </c>
      <c r="M6" s="142" t="s">
        <v>127</v>
      </c>
      <c r="N6" s="139" t="s">
        <v>109</v>
      </c>
      <c r="O6" s="140">
        <v>42139</v>
      </c>
      <c r="P6" s="140" t="s">
        <v>109</v>
      </c>
      <c r="Q6" s="140" t="s">
        <v>109</v>
      </c>
      <c r="R6" s="139"/>
      <c r="S6" s="140"/>
    </row>
    <row r="7" spans="1:19" ht="119.25" customHeight="1" x14ac:dyDescent="0.2">
      <c r="A7" s="135">
        <v>3</v>
      </c>
      <c r="B7" s="135">
        <v>5</v>
      </c>
      <c r="C7" s="143" t="s">
        <v>62</v>
      </c>
      <c r="D7" s="143" t="s">
        <v>59</v>
      </c>
      <c r="E7" s="144" t="s">
        <v>60</v>
      </c>
      <c r="F7" s="144" t="s">
        <v>61</v>
      </c>
      <c r="G7" s="145"/>
      <c r="H7" s="145"/>
      <c r="I7" s="146" t="s">
        <v>13</v>
      </c>
      <c r="J7" s="144" t="s">
        <v>126</v>
      </c>
      <c r="K7" s="144" t="s">
        <v>110</v>
      </c>
      <c r="L7" s="147">
        <v>17000</v>
      </c>
      <c r="M7" s="142" t="s">
        <v>100</v>
      </c>
      <c r="N7" s="139" t="s">
        <v>109</v>
      </c>
      <c r="O7" s="148">
        <v>42139</v>
      </c>
      <c r="P7" s="148" t="s">
        <v>109</v>
      </c>
      <c r="Q7" s="148" t="s">
        <v>136</v>
      </c>
      <c r="R7" s="144"/>
      <c r="S7" s="148"/>
    </row>
    <row r="8" spans="1:19" ht="157.5" customHeight="1" x14ac:dyDescent="0.2">
      <c r="A8" s="135">
        <v>4</v>
      </c>
      <c r="B8" s="135">
        <v>6</v>
      </c>
      <c r="C8" s="143" t="s">
        <v>80</v>
      </c>
      <c r="D8" s="143" t="s">
        <v>59</v>
      </c>
      <c r="E8" s="144" t="s">
        <v>63</v>
      </c>
      <c r="F8" s="137" t="s">
        <v>117</v>
      </c>
      <c r="G8" s="145" t="s">
        <v>64</v>
      </c>
      <c r="H8" s="145"/>
      <c r="I8" s="146" t="s">
        <v>13</v>
      </c>
      <c r="J8" s="144" t="s">
        <v>95</v>
      </c>
      <c r="K8" s="144"/>
      <c r="L8" s="147">
        <v>127440</v>
      </c>
      <c r="M8" s="142" t="s">
        <v>127</v>
      </c>
      <c r="N8" s="139" t="s">
        <v>109</v>
      </c>
      <c r="O8" s="148">
        <v>42139</v>
      </c>
      <c r="P8" s="148" t="s">
        <v>109</v>
      </c>
      <c r="Q8" s="148" t="s">
        <v>128</v>
      </c>
      <c r="R8" s="144"/>
      <c r="S8" s="148"/>
    </row>
    <row r="9" spans="1:19" ht="87.75" customHeight="1" x14ac:dyDescent="0.2">
      <c r="A9" s="135">
        <v>5</v>
      </c>
      <c r="B9" s="135">
        <v>7</v>
      </c>
      <c r="C9" s="143" t="s">
        <v>82</v>
      </c>
      <c r="D9" s="143" t="s">
        <v>56</v>
      </c>
      <c r="E9" s="144" t="s">
        <v>65</v>
      </c>
      <c r="F9" s="144" t="s">
        <v>81</v>
      </c>
      <c r="G9" s="145" t="s">
        <v>66</v>
      </c>
      <c r="H9" s="145"/>
      <c r="I9" s="146" t="s">
        <v>46</v>
      </c>
      <c r="J9" s="144" t="s">
        <v>101</v>
      </c>
      <c r="K9" s="144"/>
      <c r="L9" s="147">
        <v>1287437</v>
      </c>
      <c r="M9" s="142" t="s">
        <v>127</v>
      </c>
      <c r="N9" s="139" t="s">
        <v>109</v>
      </c>
      <c r="O9" s="148">
        <v>42139</v>
      </c>
      <c r="P9" s="148" t="s">
        <v>109</v>
      </c>
      <c r="Q9" s="148" t="s">
        <v>109</v>
      </c>
      <c r="R9" s="144"/>
      <c r="S9" s="148"/>
    </row>
    <row r="10" spans="1:19" ht="129.75" customHeight="1" x14ac:dyDescent="0.2">
      <c r="A10" s="135">
        <v>6</v>
      </c>
      <c r="B10" s="135">
        <v>8</v>
      </c>
      <c r="C10" s="143" t="s">
        <v>84</v>
      </c>
      <c r="D10" s="143" t="s">
        <v>14</v>
      </c>
      <c r="E10" s="144" t="s">
        <v>70</v>
      </c>
      <c r="F10" s="144" t="s">
        <v>69</v>
      </c>
      <c r="G10" s="145" t="s">
        <v>68</v>
      </c>
      <c r="H10" s="145">
        <v>500104</v>
      </c>
      <c r="I10" s="146" t="s">
        <v>83</v>
      </c>
      <c r="J10" s="144" t="s">
        <v>102</v>
      </c>
      <c r="K10" s="144" t="s">
        <v>129</v>
      </c>
      <c r="L10" s="147">
        <v>218985.99</v>
      </c>
      <c r="M10" s="137" t="s">
        <v>130</v>
      </c>
      <c r="N10" s="139" t="s">
        <v>109</v>
      </c>
      <c r="O10" s="148">
        <v>42139</v>
      </c>
      <c r="P10" s="148" t="s">
        <v>109</v>
      </c>
      <c r="Q10" s="148"/>
      <c r="R10" s="144"/>
      <c r="S10" s="148"/>
    </row>
    <row r="11" spans="1:19" ht="144" x14ac:dyDescent="0.2">
      <c r="A11" s="135">
        <v>7</v>
      </c>
      <c r="B11" s="135">
        <v>10</v>
      </c>
      <c r="C11" s="143" t="s">
        <v>88</v>
      </c>
      <c r="D11" s="143" t="s">
        <v>73</v>
      </c>
      <c r="E11" s="144" t="s">
        <v>87</v>
      </c>
      <c r="F11" s="144" t="s">
        <v>103</v>
      </c>
      <c r="G11" s="145" t="s">
        <v>72</v>
      </c>
      <c r="H11" s="145"/>
      <c r="I11" s="146" t="s">
        <v>46</v>
      </c>
      <c r="J11" s="144" t="s">
        <v>104</v>
      </c>
      <c r="K11" s="144" t="s">
        <v>132</v>
      </c>
      <c r="L11" s="149">
        <v>2286635.4500000002</v>
      </c>
      <c r="M11" s="137" t="s">
        <v>133</v>
      </c>
      <c r="N11" s="139" t="s">
        <v>109</v>
      </c>
      <c r="O11" s="148">
        <v>42139</v>
      </c>
      <c r="P11" s="148" t="s">
        <v>109</v>
      </c>
      <c r="Q11" s="148"/>
      <c r="R11" s="144"/>
      <c r="S11" s="148"/>
    </row>
    <row r="12" spans="1:19" ht="132" x14ac:dyDescent="0.2">
      <c r="A12" s="135">
        <v>8</v>
      </c>
      <c r="B12" s="135">
        <v>12</v>
      </c>
      <c r="C12" s="143" t="s">
        <v>92</v>
      </c>
      <c r="D12" s="143" t="s">
        <v>76</v>
      </c>
      <c r="E12" s="143" t="s">
        <v>77</v>
      </c>
      <c r="F12" s="144" t="s">
        <v>105</v>
      </c>
      <c r="G12" s="145" t="s">
        <v>118</v>
      </c>
      <c r="H12" s="145">
        <v>102938</v>
      </c>
      <c r="I12" s="143" t="s">
        <v>46</v>
      </c>
      <c r="J12" s="144" t="s">
        <v>119</v>
      </c>
      <c r="K12" s="144" t="s">
        <v>108</v>
      </c>
      <c r="L12" s="147">
        <v>10000</v>
      </c>
      <c r="M12" s="137" t="s">
        <v>134</v>
      </c>
      <c r="N12" s="139" t="s">
        <v>109</v>
      </c>
      <c r="O12" s="148">
        <v>42139</v>
      </c>
      <c r="P12" s="148" t="s">
        <v>109</v>
      </c>
      <c r="Q12" s="148"/>
      <c r="R12" s="144"/>
      <c r="S12" s="148"/>
    </row>
    <row r="13" spans="1:19" s="122" customFormat="1" ht="35.25" customHeight="1" thickBot="1" x14ac:dyDescent="0.25">
      <c r="A13" s="150"/>
      <c r="B13" s="150"/>
      <c r="C13" s="150"/>
      <c r="D13" s="150"/>
      <c r="E13" s="150"/>
      <c r="F13" s="151"/>
      <c r="G13" s="152"/>
      <c r="H13" s="153" t="s">
        <v>138</v>
      </c>
      <c r="I13" s="153"/>
      <c r="J13" s="153"/>
      <c r="K13" s="154"/>
      <c r="L13" s="155">
        <f>SUM(L5:L12)</f>
        <v>4007964.22</v>
      </c>
      <c r="M13" s="126"/>
      <c r="N13" s="123"/>
      <c r="O13" s="127"/>
      <c r="P13" s="127"/>
      <c r="Q13" s="127"/>
      <c r="R13" s="123"/>
      <c r="S13" s="127"/>
    </row>
    <row r="14" spans="1:19" ht="12.75" thickTop="1" x14ac:dyDescent="0.2"/>
  </sheetData>
  <mergeCells count="3">
    <mergeCell ref="A1:S1"/>
    <mergeCell ref="A3:I3"/>
    <mergeCell ref="J3:S3"/>
  </mergeCells>
  <pageMargins left="0.19685039370078741" right="0.19685039370078741" top="0.39370078740157483" bottom="0.19685039370078741" header="0" footer="0"/>
  <pageSetup paperSize="9" scale="53" fitToHeight="0" orientation="landscape" r:id="rId1"/>
  <headerFooter alignWithMargins="0">
    <oddHeader>&amp;RAnnexure C</oddHeader>
    <oddFooter>&amp;LFruitless &amp; Wasteful Register&amp;CPage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
  <sheetViews>
    <sheetView showGridLines="0" zoomScale="90" zoomScaleNormal="90" workbookViewId="0">
      <selection activeCell="F8" sqref="F8"/>
    </sheetView>
  </sheetViews>
  <sheetFormatPr defaultRowHeight="12" x14ac:dyDescent="0.2"/>
  <cols>
    <col min="1" max="1" width="4.85546875" style="90" customWidth="1"/>
    <col min="2" max="2" width="4.85546875" style="1" customWidth="1"/>
    <col min="3" max="3" width="11.42578125" style="1" customWidth="1"/>
    <col min="4" max="4" width="15.28515625" style="1" customWidth="1"/>
    <col min="5" max="5" width="13.85546875" style="1" customWidth="1"/>
    <col min="6" max="6" width="25.28515625" style="24" customWidth="1"/>
    <col min="7" max="7" width="11.5703125" style="66" customWidth="1"/>
    <col min="8" max="8" width="11.7109375" style="66" customWidth="1"/>
    <col min="9" max="9" width="13.140625" style="1" customWidth="1"/>
    <col min="10" max="10" width="37.85546875" style="24" customWidth="1"/>
    <col min="11" max="11" width="23.140625" style="24" customWidth="1"/>
    <col min="12" max="12" width="16.42578125" style="72" customWidth="1"/>
    <col min="13" max="13" width="32.5703125" style="39" customWidth="1"/>
    <col min="14" max="14" width="10" style="24" customWidth="1"/>
    <col min="15" max="15" width="14.85546875" style="26" bestFit="1" customWidth="1"/>
    <col min="16" max="16" width="17.85546875" style="26" customWidth="1"/>
    <col min="17" max="17" width="10.28515625" style="26" customWidth="1"/>
    <col min="18" max="18" width="13.140625" style="24" customWidth="1"/>
    <col min="19" max="19" width="13.140625" style="26" customWidth="1"/>
    <col min="20" max="20" width="11.7109375" style="24" customWidth="1"/>
    <col min="21" max="21" width="15.7109375" style="25" customWidth="1"/>
    <col min="22" max="22" width="13.28515625" style="24" customWidth="1"/>
    <col min="23" max="23" width="12.85546875" style="24" customWidth="1"/>
    <col min="24" max="24" width="14" style="25" customWidth="1"/>
    <col min="25" max="25" width="15.28515625" style="24" customWidth="1"/>
    <col min="26" max="26" width="12.28515625" style="24" customWidth="1"/>
    <col min="27" max="27" width="14.28515625" style="24" customWidth="1"/>
    <col min="28" max="16384" width="9.140625" style="1"/>
  </cols>
  <sheetData>
    <row r="1" spans="1:27" s="3" customFormat="1" ht="24" customHeight="1" x14ac:dyDescent="0.2">
      <c r="A1" s="493" t="s">
        <v>50</v>
      </c>
      <c r="B1" s="493"/>
      <c r="C1" s="493"/>
      <c r="D1" s="493"/>
      <c r="E1" s="493"/>
      <c r="F1" s="493"/>
      <c r="G1" s="493"/>
      <c r="H1" s="493"/>
      <c r="I1" s="493"/>
      <c r="J1" s="493"/>
      <c r="K1" s="493"/>
      <c r="L1" s="493"/>
      <c r="M1" s="81"/>
      <c r="N1" s="81"/>
      <c r="O1" s="81"/>
      <c r="P1" s="81"/>
      <c r="Q1" s="81"/>
      <c r="R1" s="81"/>
      <c r="S1" s="81"/>
      <c r="T1" s="53"/>
      <c r="U1" s="53"/>
      <c r="V1" s="53"/>
      <c r="W1" s="53"/>
      <c r="X1" s="53"/>
      <c r="Y1" s="53"/>
      <c r="Z1" s="53"/>
      <c r="AA1" s="54"/>
    </row>
    <row r="2" spans="1:27" s="4" customFormat="1" ht="8.25" customHeight="1" x14ac:dyDescent="0.2">
      <c r="A2" s="87"/>
      <c r="B2" s="11"/>
      <c r="C2" s="10"/>
      <c r="F2" s="8"/>
      <c r="G2" s="63"/>
      <c r="H2" s="63"/>
      <c r="J2" s="8"/>
      <c r="K2" s="8"/>
      <c r="L2" s="67"/>
      <c r="M2" s="37"/>
      <c r="N2" s="8"/>
      <c r="O2" s="9"/>
      <c r="P2" s="9"/>
      <c r="Q2" s="9"/>
      <c r="R2" s="8"/>
      <c r="S2" s="9"/>
      <c r="T2" s="8"/>
      <c r="U2" s="22"/>
      <c r="V2" s="8"/>
      <c r="W2" s="8"/>
      <c r="X2" s="22"/>
      <c r="Y2" s="8"/>
      <c r="Z2" s="8"/>
      <c r="AA2" s="8"/>
    </row>
    <row r="3" spans="1:27" s="15" customFormat="1" ht="18.75" customHeight="1" x14ac:dyDescent="0.2">
      <c r="A3" s="491" t="s">
        <v>22</v>
      </c>
      <c r="B3" s="491"/>
      <c r="C3" s="491"/>
      <c r="D3" s="491"/>
      <c r="E3" s="491"/>
      <c r="F3" s="491"/>
      <c r="G3" s="491"/>
      <c r="H3" s="491"/>
      <c r="I3" s="492"/>
      <c r="J3" s="470" t="s">
        <v>137</v>
      </c>
      <c r="K3" s="471"/>
      <c r="L3" s="471"/>
      <c r="M3" s="79"/>
      <c r="N3" s="79"/>
      <c r="O3" s="79"/>
      <c r="P3" s="79"/>
      <c r="Q3" s="79"/>
      <c r="R3" s="79"/>
      <c r="S3" s="80"/>
      <c r="T3" s="474" t="s">
        <v>39</v>
      </c>
      <c r="U3" s="474"/>
      <c r="V3" s="474"/>
      <c r="W3" s="474"/>
      <c r="X3" s="474"/>
      <c r="Y3" s="474"/>
      <c r="Z3" s="474"/>
      <c r="AA3" s="474"/>
    </row>
    <row r="4" spans="1:27" s="8" customFormat="1" ht="51" customHeight="1" x14ac:dyDescent="0.2">
      <c r="A4" s="55" t="s">
        <v>3</v>
      </c>
      <c r="B4" s="55" t="s">
        <v>3</v>
      </c>
      <c r="C4" s="56" t="s">
        <v>5</v>
      </c>
      <c r="D4" s="56" t="s">
        <v>18</v>
      </c>
      <c r="E4" s="56" t="s">
        <v>19</v>
      </c>
      <c r="F4" s="57" t="s">
        <v>20</v>
      </c>
      <c r="G4" s="56" t="s">
        <v>37</v>
      </c>
      <c r="H4" s="56" t="s">
        <v>48</v>
      </c>
      <c r="I4" s="57" t="s">
        <v>2</v>
      </c>
      <c r="J4" s="57" t="s">
        <v>23</v>
      </c>
      <c r="K4" s="57" t="s">
        <v>36</v>
      </c>
      <c r="L4" s="73" t="s">
        <v>53</v>
      </c>
      <c r="M4" s="56" t="s">
        <v>24</v>
      </c>
      <c r="N4" s="58" t="s">
        <v>44</v>
      </c>
      <c r="O4" s="59" t="s">
        <v>25</v>
      </c>
      <c r="P4" s="59" t="s">
        <v>55</v>
      </c>
      <c r="Q4" s="59" t="s">
        <v>54</v>
      </c>
      <c r="R4" s="56" t="s">
        <v>26</v>
      </c>
      <c r="S4" s="59" t="s">
        <v>25</v>
      </c>
      <c r="T4" s="58" t="s">
        <v>28</v>
      </c>
      <c r="U4" s="60" t="s">
        <v>29</v>
      </c>
      <c r="V4" s="61" t="s">
        <v>30</v>
      </c>
      <c r="W4" s="61" t="s">
        <v>31</v>
      </c>
      <c r="X4" s="60" t="s">
        <v>32</v>
      </c>
      <c r="Y4" s="57" t="s">
        <v>33</v>
      </c>
      <c r="Z4" s="58" t="s">
        <v>34</v>
      </c>
      <c r="AA4" s="62" t="s">
        <v>35</v>
      </c>
    </row>
    <row r="5" spans="1:27" ht="84" x14ac:dyDescent="0.2">
      <c r="A5" s="88">
        <v>1</v>
      </c>
      <c r="B5" s="6">
        <v>3</v>
      </c>
      <c r="C5" s="5" t="s">
        <v>45</v>
      </c>
      <c r="D5" s="36" t="s">
        <v>17</v>
      </c>
      <c r="E5" s="36" t="s">
        <v>47</v>
      </c>
      <c r="F5" s="5" t="s">
        <v>78</v>
      </c>
      <c r="G5" s="64" t="s">
        <v>51</v>
      </c>
      <c r="H5" s="64">
        <v>111270</v>
      </c>
      <c r="I5" s="5" t="s">
        <v>46</v>
      </c>
      <c r="J5" s="23" t="s">
        <v>93</v>
      </c>
      <c r="K5" s="32" t="s">
        <v>124</v>
      </c>
      <c r="L5" s="69"/>
      <c r="M5" s="31" t="s">
        <v>135</v>
      </c>
      <c r="N5" s="2" t="s">
        <v>109</v>
      </c>
      <c r="O5" s="35">
        <v>42139</v>
      </c>
      <c r="P5" s="35"/>
      <c r="Q5" s="35"/>
      <c r="R5" s="32"/>
      <c r="S5" s="35"/>
      <c r="T5" s="32"/>
      <c r="U5" s="34"/>
      <c r="V5" s="32"/>
      <c r="W5" s="32"/>
      <c r="X5" s="34"/>
      <c r="Y5" s="32"/>
      <c r="Z5" s="32"/>
      <c r="AA5" s="32"/>
    </row>
    <row r="6" spans="1:27" ht="48" x14ac:dyDescent="0.2">
      <c r="A6" s="88">
        <v>2</v>
      </c>
      <c r="B6" s="6">
        <v>4</v>
      </c>
      <c r="C6" s="40" t="s">
        <v>79</v>
      </c>
      <c r="D6" s="40" t="s">
        <v>56</v>
      </c>
      <c r="E6" s="32" t="s">
        <v>94</v>
      </c>
      <c r="F6" s="32" t="s">
        <v>57</v>
      </c>
      <c r="G6" s="65" t="s">
        <v>58</v>
      </c>
      <c r="H6" s="65"/>
      <c r="I6" s="43" t="s">
        <v>13</v>
      </c>
      <c r="J6" s="32" t="s">
        <v>125</v>
      </c>
      <c r="K6" s="32"/>
      <c r="L6" s="69"/>
      <c r="M6" s="31" t="s">
        <v>135</v>
      </c>
      <c r="N6" s="2" t="s">
        <v>109</v>
      </c>
      <c r="O6" s="35">
        <v>42139</v>
      </c>
      <c r="P6" s="35"/>
      <c r="Q6" s="35"/>
      <c r="R6" s="32"/>
      <c r="S6" s="35"/>
      <c r="T6" s="32"/>
      <c r="U6" s="34"/>
      <c r="V6" s="32"/>
      <c r="W6" s="32"/>
      <c r="X6" s="34"/>
      <c r="Y6" s="32"/>
      <c r="Z6" s="32"/>
      <c r="AA6" s="32"/>
    </row>
    <row r="7" spans="1:27" ht="120" x14ac:dyDescent="0.2">
      <c r="A7" s="88">
        <v>3</v>
      </c>
      <c r="B7" s="6">
        <v>9</v>
      </c>
      <c r="C7" s="40" t="s">
        <v>86</v>
      </c>
      <c r="D7" s="40" t="s">
        <v>14</v>
      </c>
      <c r="E7" s="32" t="s">
        <v>70</v>
      </c>
      <c r="F7" s="32" t="s">
        <v>85</v>
      </c>
      <c r="G7" s="65" t="s">
        <v>71</v>
      </c>
      <c r="H7" s="65">
        <v>109645</v>
      </c>
      <c r="I7" s="43" t="s">
        <v>67</v>
      </c>
      <c r="J7" s="32" t="s">
        <v>98</v>
      </c>
      <c r="K7" s="32" t="s">
        <v>120</v>
      </c>
      <c r="L7" s="69"/>
      <c r="M7" s="23" t="s">
        <v>131</v>
      </c>
      <c r="N7" s="2" t="s">
        <v>109</v>
      </c>
      <c r="O7" s="35">
        <v>42139</v>
      </c>
      <c r="P7" s="35"/>
      <c r="Q7" s="35"/>
      <c r="R7" s="32"/>
      <c r="S7" s="35"/>
      <c r="T7" s="32"/>
      <c r="U7" s="34"/>
      <c r="V7" s="32"/>
      <c r="W7" s="32"/>
      <c r="X7" s="34"/>
      <c r="Y7" s="32"/>
      <c r="Z7" s="32"/>
      <c r="AA7" s="32"/>
    </row>
    <row r="8" spans="1:27" ht="36" x14ac:dyDescent="0.2">
      <c r="A8" s="88">
        <v>4</v>
      </c>
      <c r="B8" s="6">
        <v>11</v>
      </c>
      <c r="C8" s="40" t="s">
        <v>91</v>
      </c>
      <c r="D8" s="40" t="s">
        <v>74</v>
      </c>
      <c r="E8" s="32" t="s">
        <v>75</v>
      </c>
      <c r="F8" s="32" t="s">
        <v>89</v>
      </c>
      <c r="G8" s="65"/>
      <c r="H8" s="65"/>
      <c r="I8" s="43" t="s">
        <v>90</v>
      </c>
      <c r="J8" s="32"/>
      <c r="K8" s="32"/>
      <c r="L8" s="69"/>
      <c r="M8" s="31" t="s">
        <v>135</v>
      </c>
      <c r="N8" s="2" t="s">
        <v>109</v>
      </c>
      <c r="O8" s="35">
        <v>42139</v>
      </c>
      <c r="P8" s="35"/>
      <c r="Q8" s="35"/>
      <c r="R8" s="32"/>
      <c r="S8" s="35"/>
      <c r="T8" s="32"/>
      <c r="U8" s="34"/>
      <c r="V8" s="32"/>
      <c r="W8" s="32"/>
      <c r="X8" s="34"/>
      <c r="Y8" s="32"/>
      <c r="Z8" s="32"/>
      <c r="AA8" s="32"/>
    </row>
    <row r="9" spans="1:27" ht="60" x14ac:dyDescent="0.2">
      <c r="A9" s="89">
        <v>5</v>
      </c>
      <c r="B9" s="40">
        <v>13</v>
      </c>
      <c r="C9" s="40" t="s">
        <v>113</v>
      </c>
      <c r="D9" s="40" t="s">
        <v>14</v>
      </c>
      <c r="E9" s="40" t="s">
        <v>70</v>
      </c>
      <c r="F9" s="32" t="s">
        <v>112</v>
      </c>
      <c r="G9" s="65"/>
      <c r="H9" s="65"/>
      <c r="I9" s="32" t="s">
        <v>114</v>
      </c>
      <c r="J9" s="32" t="s">
        <v>115</v>
      </c>
      <c r="K9" s="32" t="s">
        <v>116</v>
      </c>
      <c r="L9" s="69">
        <v>4220</v>
      </c>
      <c r="M9" s="31" t="s">
        <v>135</v>
      </c>
      <c r="N9" s="32" t="s">
        <v>109</v>
      </c>
      <c r="O9" s="35">
        <v>42139</v>
      </c>
      <c r="P9" s="35"/>
      <c r="Q9" s="35"/>
      <c r="R9" s="32"/>
      <c r="S9" s="35"/>
      <c r="T9" s="32"/>
      <c r="U9" s="34"/>
      <c r="V9" s="32"/>
      <c r="W9" s="32"/>
      <c r="X9" s="34"/>
      <c r="Y9" s="32"/>
      <c r="Z9" s="32"/>
      <c r="AA9" s="32"/>
    </row>
    <row r="10" spans="1:27" s="4" customFormat="1" ht="35.25" customHeight="1" thickBot="1" x14ac:dyDescent="0.25">
      <c r="A10" s="475" t="s">
        <v>138</v>
      </c>
      <c r="B10" s="475"/>
      <c r="C10" s="475"/>
      <c r="D10" s="475"/>
      <c r="E10" s="475"/>
      <c r="F10" s="475"/>
      <c r="G10" s="475"/>
      <c r="H10" s="475"/>
      <c r="I10" s="475"/>
      <c r="J10" s="475"/>
      <c r="K10" s="490"/>
      <c r="L10" s="82">
        <f>SUM(L5:L9)</f>
        <v>4220</v>
      </c>
      <c r="M10" s="83"/>
      <c r="N10" s="84"/>
      <c r="O10" s="85"/>
      <c r="P10" s="85"/>
      <c r="Q10" s="85"/>
      <c r="R10" s="84"/>
      <c r="S10" s="85"/>
      <c r="T10" s="84"/>
      <c r="U10" s="86"/>
      <c r="V10" s="84"/>
      <c r="W10" s="84"/>
      <c r="X10" s="86"/>
      <c r="Y10" s="84"/>
      <c r="Z10" s="84"/>
      <c r="AA10" s="84"/>
    </row>
    <row r="11" spans="1:27" ht="12.75" thickTop="1" x14ac:dyDescent="0.2"/>
  </sheetData>
  <mergeCells count="5">
    <mergeCell ref="A10:K10"/>
    <mergeCell ref="T3:AA3"/>
    <mergeCell ref="A3:I3"/>
    <mergeCell ref="J3:L3"/>
    <mergeCell ref="A1:L1"/>
  </mergeCells>
  <pageMargins left="0.39370078740157483" right="0.39370078740157483" top="0.39370078740157483" bottom="0.39370078740157483" header="0" footer="0"/>
  <pageSetup paperSize="9" scale="74" fitToHeight="0" orientation="landscape" r:id="rId1"/>
  <headerFooter alignWithMargins="0">
    <oddHeader>&amp;RAnnexure F</oddHeader>
    <oddFooter>&amp;LFruitless &amp; Wasteful Register - items still under investigation&amp;CPage &amp;P of &amp;N</oddFooter>
  </headerFooter>
  <ignoredErrors>
    <ignoredError sqref="L10" emptyCellReferenc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topLeftCell="A10" zoomScaleNormal="100" workbookViewId="0">
      <selection activeCell="F8" sqref="F8"/>
    </sheetView>
  </sheetViews>
  <sheetFormatPr defaultRowHeight="12" x14ac:dyDescent="0.2"/>
  <cols>
    <col min="1" max="2" width="4.85546875" style="1" customWidth="1"/>
    <col min="3" max="3" width="11.42578125" style="1" customWidth="1"/>
    <col min="4" max="4" width="12.5703125" style="1" customWidth="1"/>
    <col min="5" max="5" width="11.85546875" style="1" customWidth="1"/>
    <col min="6" max="6" width="27.28515625" style="24" customWidth="1"/>
    <col min="7" max="7" width="11.5703125" style="66" customWidth="1"/>
    <col min="8" max="8" width="11.7109375" style="66" customWidth="1"/>
    <col min="9" max="9" width="13.140625" style="1" customWidth="1"/>
    <col min="10" max="10" width="37.85546875" style="24" customWidth="1"/>
    <col min="11" max="11" width="23.140625" style="24" customWidth="1"/>
    <col min="12" max="12" width="17.85546875" style="72" customWidth="1"/>
    <col min="13" max="13" width="33.28515625" style="39" customWidth="1"/>
    <col min="14" max="14" width="10" style="24" customWidth="1"/>
    <col min="15" max="15" width="14.85546875" style="26" bestFit="1" customWidth="1"/>
    <col min="16" max="16" width="11.5703125" style="26" customWidth="1"/>
    <col min="17" max="17" width="15.140625" style="26" customWidth="1"/>
    <col min="18" max="18" width="13.140625" style="24" customWidth="1"/>
    <col min="19" max="19" width="13.140625" style="26" customWidth="1"/>
    <col min="20" max="20" width="3.28515625" style="1" customWidth="1"/>
    <col min="21" max="16384" width="9.140625" style="1"/>
  </cols>
  <sheetData>
    <row r="1" spans="1:19" s="3" customFormat="1" ht="24" customHeight="1" x14ac:dyDescent="0.2">
      <c r="A1" s="494" t="s">
        <v>50</v>
      </c>
      <c r="B1" s="495"/>
      <c r="C1" s="495"/>
      <c r="D1" s="495"/>
      <c r="E1" s="495"/>
      <c r="F1" s="495"/>
      <c r="G1" s="495"/>
      <c r="H1" s="495"/>
      <c r="I1" s="495"/>
      <c r="J1" s="495"/>
      <c r="K1" s="495"/>
      <c r="L1" s="495"/>
      <c r="M1" s="495"/>
      <c r="N1" s="495"/>
      <c r="O1" s="495"/>
      <c r="P1" s="495"/>
      <c r="Q1" s="495"/>
      <c r="R1" s="495"/>
      <c r="S1" s="496"/>
    </row>
    <row r="2" spans="1:19" s="4" customFormat="1" ht="8.25" customHeight="1" x14ac:dyDescent="0.2">
      <c r="A2" s="11"/>
      <c r="B2" s="11"/>
      <c r="C2" s="10"/>
      <c r="F2" s="8"/>
      <c r="G2" s="63"/>
      <c r="H2" s="63"/>
      <c r="J2" s="8"/>
      <c r="K2" s="8"/>
      <c r="L2" s="67"/>
      <c r="M2" s="37"/>
      <c r="N2" s="8"/>
      <c r="O2" s="9"/>
      <c r="P2" s="9"/>
      <c r="Q2" s="9"/>
      <c r="R2" s="8"/>
      <c r="S2" s="9"/>
    </row>
    <row r="3" spans="1:19" s="15" customFormat="1" ht="18.75" customHeight="1" x14ac:dyDescent="0.2">
      <c r="A3" s="491" t="s">
        <v>22</v>
      </c>
      <c r="B3" s="491"/>
      <c r="C3" s="491"/>
      <c r="D3" s="491"/>
      <c r="E3" s="491"/>
      <c r="F3" s="491"/>
      <c r="G3" s="491"/>
      <c r="H3" s="491"/>
      <c r="I3" s="492"/>
      <c r="J3" s="483"/>
      <c r="K3" s="483"/>
      <c r="L3" s="483"/>
      <c r="M3" s="483"/>
      <c r="N3" s="483"/>
      <c r="O3" s="483"/>
      <c r="P3" s="483"/>
      <c r="Q3" s="483"/>
      <c r="R3" s="483"/>
      <c r="S3" s="483"/>
    </row>
    <row r="4" spans="1:19" s="8" customFormat="1" ht="60" x14ac:dyDescent="0.2">
      <c r="A4" s="55" t="s">
        <v>3</v>
      </c>
      <c r="B4" s="55" t="s">
        <v>3</v>
      </c>
      <c r="C4" s="56" t="s">
        <v>5</v>
      </c>
      <c r="D4" s="56" t="s">
        <v>18</v>
      </c>
      <c r="E4" s="56" t="s">
        <v>19</v>
      </c>
      <c r="F4" s="57" t="s">
        <v>20</v>
      </c>
      <c r="G4" s="56" t="s">
        <v>37</v>
      </c>
      <c r="H4" s="56" t="s">
        <v>48</v>
      </c>
      <c r="I4" s="57" t="s">
        <v>2</v>
      </c>
      <c r="J4" s="57" t="s">
        <v>23</v>
      </c>
      <c r="K4" s="57" t="s">
        <v>36</v>
      </c>
      <c r="L4" s="73" t="s">
        <v>53</v>
      </c>
      <c r="M4" s="56" t="s">
        <v>24</v>
      </c>
      <c r="N4" s="58" t="s">
        <v>44</v>
      </c>
      <c r="O4" s="59" t="s">
        <v>25</v>
      </c>
      <c r="P4" s="59" t="s">
        <v>55</v>
      </c>
      <c r="Q4" s="59" t="s">
        <v>54</v>
      </c>
      <c r="R4" s="56" t="s">
        <v>26</v>
      </c>
      <c r="S4" s="59" t="s">
        <v>25</v>
      </c>
    </row>
    <row r="5" spans="1:19" ht="132" customHeight="1" x14ac:dyDescent="0.2">
      <c r="A5" s="6">
        <v>1</v>
      </c>
      <c r="B5" s="6">
        <v>1</v>
      </c>
      <c r="C5" s="221" t="s">
        <v>6</v>
      </c>
      <c r="D5" s="5" t="s">
        <v>14</v>
      </c>
      <c r="E5" s="5" t="s">
        <v>16</v>
      </c>
      <c r="F5" s="23" t="s">
        <v>7</v>
      </c>
      <c r="G5" s="64" t="s">
        <v>96</v>
      </c>
      <c r="H5" s="64" t="s">
        <v>97</v>
      </c>
      <c r="I5" s="5" t="s">
        <v>10</v>
      </c>
      <c r="J5" s="23" t="s">
        <v>121</v>
      </c>
      <c r="K5" s="23" t="s">
        <v>122</v>
      </c>
      <c r="L5" s="68">
        <v>7234.78</v>
      </c>
      <c r="M5" s="23" t="s">
        <v>123</v>
      </c>
      <c r="N5" s="2" t="s">
        <v>109</v>
      </c>
      <c r="O5" s="7">
        <v>42139</v>
      </c>
      <c r="P5" s="7" t="s">
        <v>109</v>
      </c>
      <c r="Q5" s="7" t="s">
        <v>109</v>
      </c>
      <c r="R5" s="2"/>
      <c r="S5" s="7"/>
    </row>
    <row r="6" spans="1:19" ht="121.5" customHeight="1" x14ac:dyDescent="0.2">
      <c r="A6" s="6">
        <v>2</v>
      </c>
      <c r="B6" s="6">
        <v>2</v>
      </c>
      <c r="C6" s="221" t="s">
        <v>11</v>
      </c>
      <c r="D6" s="5" t="s">
        <v>4</v>
      </c>
      <c r="E6" s="5" t="s">
        <v>15</v>
      </c>
      <c r="F6" s="23" t="s">
        <v>12</v>
      </c>
      <c r="G6" s="64"/>
      <c r="H6" s="64"/>
      <c r="I6" s="5" t="s">
        <v>13</v>
      </c>
      <c r="J6" s="23" t="s">
        <v>99</v>
      </c>
      <c r="K6" s="23" t="s">
        <v>111</v>
      </c>
      <c r="L6" s="68">
        <v>53231</v>
      </c>
      <c r="M6" s="31" t="s">
        <v>127</v>
      </c>
      <c r="N6" s="2" t="s">
        <v>109</v>
      </c>
      <c r="O6" s="7">
        <v>42139</v>
      </c>
      <c r="P6" s="7" t="s">
        <v>109</v>
      </c>
      <c r="Q6" s="7" t="s">
        <v>109</v>
      </c>
      <c r="R6" s="2"/>
      <c r="S6" s="7"/>
    </row>
    <row r="7" spans="1:19" ht="119.25" customHeight="1" x14ac:dyDescent="0.2">
      <c r="A7" s="6">
        <v>3</v>
      </c>
      <c r="B7" s="6">
        <v>5</v>
      </c>
      <c r="C7" s="222" t="s">
        <v>62</v>
      </c>
      <c r="D7" s="40" t="s">
        <v>59</v>
      </c>
      <c r="E7" s="32" t="s">
        <v>60</v>
      </c>
      <c r="F7" s="32" t="s">
        <v>61</v>
      </c>
      <c r="G7" s="65"/>
      <c r="H7" s="65"/>
      <c r="I7" s="43" t="s">
        <v>13</v>
      </c>
      <c r="J7" s="32" t="s">
        <v>126</v>
      </c>
      <c r="K7" s="32" t="s">
        <v>110</v>
      </c>
      <c r="L7" s="69">
        <v>17000</v>
      </c>
      <c r="M7" s="31" t="s">
        <v>100</v>
      </c>
      <c r="N7" s="2" t="s">
        <v>109</v>
      </c>
      <c r="O7" s="35">
        <v>42139</v>
      </c>
      <c r="P7" s="35" t="s">
        <v>109</v>
      </c>
      <c r="Q7" s="35" t="s">
        <v>136</v>
      </c>
      <c r="R7" s="32"/>
      <c r="S7" s="35"/>
    </row>
    <row r="8" spans="1:19" ht="157.5" customHeight="1" x14ac:dyDescent="0.2">
      <c r="A8" s="6">
        <v>4</v>
      </c>
      <c r="B8" s="6">
        <v>6</v>
      </c>
      <c r="C8" s="222" t="s">
        <v>80</v>
      </c>
      <c r="D8" s="40" t="s">
        <v>59</v>
      </c>
      <c r="E8" s="32" t="s">
        <v>63</v>
      </c>
      <c r="F8" s="23" t="s">
        <v>117</v>
      </c>
      <c r="G8" s="65" t="s">
        <v>64</v>
      </c>
      <c r="H8" s="65"/>
      <c r="I8" s="43" t="s">
        <v>13</v>
      </c>
      <c r="J8" s="32" t="s">
        <v>95</v>
      </c>
      <c r="K8" s="32"/>
      <c r="L8" s="69">
        <v>127440</v>
      </c>
      <c r="M8" s="31" t="s">
        <v>127</v>
      </c>
      <c r="N8" s="2" t="s">
        <v>109</v>
      </c>
      <c r="O8" s="35">
        <v>42139</v>
      </c>
      <c r="P8" s="35" t="s">
        <v>109</v>
      </c>
      <c r="Q8" s="35" t="s">
        <v>128</v>
      </c>
      <c r="R8" s="32"/>
      <c r="S8" s="35"/>
    </row>
    <row r="9" spans="1:19" ht="87.75" customHeight="1" x14ac:dyDescent="0.2">
      <c r="A9" s="6">
        <v>5</v>
      </c>
      <c r="B9" s="6">
        <v>7</v>
      </c>
      <c r="C9" s="222" t="s">
        <v>82</v>
      </c>
      <c r="D9" s="40" t="s">
        <v>56</v>
      </c>
      <c r="E9" s="32" t="s">
        <v>65</v>
      </c>
      <c r="F9" s="32" t="s">
        <v>81</v>
      </c>
      <c r="G9" s="65" t="s">
        <v>66</v>
      </c>
      <c r="H9" s="65"/>
      <c r="I9" s="43" t="s">
        <v>46</v>
      </c>
      <c r="J9" s="32" t="s">
        <v>101</v>
      </c>
      <c r="K9" s="32"/>
      <c r="L9" s="69">
        <v>1287437</v>
      </c>
      <c r="M9" s="31" t="s">
        <v>127</v>
      </c>
      <c r="N9" s="2" t="s">
        <v>109</v>
      </c>
      <c r="O9" s="35">
        <v>42139</v>
      </c>
      <c r="P9" s="35" t="s">
        <v>109</v>
      </c>
      <c r="Q9" s="35" t="s">
        <v>109</v>
      </c>
      <c r="R9" s="32"/>
      <c r="S9" s="35"/>
    </row>
    <row r="10" spans="1:19" ht="129.75" customHeight="1" x14ac:dyDescent="0.2">
      <c r="A10" s="6">
        <v>6</v>
      </c>
      <c r="B10" s="6">
        <v>8</v>
      </c>
      <c r="C10" s="222" t="s">
        <v>84</v>
      </c>
      <c r="D10" s="40" t="s">
        <v>14</v>
      </c>
      <c r="E10" s="32" t="s">
        <v>70</v>
      </c>
      <c r="F10" s="32" t="s">
        <v>69</v>
      </c>
      <c r="G10" s="65" t="s">
        <v>68</v>
      </c>
      <c r="H10" s="65">
        <v>500104</v>
      </c>
      <c r="I10" s="43" t="s">
        <v>83</v>
      </c>
      <c r="J10" s="32" t="s">
        <v>102</v>
      </c>
      <c r="K10" s="32" t="s">
        <v>129</v>
      </c>
      <c r="L10" s="69">
        <v>218985.99</v>
      </c>
      <c r="M10" s="23" t="s">
        <v>130</v>
      </c>
      <c r="N10" s="2" t="s">
        <v>109</v>
      </c>
      <c r="O10" s="35">
        <v>42139</v>
      </c>
      <c r="P10" s="35" t="s">
        <v>109</v>
      </c>
      <c r="Q10" s="35"/>
      <c r="R10" s="32"/>
      <c r="S10" s="35"/>
    </row>
    <row r="11" spans="1:19" ht="144" x14ac:dyDescent="0.2">
      <c r="A11" s="6">
        <v>7</v>
      </c>
      <c r="B11" s="6">
        <v>10</v>
      </c>
      <c r="C11" s="222" t="s">
        <v>88</v>
      </c>
      <c r="D11" s="40" t="s">
        <v>73</v>
      </c>
      <c r="E11" s="32" t="s">
        <v>87</v>
      </c>
      <c r="F11" s="32" t="s">
        <v>103</v>
      </c>
      <c r="G11" s="65" t="s">
        <v>72</v>
      </c>
      <c r="H11" s="65"/>
      <c r="I11" s="43" t="s">
        <v>46</v>
      </c>
      <c r="J11" s="32" t="s">
        <v>104</v>
      </c>
      <c r="K11" s="32" t="s">
        <v>132</v>
      </c>
      <c r="L11" s="70">
        <v>2286635.4500000002</v>
      </c>
      <c r="M11" s="23" t="s">
        <v>133</v>
      </c>
      <c r="N11" s="2" t="s">
        <v>109</v>
      </c>
      <c r="O11" s="35">
        <v>42139</v>
      </c>
      <c r="P11" s="35" t="s">
        <v>109</v>
      </c>
      <c r="Q11" s="35"/>
      <c r="R11" s="32"/>
      <c r="S11" s="35"/>
    </row>
    <row r="12" spans="1:19" ht="132" x14ac:dyDescent="0.2">
      <c r="A12" s="6">
        <v>8</v>
      </c>
      <c r="B12" s="6">
        <v>12</v>
      </c>
      <c r="C12" s="222" t="s">
        <v>92</v>
      </c>
      <c r="D12" s="40" t="s">
        <v>76</v>
      </c>
      <c r="E12" s="40" t="s">
        <v>77</v>
      </c>
      <c r="F12" s="32" t="s">
        <v>105</v>
      </c>
      <c r="G12" s="65" t="s">
        <v>118</v>
      </c>
      <c r="H12" s="65">
        <v>102938</v>
      </c>
      <c r="I12" s="40" t="s">
        <v>46</v>
      </c>
      <c r="J12" s="32" t="s">
        <v>119</v>
      </c>
      <c r="K12" s="32" t="s">
        <v>108</v>
      </c>
      <c r="L12" s="69">
        <v>10000</v>
      </c>
      <c r="M12" s="23" t="s">
        <v>134</v>
      </c>
      <c r="N12" s="2" t="s">
        <v>109</v>
      </c>
      <c r="O12" s="35">
        <v>42139</v>
      </c>
      <c r="P12" s="35" t="s">
        <v>109</v>
      </c>
      <c r="Q12" s="35"/>
      <c r="R12" s="32"/>
      <c r="S12" s="35"/>
    </row>
    <row r="13" spans="1:19" s="4" customFormat="1" ht="35.25" customHeight="1" thickBot="1" x14ac:dyDescent="0.25">
      <c r="A13" s="75"/>
      <c r="B13" s="75"/>
      <c r="C13" s="75"/>
      <c r="D13" s="75"/>
      <c r="E13" s="75"/>
      <c r="F13" s="76"/>
      <c r="G13" s="74"/>
      <c r="H13" s="77" t="s">
        <v>138</v>
      </c>
      <c r="I13" s="77"/>
      <c r="J13" s="77"/>
      <c r="K13" s="78"/>
      <c r="L13" s="71">
        <f>SUM(L5:L12)</f>
        <v>4007964.22</v>
      </c>
      <c r="M13" s="37"/>
      <c r="N13" s="8"/>
      <c r="O13" s="9"/>
      <c r="P13" s="9"/>
      <c r="Q13" s="9"/>
      <c r="R13" s="8"/>
      <c r="S13" s="9"/>
    </row>
    <row r="14" spans="1:19" ht="12.75" thickTop="1" x14ac:dyDescent="0.2"/>
  </sheetData>
  <mergeCells count="3">
    <mergeCell ref="A3:I3"/>
    <mergeCell ref="A1:S1"/>
    <mergeCell ref="J3:S3"/>
  </mergeCells>
  <pageMargins left="0.39370078740157483" right="0.39370078740157483" top="0.39370078740157483" bottom="0.39370078740157483" header="0" footer="0"/>
  <pageSetup paperSize="9" scale="47" fitToHeight="0" orientation="landscape" r:id="rId1"/>
  <headerFooter alignWithMargins="0">
    <oddHeader>&amp;RAnnexure C</oddHeader>
    <oddFooter>&amp;LFruitless &amp; Wasteful Register&amp;CPage &amp;P of &amp;N</oddFooter>
  </headerFooter>
  <ignoredErrors>
    <ignoredError sqref="L1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96"/>
  <sheetViews>
    <sheetView showGridLines="0" tabSelected="1" zoomScaleNormal="100" workbookViewId="0">
      <pane ySplit="5" topLeftCell="A6" activePane="bottomLeft" state="frozen"/>
      <selection activeCell="U49" sqref="U49"/>
      <selection pane="bottomLeft" activeCell="S37" sqref="S37"/>
    </sheetView>
  </sheetViews>
  <sheetFormatPr defaultRowHeight="14.25" x14ac:dyDescent="0.2"/>
  <cols>
    <col min="1" max="1" width="7.7109375" style="1" customWidth="1"/>
    <col min="2" max="2" width="12" style="1" customWidth="1"/>
    <col min="3" max="3" width="10.42578125" style="1" customWidth="1"/>
    <col min="4" max="4" width="12" style="1" customWidth="1"/>
    <col min="5" max="5" width="15.28515625" style="110" hidden="1" customWidth="1"/>
    <col min="6" max="6" width="28.5703125" style="24" customWidth="1"/>
    <col min="7" max="7" width="12.28515625" style="24" customWidth="1"/>
    <col min="8" max="8" width="11" style="24" customWidth="1"/>
    <col min="9" max="9" width="19.5703125" style="1" hidden="1" customWidth="1"/>
    <col min="10" max="10" width="20.140625" style="1" hidden="1" customWidth="1"/>
    <col min="11" max="11" width="16.28515625" style="1" hidden="1" customWidth="1"/>
    <col min="12" max="12" width="15" style="47" hidden="1" customWidth="1"/>
    <col min="13" max="13" width="11.140625" style="191" hidden="1" customWidth="1"/>
    <col min="14" max="14" width="23.5703125" style="24" hidden="1" customWidth="1"/>
    <col min="15" max="15" width="12.85546875" style="66" hidden="1" customWidth="1"/>
    <col min="16" max="16" width="22.7109375" style="24" hidden="1" customWidth="1"/>
    <col min="17" max="17" width="24" style="24" hidden="1" customWidth="1"/>
    <col min="18" max="18" width="19.85546875" style="50" customWidth="1"/>
    <col min="19" max="19" width="19.85546875" style="50" bestFit="1" customWidth="1"/>
    <col min="20" max="20" width="19.85546875" style="50" customWidth="1"/>
    <col min="21" max="21" width="26.42578125" style="39" customWidth="1"/>
    <col min="22" max="22" width="10" style="66" customWidth="1"/>
    <col min="23" max="23" width="15.28515625" style="110" customWidth="1"/>
    <col min="24" max="26" width="12.7109375" style="376" customWidth="1"/>
    <col min="27" max="28" width="12.7109375" style="377" customWidth="1"/>
    <col min="29" max="29" width="12.85546875" style="26" customWidth="1"/>
    <col min="30" max="30" width="16.85546875" style="26" hidden="1" customWidth="1"/>
    <col min="31" max="31" width="14.28515625" style="24" hidden="1" customWidth="1"/>
    <col min="32" max="32" width="13.140625" style="26" hidden="1" customWidth="1"/>
    <col min="33" max="33" width="11.7109375" style="24" hidden="1" customWidth="1"/>
    <col min="34" max="34" width="15.7109375" style="25" hidden="1" customWidth="1"/>
    <col min="35" max="35" width="13.28515625" style="24" hidden="1" customWidth="1"/>
    <col min="36" max="36" width="12.85546875" style="24" hidden="1" customWidth="1"/>
    <col min="37" max="37" width="14" style="25" hidden="1" customWidth="1"/>
    <col min="38" max="38" width="14" style="25" customWidth="1"/>
    <col min="39" max="39" width="15.28515625" style="24" customWidth="1"/>
    <col min="40" max="40" width="5" style="1" customWidth="1"/>
    <col min="41" max="41" width="13.7109375" style="1" customWidth="1"/>
    <col min="42" max="42" width="14.7109375" style="1" bestFit="1" customWidth="1"/>
    <col min="43" max="16384" width="9.140625" style="1"/>
  </cols>
  <sheetData>
    <row r="1" spans="1:42" s="3" customFormat="1" ht="24" customHeight="1" x14ac:dyDescent="0.2">
      <c r="A1" s="429" t="s">
        <v>461</v>
      </c>
      <c r="B1" s="446"/>
      <c r="C1" s="426"/>
      <c r="D1" s="426"/>
      <c r="E1" s="426"/>
      <c r="F1" s="426"/>
      <c r="G1" s="426"/>
      <c r="H1" s="426"/>
      <c r="I1" s="426"/>
      <c r="J1" s="426"/>
      <c r="K1" s="426"/>
      <c r="L1" s="426"/>
      <c r="M1" s="427"/>
      <c r="N1" s="426"/>
      <c r="O1" s="426"/>
      <c r="P1" s="426"/>
      <c r="Q1" s="426"/>
      <c r="R1" s="426"/>
      <c r="S1" s="426"/>
      <c r="T1" s="426"/>
      <c r="U1" s="426"/>
      <c r="V1" s="426"/>
      <c r="W1" s="426"/>
      <c r="X1" s="428"/>
      <c r="Y1" s="428"/>
      <c r="Z1" s="428"/>
      <c r="AA1" s="429"/>
      <c r="AB1" s="429"/>
      <c r="AC1" s="430"/>
      <c r="AD1" s="426"/>
      <c r="AE1" s="426"/>
      <c r="AF1" s="426"/>
      <c r="AG1" s="426"/>
      <c r="AH1" s="426"/>
      <c r="AI1" s="426"/>
      <c r="AJ1" s="426"/>
      <c r="AK1" s="426"/>
      <c r="AL1" s="426"/>
      <c r="AM1" s="426"/>
    </row>
    <row r="2" spans="1:42" s="4" customFormat="1" ht="24" customHeight="1" x14ac:dyDescent="0.2">
      <c r="A2" s="429" t="s">
        <v>468</v>
      </c>
      <c r="B2" s="447"/>
      <c r="C2" s="431"/>
      <c r="D2" s="431"/>
      <c r="E2" s="432"/>
      <c r="F2" s="433"/>
      <c r="G2" s="434"/>
      <c r="H2" s="434"/>
      <c r="I2" s="431"/>
      <c r="J2" s="431"/>
      <c r="K2" s="431"/>
      <c r="L2" s="435"/>
      <c r="M2" s="436"/>
      <c r="N2" s="434"/>
      <c r="O2" s="437"/>
      <c r="P2" s="434"/>
      <c r="Q2" s="434"/>
      <c r="R2" s="438"/>
      <c r="S2" s="438"/>
      <c r="T2" s="438"/>
      <c r="U2" s="439"/>
      <c r="V2" s="437"/>
      <c r="W2" s="432"/>
      <c r="X2" s="440"/>
      <c r="Y2" s="440"/>
      <c r="Z2" s="440"/>
      <c r="AA2" s="441"/>
      <c r="AB2" s="441"/>
      <c r="AC2" s="442"/>
      <c r="AD2" s="442"/>
      <c r="AE2" s="434"/>
      <c r="AF2" s="442"/>
      <c r="AG2" s="434"/>
      <c r="AH2" s="443"/>
      <c r="AI2" s="434"/>
      <c r="AJ2" s="434"/>
      <c r="AK2" s="443"/>
      <c r="AL2" s="443"/>
      <c r="AM2" s="434"/>
    </row>
    <row r="3" spans="1:42" s="4" customFormat="1" ht="6.75" customHeight="1" x14ac:dyDescent="0.2">
      <c r="A3" s="444"/>
      <c r="B3" s="445"/>
      <c r="E3" s="108"/>
      <c r="F3" s="267"/>
      <c r="G3" s="8"/>
      <c r="H3" s="8"/>
      <c r="L3" s="45"/>
      <c r="M3" s="186"/>
      <c r="N3" s="8"/>
      <c r="O3" s="63"/>
      <c r="P3" s="8"/>
      <c r="Q3" s="8"/>
      <c r="R3" s="48"/>
      <c r="S3" s="48"/>
      <c r="T3" s="48"/>
      <c r="U3" s="37"/>
      <c r="V3" s="63"/>
      <c r="W3" s="108"/>
      <c r="X3" s="365"/>
      <c r="Y3" s="365"/>
      <c r="Z3" s="365"/>
      <c r="AA3" s="366"/>
      <c r="AB3" s="366"/>
      <c r="AC3" s="9"/>
      <c r="AD3" s="9"/>
      <c r="AE3" s="8"/>
      <c r="AF3" s="9"/>
      <c r="AG3" s="8"/>
      <c r="AH3" s="22"/>
      <c r="AI3" s="8"/>
      <c r="AJ3" s="8"/>
      <c r="AK3" s="22"/>
      <c r="AL3" s="22"/>
      <c r="AM3" s="8"/>
    </row>
    <row r="4" spans="1:42" s="15" customFormat="1" ht="18.75" customHeight="1" x14ac:dyDescent="0.2">
      <c r="A4" s="468" t="s">
        <v>22</v>
      </c>
      <c r="B4" s="469"/>
      <c r="C4" s="469"/>
      <c r="D4" s="469"/>
      <c r="E4" s="469"/>
      <c r="F4" s="469"/>
      <c r="G4" s="469"/>
      <c r="H4" s="469"/>
      <c r="I4" s="469"/>
      <c r="J4" s="469"/>
      <c r="K4" s="469"/>
      <c r="L4" s="469"/>
      <c r="M4" s="469"/>
      <c r="N4" s="179" t="s">
        <v>27</v>
      </c>
      <c r="O4" s="180"/>
      <c r="P4" s="472"/>
      <c r="Q4" s="472"/>
      <c r="R4" s="472"/>
      <c r="S4" s="472"/>
      <c r="T4" s="453"/>
      <c r="U4" s="180"/>
      <c r="V4" s="180"/>
      <c r="W4" s="180"/>
      <c r="X4" s="367"/>
      <c r="Y4" s="367"/>
      <c r="Z4" s="368"/>
      <c r="AA4" s="369"/>
      <c r="AB4" s="369"/>
      <c r="AC4" s="180"/>
      <c r="AD4" s="180"/>
      <c r="AE4" s="180"/>
      <c r="AF4" s="181"/>
      <c r="AG4" s="474" t="s">
        <v>39</v>
      </c>
      <c r="AH4" s="474"/>
      <c r="AI4" s="474"/>
      <c r="AJ4" s="474"/>
      <c r="AK4" s="474"/>
      <c r="AL4" s="474"/>
      <c r="AM4" s="474"/>
    </row>
    <row r="5" spans="1:42" s="8" customFormat="1" ht="96" x14ac:dyDescent="0.2">
      <c r="A5" s="112" t="s">
        <v>3</v>
      </c>
      <c r="B5" s="113" t="s">
        <v>5</v>
      </c>
      <c r="C5" s="113" t="s">
        <v>18</v>
      </c>
      <c r="D5" s="113" t="s">
        <v>19</v>
      </c>
      <c r="E5" s="362" t="s">
        <v>403</v>
      </c>
      <c r="F5" s="93" t="s">
        <v>20</v>
      </c>
      <c r="G5" s="113" t="s">
        <v>37</v>
      </c>
      <c r="H5" s="113" t="s">
        <v>48</v>
      </c>
      <c r="I5" s="113" t="s">
        <v>0</v>
      </c>
      <c r="J5" s="93" t="s">
        <v>1</v>
      </c>
      <c r="K5" s="93" t="s">
        <v>2</v>
      </c>
      <c r="L5" s="114" t="s">
        <v>49</v>
      </c>
      <c r="M5" s="187" t="s">
        <v>21</v>
      </c>
      <c r="N5" s="93" t="s">
        <v>43</v>
      </c>
      <c r="O5" s="93" t="s">
        <v>52</v>
      </c>
      <c r="P5" s="93" t="s">
        <v>23</v>
      </c>
      <c r="Q5" s="93" t="s">
        <v>36</v>
      </c>
      <c r="R5" s="115" t="s">
        <v>462</v>
      </c>
      <c r="S5" s="115" t="s">
        <v>397</v>
      </c>
      <c r="T5" s="455" t="s">
        <v>473</v>
      </c>
      <c r="U5" s="113" t="s">
        <v>24</v>
      </c>
      <c r="V5" s="95" t="s">
        <v>44</v>
      </c>
      <c r="W5" s="109" t="s">
        <v>25</v>
      </c>
      <c r="X5" s="362" t="s">
        <v>427</v>
      </c>
      <c r="Y5" s="362" t="s">
        <v>404</v>
      </c>
      <c r="Z5" s="362" t="s">
        <v>405</v>
      </c>
      <c r="AA5" s="362" t="s">
        <v>406</v>
      </c>
      <c r="AB5" s="362" t="s">
        <v>407</v>
      </c>
      <c r="AC5" s="109" t="s">
        <v>55</v>
      </c>
      <c r="AD5" s="109" t="s">
        <v>54</v>
      </c>
      <c r="AE5" s="113" t="s">
        <v>393</v>
      </c>
      <c r="AF5" s="109" t="s">
        <v>25</v>
      </c>
      <c r="AG5" s="95" t="s">
        <v>28</v>
      </c>
      <c r="AH5" s="116" t="s">
        <v>29</v>
      </c>
      <c r="AI5" s="117" t="s">
        <v>30</v>
      </c>
      <c r="AJ5" s="117" t="s">
        <v>31</v>
      </c>
      <c r="AK5" s="116" t="s">
        <v>32</v>
      </c>
      <c r="AL5" s="116" t="s">
        <v>396</v>
      </c>
      <c r="AM5" s="93" t="s">
        <v>394</v>
      </c>
    </row>
    <row r="6" spans="1:42" s="359" customFormat="1" ht="15" x14ac:dyDescent="0.2">
      <c r="A6" s="351"/>
      <c r="B6" s="352"/>
      <c r="C6" s="352"/>
      <c r="D6" s="352"/>
      <c r="E6" s="357"/>
      <c r="F6" s="361" t="s">
        <v>402</v>
      </c>
      <c r="G6" s="352"/>
      <c r="H6" s="352"/>
      <c r="I6" s="352"/>
      <c r="J6" s="352"/>
      <c r="K6" s="352"/>
      <c r="L6" s="353"/>
      <c r="M6" s="354"/>
      <c r="N6" s="352"/>
      <c r="O6" s="352"/>
      <c r="P6" s="352"/>
      <c r="Q6" s="352"/>
      <c r="R6" s="355"/>
      <c r="S6" s="360">
        <v>349630000</v>
      </c>
      <c r="T6" s="456"/>
      <c r="U6" s="352"/>
      <c r="V6" s="356"/>
      <c r="W6" s="357"/>
      <c r="X6" s="370"/>
      <c r="Y6" s="370"/>
      <c r="Z6" s="370"/>
      <c r="AA6" s="370"/>
      <c r="AB6" s="370"/>
      <c r="AC6" s="357"/>
      <c r="AD6" s="357"/>
      <c r="AE6" s="352"/>
      <c r="AF6" s="357"/>
      <c r="AG6" s="356"/>
      <c r="AH6" s="358"/>
      <c r="AI6" s="356"/>
      <c r="AJ6" s="356"/>
      <c r="AK6" s="358"/>
      <c r="AL6" s="358"/>
      <c r="AM6" s="352"/>
    </row>
    <row r="7" spans="1:42" ht="50.1" customHeight="1" x14ac:dyDescent="0.2">
      <c r="A7" s="111">
        <v>1</v>
      </c>
      <c r="B7" s="182" t="s">
        <v>429</v>
      </c>
      <c r="C7" s="182" t="s">
        <v>14</v>
      </c>
      <c r="D7" s="182">
        <v>10451</v>
      </c>
      <c r="E7" s="200"/>
      <c r="F7" s="461" t="s">
        <v>398</v>
      </c>
      <c r="G7" s="192" t="s">
        <v>392</v>
      </c>
      <c r="H7" s="192" t="s">
        <v>392</v>
      </c>
      <c r="I7" s="182" t="s">
        <v>8</v>
      </c>
      <c r="J7" s="182" t="s">
        <v>9</v>
      </c>
      <c r="K7" s="182" t="s">
        <v>83</v>
      </c>
      <c r="L7" s="183"/>
      <c r="M7" s="339"/>
      <c r="N7" s="192"/>
      <c r="O7" s="193"/>
      <c r="P7" s="192"/>
      <c r="Q7" s="192"/>
      <c r="R7" s="210"/>
      <c r="S7" s="346">
        <v>247014.63000000003</v>
      </c>
      <c r="T7" s="458" t="s">
        <v>474</v>
      </c>
      <c r="U7" s="194"/>
      <c r="V7" s="175" t="s">
        <v>109</v>
      </c>
      <c r="W7" s="200"/>
      <c r="X7" s="371"/>
      <c r="Y7" s="372"/>
      <c r="Z7" s="373"/>
      <c r="AA7" s="374"/>
      <c r="AB7" s="374"/>
      <c r="AC7" s="170"/>
      <c r="AD7" s="170"/>
      <c r="AE7" s="345"/>
      <c r="AF7" s="220"/>
      <c r="AG7" s="192"/>
      <c r="AH7" s="196"/>
      <c r="AI7" s="193"/>
      <c r="AJ7" s="192"/>
      <c r="AK7" s="347"/>
      <c r="AL7" s="347"/>
      <c r="AM7" s="345"/>
      <c r="AO7" s="349"/>
      <c r="AP7" s="349"/>
    </row>
    <row r="8" spans="1:42" ht="50.1" customHeight="1" x14ac:dyDescent="0.2">
      <c r="A8" s="111">
        <v>2</v>
      </c>
      <c r="B8" s="182" t="s">
        <v>430</v>
      </c>
      <c r="C8" s="182" t="s">
        <v>14</v>
      </c>
      <c r="D8" s="182">
        <v>10451</v>
      </c>
      <c r="E8" s="200"/>
      <c r="F8" s="461" t="s">
        <v>399</v>
      </c>
      <c r="G8" s="192" t="s">
        <v>392</v>
      </c>
      <c r="H8" s="192" t="s">
        <v>392</v>
      </c>
      <c r="I8" s="182" t="s">
        <v>8</v>
      </c>
      <c r="J8" s="182" t="s">
        <v>9</v>
      </c>
      <c r="K8" s="182" t="s">
        <v>83</v>
      </c>
      <c r="L8" s="183"/>
      <c r="M8" s="339"/>
      <c r="N8" s="192"/>
      <c r="O8" s="193"/>
      <c r="P8" s="192"/>
      <c r="Q8" s="192"/>
      <c r="R8" s="210"/>
      <c r="S8" s="346">
        <v>218623.46</v>
      </c>
      <c r="T8" s="458" t="s">
        <v>474</v>
      </c>
      <c r="U8" s="194"/>
      <c r="V8" s="175" t="s">
        <v>109</v>
      </c>
      <c r="W8" s="200"/>
      <c r="X8" s="372"/>
      <c r="Y8" s="372"/>
      <c r="Z8" s="373"/>
      <c r="AA8" s="374"/>
      <c r="AB8" s="374"/>
      <c r="AC8" s="170"/>
      <c r="AD8" s="170"/>
      <c r="AE8" s="345"/>
      <c r="AF8" s="220"/>
      <c r="AG8" s="192"/>
      <c r="AH8" s="196"/>
      <c r="AI8" s="193"/>
      <c r="AJ8" s="192"/>
      <c r="AK8" s="347"/>
      <c r="AL8" s="347"/>
      <c r="AM8" s="345"/>
      <c r="AO8" s="349"/>
      <c r="AP8" s="349"/>
    </row>
    <row r="9" spans="1:42" ht="50.1" customHeight="1" x14ac:dyDescent="0.2">
      <c r="A9" s="111">
        <v>3</v>
      </c>
      <c r="B9" s="182" t="s">
        <v>431</v>
      </c>
      <c r="C9" s="182" t="s">
        <v>14</v>
      </c>
      <c r="D9" s="182">
        <v>10451</v>
      </c>
      <c r="E9" s="200"/>
      <c r="F9" s="461" t="s">
        <v>400</v>
      </c>
      <c r="G9" s="192" t="s">
        <v>392</v>
      </c>
      <c r="H9" s="192" t="s">
        <v>392</v>
      </c>
      <c r="I9" s="182" t="s">
        <v>8</v>
      </c>
      <c r="J9" s="182" t="s">
        <v>9</v>
      </c>
      <c r="K9" s="182" t="s">
        <v>83</v>
      </c>
      <c r="L9" s="183"/>
      <c r="M9" s="339"/>
      <c r="N9" s="192"/>
      <c r="O9" s="193"/>
      <c r="P9" s="192"/>
      <c r="Q9" s="192"/>
      <c r="R9" s="210"/>
      <c r="S9" s="346">
        <v>208984.06999999998</v>
      </c>
      <c r="T9" s="458" t="s">
        <v>474</v>
      </c>
      <c r="U9" s="194"/>
      <c r="V9" s="175" t="s">
        <v>109</v>
      </c>
      <c r="W9" s="200"/>
      <c r="X9" s="371"/>
      <c r="Y9" s="372"/>
      <c r="Z9" s="373"/>
      <c r="AA9" s="374"/>
      <c r="AB9" s="374"/>
      <c r="AC9" s="170"/>
      <c r="AD9" s="170"/>
      <c r="AE9" s="345"/>
      <c r="AF9" s="220"/>
      <c r="AG9" s="192"/>
      <c r="AH9" s="196"/>
      <c r="AI9" s="193"/>
      <c r="AJ9" s="192"/>
      <c r="AK9" s="347"/>
      <c r="AL9" s="347"/>
      <c r="AM9" s="345"/>
      <c r="AO9" s="349"/>
      <c r="AP9" s="349"/>
    </row>
    <row r="10" spans="1:42" ht="50.1" customHeight="1" x14ac:dyDescent="0.2">
      <c r="A10" s="111">
        <v>4</v>
      </c>
      <c r="B10" s="182" t="s">
        <v>432</v>
      </c>
      <c r="C10" s="182" t="s">
        <v>14</v>
      </c>
      <c r="D10" s="182">
        <v>10451</v>
      </c>
      <c r="E10" s="200"/>
      <c r="F10" s="461" t="s">
        <v>401</v>
      </c>
      <c r="G10" s="192" t="s">
        <v>392</v>
      </c>
      <c r="H10" s="192" t="s">
        <v>392</v>
      </c>
      <c r="I10" s="182" t="s">
        <v>8</v>
      </c>
      <c r="J10" s="182" t="s">
        <v>9</v>
      </c>
      <c r="K10" s="182" t="s">
        <v>83</v>
      </c>
      <c r="L10" s="183"/>
      <c r="M10" s="339"/>
      <c r="N10" s="192"/>
      <c r="O10" s="193"/>
      <c r="P10" s="192"/>
      <c r="Q10" s="192"/>
      <c r="R10" s="210"/>
      <c r="S10" s="346">
        <v>169394.41000000006</v>
      </c>
      <c r="T10" s="458" t="s">
        <v>474</v>
      </c>
      <c r="U10" s="194"/>
      <c r="V10" s="175" t="s">
        <v>109</v>
      </c>
      <c r="W10" s="200"/>
      <c r="X10" s="372"/>
      <c r="Y10" s="372"/>
      <c r="Z10" s="373"/>
      <c r="AA10" s="374"/>
      <c r="AB10" s="374"/>
      <c r="AC10" s="170"/>
      <c r="AD10" s="170"/>
      <c r="AE10" s="345"/>
      <c r="AF10" s="220"/>
      <c r="AG10" s="192"/>
      <c r="AH10" s="196"/>
      <c r="AI10" s="193"/>
      <c r="AJ10" s="192"/>
      <c r="AK10" s="347"/>
      <c r="AL10" s="347"/>
      <c r="AM10" s="345"/>
      <c r="AO10" s="349"/>
      <c r="AP10" s="349"/>
    </row>
    <row r="11" spans="1:42" ht="50.1" customHeight="1" x14ac:dyDescent="0.2">
      <c r="A11" s="111">
        <v>5</v>
      </c>
      <c r="B11" s="182" t="s">
        <v>433</v>
      </c>
      <c r="C11" s="182" t="s">
        <v>14</v>
      </c>
      <c r="D11" s="182">
        <v>10451</v>
      </c>
      <c r="E11" s="200"/>
      <c r="F11" s="461" t="s">
        <v>408</v>
      </c>
      <c r="G11" s="192" t="s">
        <v>392</v>
      </c>
      <c r="H11" s="192" t="s">
        <v>392</v>
      </c>
      <c r="I11" s="182" t="s">
        <v>8</v>
      </c>
      <c r="J11" s="182" t="s">
        <v>9</v>
      </c>
      <c r="K11" s="182" t="s">
        <v>83</v>
      </c>
      <c r="L11" s="183"/>
      <c r="M11" s="339"/>
      <c r="N11" s="192"/>
      <c r="O11" s="193"/>
      <c r="P11" s="192"/>
      <c r="Q11" s="192"/>
      <c r="R11" s="210"/>
      <c r="S11" s="346">
        <v>151661.71999999997</v>
      </c>
      <c r="T11" s="458" t="s">
        <v>474</v>
      </c>
      <c r="U11" s="194"/>
      <c r="V11" s="175" t="s">
        <v>109</v>
      </c>
      <c r="W11" s="200"/>
      <c r="X11" s="371"/>
      <c r="Y11" s="372"/>
      <c r="Z11" s="373"/>
      <c r="AA11" s="374"/>
      <c r="AB11" s="374"/>
      <c r="AC11" s="170"/>
      <c r="AD11" s="170"/>
      <c r="AE11" s="345"/>
      <c r="AF11" s="220"/>
      <c r="AG11" s="192"/>
      <c r="AH11" s="196"/>
      <c r="AI11" s="193"/>
      <c r="AJ11" s="192"/>
      <c r="AK11" s="347"/>
      <c r="AL11" s="347"/>
      <c r="AM11" s="345"/>
      <c r="AO11" s="349"/>
      <c r="AP11" s="349"/>
    </row>
    <row r="12" spans="1:42" ht="50.1" customHeight="1" x14ac:dyDescent="0.2">
      <c r="A12" s="111">
        <v>6</v>
      </c>
      <c r="B12" s="182" t="s">
        <v>434</v>
      </c>
      <c r="C12" s="182" t="s">
        <v>14</v>
      </c>
      <c r="D12" s="182">
        <v>10451</v>
      </c>
      <c r="E12" s="200"/>
      <c r="F12" s="461" t="s">
        <v>409</v>
      </c>
      <c r="G12" s="192" t="s">
        <v>392</v>
      </c>
      <c r="H12" s="192" t="s">
        <v>392</v>
      </c>
      <c r="I12" s="182" t="s">
        <v>8</v>
      </c>
      <c r="J12" s="182" t="s">
        <v>9</v>
      </c>
      <c r="K12" s="182" t="s">
        <v>83</v>
      </c>
      <c r="L12" s="183"/>
      <c r="M12" s="339"/>
      <c r="N12" s="192"/>
      <c r="O12" s="193"/>
      <c r="P12" s="192"/>
      <c r="Q12" s="192"/>
      <c r="R12" s="210"/>
      <c r="S12" s="346">
        <v>174610.36</v>
      </c>
      <c r="T12" s="458" t="s">
        <v>474</v>
      </c>
      <c r="U12" s="194"/>
      <c r="V12" s="175" t="s">
        <v>109</v>
      </c>
      <c r="W12" s="200"/>
      <c r="X12" s="371"/>
      <c r="Y12" s="372"/>
      <c r="Z12" s="373"/>
      <c r="AA12" s="374"/>
      <c r="AB12" s="374"/>
      <c r="AC12" s="170"/>
      <c r="AD12" s="170"/>
      <c r="AE12" s="345"/>
      <c r="AF12" s="220"/>
      <c r="AG12" s="192"/>
      <c r="AH12" s="196"/>
      <c r="AI12" s="193"/>
      <c r="AJ12" s="192"/>
      <c r="AK12" s="347"/>
      <c r="AL12" s="347"/>
      <c r="AM12" s="345"/>
      <c r="AO12" s="349"/>
      <c r="AP12" s="349"/>
    </row>
    <row r="13" spans="1:42" ht="50.1" customHeight="1" x14ac:dyDescent="0.2">
      <c r="A13" s="111">
        <v>7</v>
      </c>
      <c r="B13" s="182" t="s">
        <v>435</v>
      </c>
      <c r="C13" s="182" t="s">
        <v>14</v>
      </c>
      <c r="D13" s="182">
        <v>10451</v>
      </c>
      <c r="E13" s="200"/>
      <c r="F13" s="461" t="s">
        <v>410</v>
      </c>
      <c r="G13" s="192" t="s">
        <v>392</v>
      </c>
      <c r="H13" s="192" t="s">
        <v>392</v>
      </c>
      <c r="I13" s="182" t="s">
        <v>8</v>
      </c>
      <c r="J13" s="182" t="s">
        <v>9</v>
      </c>
      <c r="K13" s="182" t="s">
        <v>83</v>
      </c>
      <c r="L13" s="183"/>
      <c r="M13" s="339"/>
      <c r="N13" s="192"/>
      <c r="O13" s="193"/>
      <c r="P13" s="192"/>
      <c r="Q13" s="192"/>
      <c r="R13" s="210"/>
      <c r="S13" s="346">
        <v>132183.12</v>
      </c>
      <c r="T13" s="458" t="s">
        <v>474</v>
      </c>
      <c r="U13" s="194"/>
      <c r="V13" s="175" t="s">
        <v>109</v>
      </c>
      <c r="W13" s="200"/>
      <c r="X13" s="375"/>
      <c r="Y13" s="372"/>
      <c r="Z13" s="373"/>
      <c r="AA13" s="374"/>
      <c r="AB13" s="374"/>
      <c r="AC13" s="170"/>
      <c r="AD13" s="170"/>
      <c r="AE13" s="345"/>
      <c r="AF13" s="220"/>
      <c r="AG13" s="192"/>
      <c r="AH13" s="196"/>
      <c r="AI13" s="193"/>
      <c r="AJ13" s="192"/>
      <c r="AK13" s="347"/>
      <c r="AL13" s="347"/>
      <c r="AM13" s="345"/>
      <c r="AO13" s="349"/>
      <c r="AP13" s="349"/>
    </row>
    <row r="14" spans="1:42" ht="50.1" customHeight="1" x14ac:dyDescent="0.2">
      <c r="A14" s="111">
        <v>8</v>
      </c>
      <c r="B14" s="182" t="s">
        <v>436</v>
      </c>
      <c r="C14" s="182" t="s">
        <v>14</v>
      </c>
      <c r="D14" s="182">
        <v>10451</v>
      </c>
      <c r="E14" s="200"/>
      <c r="F14" s="461" t="s">
        <v>411</v>
      </c>
      <c r="G14" s="192" t="s">
        <v>392</v>
      </c>
      <c r="H14" s="192" t="s">
        <v>392</v>
      </c>
      <c r="I14" s="182" t="s">
        <v>8</v>
      </c>
      <c r="J14" s="182" t="s">
        <v>9</v>
      </c>
      <c r="K14" s="182" t="s">
        <v>83</v>
      </c>
      <c r="L14" s="183"/>
      <c r="M14" s="339"/>
      <c r="N14" s="192"/>
      <c r="O14" s="193"/>
      <c r="P14" s="192"/>
      <c r="Q14" s="192"/>
      <c r="R14" s="210"/>
      <c r="S14" s="346">
        <v>137787.22999999995</v>
      </c>
      <c r="T14" s="458" t="s">
        <v>474</v>
      </c>
      <c r="U14" s="194"/>
      <c r="V14" s="175" t="s">
        <v>109</v>
      </c>
      <c r="W14" s="200"/>
      <c r="X14" s="375"/>
      <c r="Y14" s="372"/>
      <c r="Z14" s="373"/>
      <c r="AA14" s="374"/>
      <c r="AB14" s="374"/>
      <c r="AC14" s="170"/>
      <c r="AD14" s="170"/>
      <c r="AE14" s="345"/>
      <c r="AF14" s="220"/>
      <c r="AG14" s="192"/>
      <c r="AH14" s="196"/>
      <c r="AI14" s="193"/>
      <c r="AJ14" s="192"/>
      <c r="AK14" s="347"/>
      <c r="AL14" s="347"/>
      <c r="AM14" s="345"/>
      <c r="AO14" s="349"/>
      <c r="AP14" s="349"/>
    </row>
    <row r="15" spans="1:42" ht="50.1" customHeight="1" x14ac:dyDescent="0.2">
      <c r="A15" s="111">
        <v>9</v>
      </c>
      <c r="B15" s="182" t="s">
        <v>437</v>
      </c>
      <c r="C15" s="182" t="s">
        <v>14</v>
      </c>
      <c r="D15" s="182">
        <v>10451</v>
      </c>
      <c r="E15" s="200"/>
      <c r="F15" s="461" t="s">
        <v>412</v>
      </c>
      <c r="G15" s="192" t="s">
        <v>392</v>
      </c>
      <c r="H15" s="192" t="s">
        <v>392</v>
      </c>
      <c r="I15" s="182" t="s">
        <v>8</v>
      </c>
      <c r="J15" s="182" t="s">
        <v>9</v>
      </c>
      <c r="K15" s="182" t="s">
        <v>83</v>
      </c>
      <c r="L15" s="183"/>
      <c r="M15" s="339"/>
      <c r="N15" s="192"/>
      <c r="O15" s="193"/>
      <c r="P15" s="192"/>
      <c r="Q15" s="192"/>
      <c r="R15" s="210"/>
      <c r="S15" s="346">
        <v>134103.27000000002</v>
      </c>
      <c r="T15" s="458" t="s">
        <v>474</v>
      </c>
      <c r="U15" s="194"/>
      <c r="V15" s="175" t="s">
        <v>109</v>
      </c>
      <c r="W15" s="200"/>
      <c r="X15" s="375"/>
      <c r="Y15" s="372"/>
      <c r="Z15" s="373"/>
      <c r="AA15" s="374"/>
      <c r="AB15" s="374"/>
      <c r="AC15" s="170"/>
      <c r="AD15" s="170"/>
      <c r="AE15" s="345"/>
      <c r="AF15" s="220"/>
      <c r="AG15" s="192"/>
      <c r="AH15" s="196"/>
      <c r="AI15" s="193"/>
      <c r="AJ15" s="192"/>
      <c r="AK15" s="347"/>
      <c r="AL15" s="347"/>
      <c r="AM15" s="345"/>
      <c r="AO15" s="349"/>
      <c r="AP15" s="349"/>
    </row>
    <row r="16" spans="1:42" ht="50.1" customHeight="1" x14ac:dyDescent="0.2">
      <c r="A16" s="111">
        <v>10</v>
      </c>
      <c r="B16" s="182" t="s">
        <v>438</v>
      </c>
      <c r="C16" s="182" t="s">
        <v>14</v>
      </c>
      <c r="D16" s="182">
        <v>10451</v>
      </c>
      <c r="E16" s="200"/>
      <c r="F16" s="461" t="s">
        <v>413</v>
      </c>
      <c r="G16" s="192" t="s">
        <v>392</v>
      </c>
      <c r="H16" s="192" t="s">
        <v>392</v>
      </c>
      <c r="I16" s="182" t="s">
        <v>8</v>
      </c>
      <c r="J16" s="182" t="s">
        <v>9</v>
      </c>
      <c r="K16" s="182" t="s">
        <v>83</v>
      </c>
      <c r="L16" s="183"/>
      <c r="M16" s="339"/>
      <c r="N16" s="192"/>
      <c r="O16" s="193"/>
      <c r="P16" s="192"/>
      <c r="Q16" s="192"/>
      <c r="R16" s="210"/>
      <c r="S16" s="346">
        <v>157288.72999999998</v>
      </c>
      <c r="T16" s="458" t="s">
        <v>474</v>
      </c>
      <c r="U16" s="194"/>
      <c r="V16" s="175" t="s">
        <v>109</v>
      </c>
      <c r="W16" s="200"/>
      <c r="X16" s="375"/>
      <c r="Y16" s="372"/>
      <c r="Z16" s="373"/>
      <c r="AA16" s="374"/>
      <c r="AB16" s="374"/>
      <c r="AC16" s="170"/>
      <c r="AD16" s="170"/>
      <c r="AE16" s="345"/>
      <c r="AF16" s="220"/>
      <c r="AG16" s="192"/>
      <c r="AH16" s="196"/>
      <c r="AI16" s="193"/>
      <c r="AJ16" s="192"/>
      <c r="AK16" s="347"/>
      <c r="AL16" s="347"/>
      <c r="AM16" s="345"/>
      <c r="AO16" s="349"/>
      <c r="AP16" s="349"/>
    </row>
    <row r="17" spans="1:42" ht="50.1" customHeight="1" x14ac:dyDescent="0.2">
      <c r="A17" s="111">
        <v>11</v>
      </c>
      <c r="B17" s="182" t="s">
        <v>439</v>
      </c>
      <c r="C17" s="182" t="s">
        <v>14</v>
      </c>
      <c r="D17" s="182">
        <v>10451</v>
      </c>
      <c r="E17" s="200"/>
      <c r="F17" s="461" t="s">
        <v>414</v>
      </c>
      <c r="G17" s="192" t="s">
        <v>392</v>
      </c>
      <c r="H17" s="192" t="s">
        <v>392</v>
      </c>
      <c r="I17" s="182" t="s">
        <v>8</v>
      </c>
      <c r="J17" s="182" t="s">
        <v>9</v>
      </c>
      <c r="K17" s="182" t="s">
        <v>83</v>
      </c>
      <c r="L17" s="183"/>
      <c r="M17" s="339"/>
      <c r="N17" s="192"/>
      <c r="O17" s="193"/>
      <c r="P17" s="192"/>
      <c r="Q17" s="192"/>
      <c r="R17" s="210"/>
      <c r="S17" s="346">
        <v>171871.3600000001</v>
      </c>
      <c r="T17" s="458" t="s">
        <v>474</v>
      </c>
      <c r="U17" s="194"/>
      <c r="V17" s="175" t="s">
        <v>109</v>
      </c>
      <c r="W17" s="200"/>
      <c r="X17" s="375"/>
      <c r="Y17" s="372"/>
      <c r="Z17" s="373"/>
      <c r="AA17" s="374"/>
      <c r="AB17" s="374"/>
      <c r="AC17" s="170"/>
      <c r="AD17" s="170"/>
      <c r="AE17" s="345"/>
      <c r="AF17" s="220"/>
      <c r="AG17" s="192"/>
      <c r="AH17" s="196"/>
      <c r="AI17" s="193"/>
      <c r="AJ17" s="192"/>
      <c r="AK17" s="347"/>
      <c r="AL17" s="347"/>
      <c r="AM17" s="345"/>
      <c r="AO17" s="349"/>
      <c r="AP17" s="349"/>
    </row>
    <row r="18" spans="1:42" ht="50.1" customHeight="1" x14ac:dyDescent="0.2">
      <c r="A18" s="111">
        <v>12</v>
      </c>
      <c r="B18" s="182" t="s">
        <v>440</v>
      </c>
      <c r="C18" s="182" t="s">
        <v>14</v>
      </c>
      <c r="D18" s="182">
        <v>10451</v>
      </c>
      <c r="E18" s="200"/>
      <c r="F18" s="461" t="s">
        <v>428</v>
      </c>
      <c r="G18" s="192" t="s">
        <v>392</v>
      </c>
      <c r="H18" s="192" t="s">
        <v>392</v>
      </c>
      <c r="I18" s="182" t="s">
        <v>8</v>
      </c>
      <c r="J18" s="182" t="s">
        <v>9</v>
      </c>
      <c r="K18" s="182" t="s">
        <v>83</v>
      </c>
      <c r="L18" s="183"/>
      <c r="M18" s="339"/>
      <c r="N18" s="192"/>
      <c r="O18" s="193"/>
      <c r="P18" s="192"/>
      <c r="Q18" s="192"/>
      <c r="R18" s="210"/>
      <c r="S18" s="346">
        <v>83200.05</v>
      </c>
      <c r="T18" s="458" t="s">
        <v>474</v>
      </c>
      <c r="U18" s="194"/>
      <c r="V18" s="175" t="s">
        <v>109</v>
      </c>
      <c r="W18" s="200"/>
      <c r="X18" s="375"/>
      <c r="Y18" s="372"/>
      <c r="Z18" s="373"/>
      <c r="AA18" s="374"/>
      <c r="AB18" s="374"/>
      <c r="AC18" s="170"/>
      <c r="AD18" s="170"/>
      <c r="AE18" s="345"/>
      <c r="AF18" s="220"/>
      <c r="AG18" s="192"/>
      <c r="AH18" s="196"/>
      <c r="AI18" s="193"/>
      <c r="AJ18" s="192"/>
      <c r="AK18" s="347"/>
      <c r="AL18" s="347"/>
      <c r="AM18" s="345"/>
      <c r="AO18" s="349"/>
      <c r="AP18" s="349"/>
    </row>
    <row r="19" spans="1:42" ht="50.1" customHeight="1" x14ac:dyDescent="0.2">
      <c r="A19" s="111">
        <v>13</v>
      </c>
      <c r="B19" s="182" t="s">
        <v>441</v>
      </c>
      <c r="C19" s="182" t="s">
        <v>14</v>
      </c>
      <c r="D19" s="182">
        <v>10451</v>
      </c>
      <c r="E19" s="200"/>
      <c r="F19" s="462" t="s">
        <v>415</v>
      </c>
      <c r="G19" s="192" t="s">
        <v>392</v>
      </c>
      <c r="H19" s="192" t="s">
        <v>392</v>
      </c>
      <c r="I19" s="182" t="s">
        <v>8</v>
      </c>
      <c r="J19" s="182" t="s">
        <v>9</v>
      </c>
      <c r="K19" s="182" t="s">
        <v>83</v>
      </c>
      <c r="L19" s="183"/>
      <c r="M19" s="339"/>
      <c r="N19" s="192"/>
      <c r="O19" s="193"/>
      <c r="P19" s="192"/>
      <c r="Q19" s="192"/>
      <c r="R19" s="210"/>
      <c r="S19" s="346">
        <v>180420.25</v>
      </c>
      <c r="T19" s="458" t="s">
        <v>475</v>
      </c>
      <c r="U19" s="194"/>
      <c r="V19" s="175" t="s">
        <v>109</v>
      </c>
      <c r="W19" s="200"/>
      <c r="X19" s="375"/>
      <c r="Y19" s="372"/>
      <c r="Z19" s="373"/>
      <c r="AA19" s="374"/>
      <c r="AB19" s="374"/>
      <c r="AC19" s="170"/>
      <c r="AD19" s="170"/>
      <c r="AE19" s="345"/>
      <c r="AF19" s="220"/>
      <c r="AG19" s="192"/>
      <c r="AH19" s="196"/>
      <c r="AI19" s="193"/>
      <c r="AJ19" s="192"/>
      <c r="AK19" s="347"/>
      <c r="AL19" s="347"/>
      <c r="AM19" s="345"/>
      <c r="AO19" s="349"/>
      <c r="AP19" s="349"/>
    </row>
    <row r="20" spans="1:42" ht="50.1" customHeight="1" x14ac:dyDescent="0.2">
      <c r="A20" s="111">
        <v>14</v>
      </c>
      <c r="B20" s="182" t="s">
        <v>442</v>
      </c>
      <c r="C20" s="182" t="s">
        <v>14</v>
      </c>
      <c r="D20" s="182">
        <v>10451</v>
      </c>
      <c r="E20" s="200"/>
      <c r="F20" s="462" t="s">
        <v>416</v>
      </c>
      <c r="G20" s="192" t="s">
        <v>392</v>
      </c>
      <c r="H20" s="192" t="s">
        <v>392</v>
      </c>
      <c r="I20" s="182" t="s">
        <v>8</v>
      </c>
      <c r="J20" s="182" t="s">
        <v>9</v>
      </c>
      <c r="K20" s="182" t="s">
        <v>83</v>
      </c>
      <c r="L20" s="183"/>
      <c r="M20" s="339"/>
      <c r="N20" s="192"/>
      <c r="O20" s="193"/>
      <c r="P20" s="192"/>
      <c r="Q20" s="192"/>
      <c r="R20" s="210"/>
      <c r="S20" s="346">
        <v>112225.64</v>
      </c>
      <c r="T20" s="458" t="s">
        <v>475</v>
      </c>
      <c r="U20" s="194"/>
      <c r="V20" s="175" t="s">
        <v>109</v>
      </c>
      <c r="W20" s="200"/>
      <c r="X20" s="375"/>
      <c r="Y20" s="372"/>
      <c r="Z20" s="373"/>
      <c r="AA20" s="374"/>
      <c r="AB20" s="374"/>
      <c r="AC20" s="170"/>
      <c r="AD20" s="170"/>
      <c r="AE20" s="345"/>
      <c r="AF20" s="220"/>
      <c r="AG20" s="192"/>
      <c r="AH20" s="196"/>
      <c r="AI20" s="193"/>
      <c r="AJ20" s="192"/>
      <c r="AK20" s="347"/>
      <c r="AL20" s="347"/>
      <c r="AM20" s="345"/>
      <c r="AO20" s="349"/>
      <c r="AP20" s="349"/>
    </row>
    <row r="21" spans="1:42" ht="50.1" customHeight="1" x14ac:dyDescent="0.2">
      <c r="A21" s="111">
        <v>15</v>
      </c>
      <c r="B21" s="182" t="s">
        <v>443</v>
      </c>
      <c r="C21" s="182" t="s">
        <v>14</v>
      </c>
      <c r="D21" s="182">
        <v>10451</v>
      </c>
      <c r="E21" s="200"/>
      <c r="F21" s="462" t="s">
        <v>417</v>
      </c>
      <c r="G21" s="192" t="s">
        <v>392</v>
      </c>
      <c r="H21" s="192" t="s">
        <v>392</v>
      </c>
      <c r="I21" s="182" t="s">
        <v>8</v>
      </c>
      <c r="J21" s="182" t="s">
        <v>9</v>
      </c>
      <c r="K21" s="182" t="s">
        <v>83</v>
      </c>
      <c r="L21" s="183"/>
      <c r="M21" s="339"/>
      <c r="N21" s="192"/>
      <c r="O21" s="193"/>
      <c r="P21" s="192"/>
      <c r="Q21" s="192"/>
      <c r="R21" s="210"/>
      <c r="S21" s="346">
        <v>215617.33999999997</v>
      </c>
      <c r="T21" s="458" t="s">
        <v>475</v>
      </c>
      <c r="U21" s="194"/>
      <c r="V21" s="175" t="s">
        <v>109</v>
      </c>
      <c r="W21" s="200"/>
      <c r="X21" s="375"/>
      <c r="Y21" s="372"/>
      <c r="Z21" s="373"/>
      <c r="AA21" s="374"/>
      <c r="AB21" s="374"/>
      <c r="AC21" s="170"/>
      <c r="AD21" s="170"/>
      <c r="AE21" s="345"/>
      <c r="AF21" s="220"/>
      <c r="AG21" s="192"/>
      <c r="AH21" s="196"/>
      <c r="AI21" s="193"/>
      <c r="AJ21" s="192"/>
      <c r="AK21" s="347"/>
      <c r="AL21" s="347"/>
      <c r="AM21" s="345"/>
      <c r="AO21" s="349"/>
      <c r="AP21" s="349"/>
    </row>
    <row r="22" spans="1:42" ht="50.1" customHeight="1" x14ac:dyDescent="0.2">
      <c r="A22" s="111">
        <v>16</v>
      </c>
      <c r="B22" s="182" t="s">
        <v>444</v>
      </c>
      <c r="C22" s="182" t="s">
        <v>14</v>
      </c>
      <c r="D22" s="182">
        <v>10451</v>
      </c>
      <c r="E22" s="200"/>
      <c r="F22" s="462" t="s">
        <v>418</v>
      </c>
      <c r="G22" s="192" t="s">
        <v>392</v>
      </c>
      <c r="H22" s="192" t="s">
        <v>392</v>
      </c>
      <c r="I22" s="182" t="s">
        <v>8</v>
      </c>
      <c r="J22" s="182" t="s">
        <v>9</v>
      </c>
      <c r="K22" s="182" t="s">
        <v>83</v>
      </c>
      <c r="L22" s="183"/>
      <c r="M22" s="339"/>
      <c r="N22" s="192"/>
      <c r="O22" s="193"/>
      <c r="P22" s="192"/>
      <c r="Q22" s="192"/>
      <c r="R22" s="210"/>
      <c r="S22" s="346">
        <v>63606.060000000005</v>
      </c>
      <c r="T22" s="458" t="s">
        <v>475</v>
      </c>
      <c r="U22" s="194"/>
      <c r="V22" s="175" t="s">
        <v>109</v>
      </c>
      <c r="W22" s="200"/>
      <c r="X22" s="375"/>
      <c r="Y22" s="372"/>
      <c r="Z22" s="373"/>
      <c r="AA22" s="374"/>
      <c r="AB22" s="374"/>
      <c r="AC22" s="170"/>
      <c r="AD22" s="170"/>
      <c r="AE22" s="345"/>
      <c r="AF22" s="220"/>
      <c r="AG22" s="192"/>
      <c r="AH22" s="196"/>
      <c r="AI22" s="193"/>
      <c r="AJ22" s="192"/>
      <c r="AK22" s="347"/>
      <c r="AL22" s="347"/>
      <c r="AM22" s="345"/>
      <c r="AO22" s="349"/>
      <c r="AP22" s="349"/>
    </row>
    <row r="23" spans="1:42" ht="50.1" customHeight="1" x14ac:dyDescent="0.2">
      <c r="A23" s="111">
        <v>17</v>
      </c>
      <c r="B23" s="182" t="s">
        <v>445</v>
      </c>
      <c r="C23" s="182" t="s">
        <v>14</v>
      </c>
      <c r="D23" s="182">
        <v>10451</v>
      </c>
      <c r="E23" s="200"/>
      <c r="F23" s="462" t="s">
        <v>419</v>
      </c>
      <c r="G23" s="192" t="s">
        <v>392</v>
      </c>
      <c r="H23" s="192" t="s">
        <v>392</v>
      </c>
      <c r="I23" s="182" t="s">
        <v>8</v>
      </c>
      <c r="J23" s="182" t="s">
        <v>9</v>
      </c>
      <c r="K23" s="182" t="s">
        <v>83</v>
      </c>
      <c r="L23" s="183"/>
      <c r="M23" s="339"/>
      <c r="N23" s="192"/>
      <c r="O23" s="193"/>
      <c r="P23" s="192"/>
      <c r="Q23" s="192"/>
      <c r="R23" s="210"/>
      <c r="S23" s="346">
        <v>259788.49</v>
      </c>
      <c r="T23" s="458" t="s">
        <v>475</v>
      </c>
      <c r="U23" s="194"/>
      <c r="V23" s="175" t="s">
        <v>109</v>
      </c>
      <c r="W23" s="200"/>
      <c r="X23" s="375"/>
      <c r="Y23" s="372"/>
      <c r="Z23" s="373"/>
      <c r="AA23" s="374"/>
      <c r="AB23" s="374"/>
      <c r="AC23" s="170"/>
      <c r="AD23" s="170"/>
      <c r="AE23" s="345"/>
      <c r="AF23" s="220"/>
      <c r="AG23" s="192"/>
      <c r="AH23" s="196"/>
      <c r="AI23" s="193"/>
      <c r="AJ23" s="192"/>
      <c r="AK23" s="347"/>
      <c r="AL23" s="347"/>
      <c r="AM23" s="345"/>
      <c r="AO23" s="349"/>
      <c r="AP23" s="349"/>
    </row>
    <row r="24" spans="1:42" ht="50.1" customHeight="1" x14ac:dyDescent="0.2">
      <c r="A24" s="111">
        <v>18</v>
      </c>
      <c r="B24" s="182" t="s">
        <v>446</v>
      </c>
      <c r="C24" s="182" t="s">
        <v>14</v>
      </c>
      <c r="D24" s="182">
        <v>10451</v>
      </c>
      <c r="E24" s="200"/>
      <c r="F24" s="462" t="s">
        <v>420</v>
      </c>
      <c r="G24" s="192" t="s">
        <v>392</v>
      </c>
      <c r="H24" s="192" t="s">
        <v>392</v>
      </c>
      <c r="I24" s="182" t="s">
        <v>8</v>
      </c>
      <c r="J24" s="182" t="s">
        <v>9</v>
      </c>
      <c r="K24" s="182" t="s">
        <v>83</v>
      </c>
      <c r="L24" s="183"/>
      <c r="M24" s="339"/>
      <c r="N24" s="192"/>
      <c r="O24" s="193"/>
      <c r="P24" s="192"/>
      <c r="Q24" s="192"/>
      <c r="R24" s="210"/>
      <c r="S24" s="346">
        <v>116982.42999999998</v>
      </c>
      <c r="T24" s="458" t="s">
        <v>475</v>
      </c>
      <c r="U24" s="194"/>
      <c r="V24" s="175" t="s">
        <v>109</v>
      </c>
      <c r="W24" s="200"/>
      <c r="X24" s="375"/>
      <c r="Y24" s="372"/>
      <c r="Z24" s="373"/>
      <c r="AA24" s="374"/>
      <c r="AB24" s="374"/>
      <c r="AC24" s="170"/>
      <c r="AD24" s="170"/>
      <c r="AE24" s="345"/>
      <c r="AF24" s="220"/>
      <c r="AG24" s="192"/>
      <c r="AH24" s="196"/>
      <c r="AI24" s="193"/>
      <c r="AJ24" s="192"/>
      <c r="AK24" s="347"/>
      <c r="AL24" s="347"/>
      <c r="AM24" s="345"/>
      <c r="AO24" s="349"/>
      <c r="AP24" s="349"/>
    </row>
    <row r="25" spans="1:42" ht="50.1" customHeight="1" x14ac:dyDescent="0.2">
      <c r="A25" s="111">
        <v>19</v>
      </c>
      <c r="B25" s="182" t="s">
        <v>447</v>
      </c>
      <c r="C25" s="182" t="s">
        <v>14</v>
      </c>
      <c r="D25" s="182">
        <v>10451</v>
      </c>
      <c r="E25" s="200"/>
      <c r="F25" s="462" t="s">
        <v>421</v>
      </c>
      <c r="G25" s="192" t="s">
        <v>392</v>
      </c>
      <c r="H25" s="192" t="s">
        <v>392</v>
      </c>
      <c r="I25" s="182" t="s">
        <v>8</v>
      </c>
      <c r="J25" s="182" t="s">
        <v>9</v>
      </c>
      <c r="K25" s="182" t="s">
        <v>83</v>
      </c>
      <c r="L25" s="183"/>
      <c r="M25" s="339"/>
      <c r="N25" s="192"/>
      <c r="O25" s="193"/>
      <c r="P25" s="192"/>
      <c r="Q25" s="192"/>
      <c r="R25" s="210"/>
      <c r="S25" s="346">
        <v>124365.71999999997</v>
      </c>
      <c r="T25" s="458" t="s">
        <v>475</v>
      </c>
      <c r="U25" s="194"/>
      <c r="V25" s="175" t="s">
        <v>109</v>
      </c>
      <c r="W25" s="200"/>
      <c r="X25" s="375"/>
      <c r="Y25" s="372"/>
      <c r="Z25" s="373"/>
      <c r="AA25" s="374"/>
      <c r="AB25" s="374"/>
      <c r="AC25" s="170"/>
      <c r="AD25" s="170"/>
      <c r="AE25" s="345"/>
      <c r="AF25" s="220"/>
      <c r="AG25" s="192"/>
      <c r="AH25" s="196"/>
      <c r="AI25" s="193"/>
      <c r="AJ25" s="192"/>
      <c r="AK25" s="347"/>
      <c r="AL25" s="347"/>
      <c r="AM25" s="345"/>
      <c r="AO25" s="349"/>
      <c r="AP25" s="349"/>
    </row>
    <row r="26" spans="1:42" ht="50.1" customHeight="1" x14ac:dyDescent="0.2">
      <c r="A26" s="111">
        <v>20</v>
      </c>
      <c r="B26" s="182" t="s">
        <v>448</v>
      </c>
      <c r="C26" s="182" t="s">
        <v>14</v>
      </c>
      <c r="D26" s="182">
        <v>10451</v>
      </c>
      <c r="E26" s="200"/>
      <c r="F26" s="462" t="s">
        <v>422</v>
      </c>
      <c r="G26" s="192" t="s">
        <v>392</v>
      </c>
      <c r="H26" s="192" t="s">
        <v>392</v>
      </c>
      <c r="I26" s="182" t="s">
        <v>8</v>
      </c>
      <c r="J26" s="182" t="s">
        <v>9</v>
      </c>
      <c r="K26" s="182" t="s">
        <v>83</v>
      </c>
      <c r="L26" s="183"/>
      <c r="M26" s="339"/>
      <c r="N26" s="192"/>
      <c r="O26" s="193"/>
      <c r="P26" s="192"/>
      <c r="Q26" s="192"/>
      <c r="R26" s="210"/>
      <c r="S26" s="346">
        <v>547299.12</v>
      </c>
      <c r="T26" s="458" t="s">
        <v>475</v>
      </c>
      <c r="U26" s="194"/>
      <c r="V26" s="175" t="s">
        <v>109</v>
      </c>
      <c r="W26" s="200"/>
      <c r="X26" s="375"/>
      <c r="Y26" s="372"/>
      <c r="Z26" s="373"/>
      <c r="AA26" s="374"/>
      <c r="AB26" s="374"/>
      <c r="AC26" s="170"/>
      <c r="AD26" s="170"/>
      <c r="AE26" s="345"/>
      <c r="AF26" s="220"/>
      <c r="AG26" s="192"/>
      <c r="AH26" s="196"/>
      <c r="AI26" s="193"/>
      <c r="AJ26" s="192"/>
      <c r="AK26" s="347"/>
      <c r="AL26" s="347"/>
      <c r="AM26" s="345"/>
      <c r="AO26" s="349"/>
      <c r="AP26" s="349"/>
    </row>
    <row r="27" spans="1:42" ht="50.1" customHeight="1" x14ac:dyDescent="0.2">
      <c r="A27" s="111">
        <v>21</v>
      </c>
      <c r="B27" s="182" t="s">
        <v>449</v>
      </c>
      <c r="C27" s="182" t="s">
        <v>14</v>
      </c>
      <c r="D27" s="182">
        <v>10451</v>
      </c>
      <c r="E27" s="200"/>
      <c r="F27" s="462" t="s">
        <v>423</v>
      </c>
      <c r="G27" s="192" t="s">
        <v>392</v>
      </c>
      <c r="H27" s="192" t="s">
        <v>392</v>
      </c>
      <c r="I27" s="182" t="s">
        <v>8</v>
      </c>
      <c r="J27" s="182" t="s">
        <v>9</v>
      </c>
      <c r="K27" s="182" t="s">
        <v>83</v>
      </c>
      <c r="L27" s="183"/>
      <c r="M27" s="339"/>
      <c r="N27" s="192"/>
      <c r="O27" s="193"/>
      <c r="P27" s="192"/>
      <c r="Q27" s="192"/>
      <c r="R27" s="210"/>
      <c r="S27" s="346">
        <v>27332.909999999996</v>
      </c>
      <c r="T27" s="458" t="s">
        <v>475</v>
      </c>
      <c r="U27" s="194"/>
      <c r="V27" s="175" t="s">
        <v>109</v>
      </c>
      <c r="W27" s="200"/>
      <c r="X27" s="375"/>
      <c r="Y27" s="372"/>
      <c r="Z27" s="373"/>
      <c r="AA27" s="374"/>
      <c r="AB27" s="374"/>
      <c r="AC27" s="170"/>
      <c r="AD27" s="170"/>
      <c r="AE27" s="345"/>
      <c r="AF27" s="220"/>
      <c r="AG27" s="192"/>
      <c r="AH27" s="196"/>
      <c r="AI27" s="193"/>
      <c r="AJ27" s="192"/>
      <c r="AK27" s="347"/>
      <c r="AL27" s="347"/>
      <c r="AM27" s="345"/>
      <c r="AO27" s="349"/>
      <c r="AP27" s="349"/>
    </row>
    <row r="28" spans="1:42" ht="50.1" customHeight="1" x14ac:dyDescent="0.2">
      <c r="A28" s="111">
        <v>22</v>
      </c>
      <c r="B28" s="182" t="s">
        <v>450</v>
      </c>
      <c r="C28" s="182" t="s">
        <v>14</v>
      </c>
      <c r="D28" s="182">
        <v>10451</v>
      </c>
      <c r="E28" s="200"/>
      <c r="F28" s="462" t="s">
        <v>424</v>
      </c>
      <c r="G28" s="192" t="s">
        <v>392</v>
      </c>
      <c r="H28" s="192" t="s">
        <v>392</v>
      </c>
      <c r="I28" s="182" t="s">
        <v>8</v>
      </c>
      <c r="J28" s="182" t="s">
        <v>9</v>
      </c>
      <c r="K28" s="182" t="s">
        <v>83</v>
      </c>
      <c r="L28" s="183"/>
      <c r="M28" s="339"/>
      <c r="N28" s="192"/>
      <c r="O28" s="193"/>
      <c r="P28" s="192"/>
      <c r="Q28" s="192"/>
      <c r="R28" s="210"/>
      <c r="S28" s="346">
        <v>91370.290000000008</v>
      </c>
      <c r="T28" s="458" t="s">
        <v>475</v>
      </c>
      <c r="U28" s="194"/>
      <c r="V28" s="175" t="s">
        <v>109</v>
      </c>
      <c r="W28" s="200"/>
      <c r="X28" s="375"/>
      <c r="Y28" s="372"/>
      <c r="Z28" s="373"/>
      <c r="AA28" s="374"/>
      <c r="AB28" s="374"/>
      <c r="AC28" s="170"/>
      <c r="AD28" s="170"/>
      <c r="AE28" s="345"/>
      <c r="AF28" s="220"/>
      <c r="AG28" s="192"/>
      <c r="AH28" s="196"/>
      <c r="AI28" s="193"/>
      <c r="AJ28" s="192"/>
      <c r="AK28" s="347"/>
      <c r="AL28" s="347"/>
      <c r="AM28" s="345"/>
      <c r="AO28" s="349"/>
      <c r="AP28" s="349"/>
    </row>
    <row r="29" spans="1:42" ht="50.1" customHeight="1" x14ac:dyDescent="0.2">
      <c r="A29" s="111">
        <v>23</v>
      </c>
      <c r="B29" s="182" t="s">
        <v>451</v>
      </c>
      <c r="C29" s="182" t="s">
        <v>14</v>
      </c>
      <c r="D29" s="182">
        <v>10451</v>
      </c>
      <c r="E29" s="200"/>
      <c r="F29" s="462" t="s">
        <v>425</v>
      </c>
      <c r="G29" s="192" t="s">
        <v>392</v>
      </c>
      <c r="H29" s="192" t="s">
        <v>392</v>
      </c>
      <c r="I29" s="182" t="s">
        <v>8</v>
      </c>
      <c r="J29" s="182" t="s">
        <v>9</v>
      </c>
      <c r="K29" s="182" t="s">
        <v>83</v>
      </c>
      <c r="L29" s="183"/>
      <c r="M29" s="339"/>
      <c r="N29" s="192"/>
      <c r="O29" s="193"/>
      <c r="P29" s="192"/>
      <c r="Q29" s="192"/>
      <c r="R29" s="210"/>
      <c r="S29" s="346">
        <v>614200.02</v>
      </c>
      <c r="T29" s="458" t="s">
        <v>475</v>
      </c>
      <c r="U29" s="194"/>
      <c r="V29" s="175" t="s">
        <v>109</v>
      </c>
      <c r="W29" s="200"/>
      <c r="X29" s="375"/>
      <c r="Y29" s="372"/>
      <c r="Z29" s="373"/>
      <c r="AA29" s="374"/>
      <c r="AB29" s="374"/>
      <c r="AC29" s="170"/>
      <c r="AD29" s="170"/>
      <c r="AE29" s="345"/>
      <c r="AF29" s="220"/>
      <c r="AG29" s="192"/>
      <c r="AH29" s="196"/>
      <c r="AI29" s="193"/>
      <c r="AJ29" s="192"/>
      <c r="AK29" s="347"/>
      <c r="AL29" s="347"/>
      <c r="AM29" s="345"/>
      <c r="AO29" s="349"/>
      <c r="AP29" s="349"/>
    </row>
    <row r="30" spans="1:42" ht="50.1" customHeight="1" x14ac:dyDescent="0.2">
      <c r="A30" s="111">
        <v>24</v>
      </c>
      <c r="B30" s="182" t="s">
        <v>452</v>
      </c>
      <c r="C30" s="182" t="s">
        <v>14</v>
      </c>
      <c r="D30" s="182">
        <v>10451</v>
      </c>
      <c r="E30" s="200"/>
      <c r="F30" s="462" t="s">
        <v>426</v>
      </c>
      <c r="G30" s="192" t="s">
        <v>392</v>
      </c>
      <c r="H30" s="192" t="s">
        <v>392</v>
      </c>
      <c r="I30" s="182" t="s">
        <v>8</v>
      </c>
      <c r="J30" s="182" t="s">
        <v>9</v>
      </c>
      <c r="K30" s="182" t="s">
        <v>83</v>
      </c>
      <c r="L30" s="183"/>
      <c r="M30" s="339"/>
      <c r="N30" s="192"/>
      <c r="O30" s="193"/>
      <c r="P30" s="192"/>
      <c r="Q30" s="192"/>
      <c r="R30" s="210"/>
      <c r="S30" s="346">
        <v>21667.34</v>
      </c>
      <c r="T30" s="458" t="s">
        <v>475</v>
      </c>
      <c r="U30" s="194"/>
      <c r="V30" s="175" t="s">
        <v>109</v>
      </c>
      <c r="W30" s="200"/>
      <c r="X30" s="379"/>
      <c r="Y30" s="380"/>
      <c r="Z30" s="381"/>
      <c r="AA30" s="382"/>
      <c r="AB30" s="382"/>
      <c r="AC30" s="383"/>
      <c r="AD30" s="383"/>
      <c r="AE30" s="384"/>
      <c r="AF30" s="385"/>
      <c r="AG30" s="386"/>
      <c r="AH30" s="387"/>
      <c r="AI30" s="388"/>
      <c r="AJ30" s="386"/>
      <c r="AK30" s="389"/>
      <c r="AL30" s="389"/>
      <c r="AM30" s="384"/>
      <c r="AO30" s="349"/>
      <c r="AP30" s="349"/>
    </row>
    <row r="31" spans="1:42" ht="50.1" customHeight="1" x14ac:dyDescent="0.2">
      <c r="A31" s="111">
        <v>25</v>
      </c>
      <c r="B31" s="182"/>
      <c r="C31" s="182" t="s">
        <v>14</v>
      </c>
      <c r="D31" s="182">
        <v>10451</v>
      </c>
      <c r="E31" s="200"/>
      <c r="F31" s="461" t="s">
        <v>456</v>
      </c>
      <c r="G31" s="192" t="s">
        <v>392</v>
      </c>
      <c r="H31" s="192" t="s">
        <v>392</v>
      </c>
      <c r="I31" s="182" t="s">
        <v>8</v>
      </c>
      <c r="J31" s="182" t="s">
        <v>9</v>
      </c>
      <c r="K31" s="182" t="s">
        <v>83</v>
      </c>
      <c r="L31" s="183"/>
      <c r="M31" s="339"/>
      <c r="N31" s="192"/>
      <c r="O31" s="193"/>
      <c r="P31" s="192"/>
      <c r="Q31" s="192"/>
      <c r="R31" s="210">
        <v>6095228.0899999999</v>
      </c>
      <c r="S31" s="346"/>
      <c r="T31" s="458" t="s">
        <v>474</v>
      </c>
      <c r="U31" s="194"/>
      <c r="V31" s="175" t="s">
        <v>109</v>
      </c>
      <c r="W31" s="200"/>
      <c r="X31" s="379"/>
      <c r="Y31" s="380"/>
      <c r="Z31" s="381"/>
      <c r="AA31" s="382"/>
      <c r="AB31" s="382"/>
      <c r="AC31" s="383"/>
      <c r="AD31" s="383"/>
      <c r="AE31" s="384"/>
      <c r="AF31" s="385"/>
      <c r="AG31" s="386"/>
      <c r="AH31" s="387"/>
      <c r="AI31" s="388"/>
      <c r="AJ31" s="386"/>
      <c r="AK31" s="389"/>
      <c r="AL31" s="389"/>
      <c r="AM31" s="384"/>
      <c r="AO31" s="349"/>
      <c r="AP31" s="349"/>
    </row>
    <row r="32" spans="1:42" ht="60" x14ac:dyDescent="0.2">
      <c r="A32" s="111">
        <v>26</v>
      </c>
      <c r="B32" s="182"/>
      <c r="C32" s="182" t="s">
        <v>455</v>
      </c>
      <c r="D32" s="182"/>
      <c r="E32" s="200"/>
      <c r="F32" s="182" t="s">
        <v>467</v>
      </c>
      <c r="G32" s="192" t="s">
        <v>392</v>
      </c>
      <c r="H32" s="192" t="s">
        <v>392</v>
      </c>
      <c r="I32" s="182" t="s">
        <v>8</v>
      </c>
      <c r="J32" s="182" t="s">
        <v>9</v>
      </c>
      <c r="K32" s="182" t="s">
        <v>83</v>
      </c>
      <c r="L32" s="183"/>
      <c r="M32" s="339"/>
      <c r="N32" s="192"/>
      <c r="O32" s="193"/>
      <c r="P32" s="192"/>
      <c r="Q32" s="192"/>
      <c r="R32" s="210"/>
      <c r="S32" s="346">
        <v>3765616</v>
      </c>
      <c r="T32" s="458" t="s">
        <v>476</v>
      </c>
      <c r="U32" s="194"/>
      <c r="V32" s="175" t="s">
        <v>109</v>
      </c>
      <c r="W32" s="200"/>
      <c r="X32" s="379"/>
      <c r="Y32" s="380"/>
      <c r="Z32" s="381"/>
      <c r="AA32" s="382"/>
      <c r="AB32" s="382"/>
      <c r="AC32" s="383"/>
      <c r="AD32" s="383"/>
      <c r="AE32" s="384"/>
      <c r="AF32" s="385"/>
      <c r="AG32" s="386"/>
      <c r="AH32" s="387"/>
      <c r="AI32" s="388"/>
      <c r="AJ32" s="386"/>
      <c r="AK32" s="389"/>
      <c r="AL32" s="389"/>
      <c r="AM32" s="384"/>
      <c r="AO32" s="349"/>
      <c r="AP32" s="349"/>
    </row>
    <row r="33" spans="1:47" ht="50.1" customHeight="1" x14ac:dyDescent="0.2">
      <c r="A33" s="111">
        <v>26</v>
      </c>
      <c r="B33" s="182"/>
      <c r="C33" s="182" t="s">
        <v>14</v>
      </c>
      <c r="D33" s="182"/>
      <c r="E33" s="200"/>
      <c r="F33" s="461" t="s">
        <v>459</v>
      </c>
      <c r="G33" s="192" t="s">
        <v>68</v>
      </c>
      <c r="H33" s="192" t="s">
        <v>392</v>
      </c>
      <c r="I33" s="182" t="s">
        <v>8</v>
      </c>
      <c r="J33" s="182" t="s">
        <v>9</v>
      </c>
      <c r="K33" s="182" t="s">
        <v>83</v>
      </c>
      <c r="L33" s="183"/>
      <c r="M33" s="339"/>
      <c r="N33" s="192"/>
      <c r="O33" s="193"/>
      <c r="P33" s="192"/>
      <c r="Q33" s="192"/>
      <c r="R33" s="210"/>
      <c r="S33" s="346">
        <v>8698408.9900000002</v>
      </c>
      <c r="T33" s="458" t="s">
        <v>474</v>
      </c>
      <c r="U33" s="194"/>
      <c r="V33" s="175" t="s">
        <v>109</v>
      </c>
      <c r="W33" s="200"/>
      <c r="X33" s="375"/>
      <c r="Y33" s="372"/>
      <c r="Z33" s="373"/>
      <c r="AA33" s="374"/>
      <c r="AB33" s="374"/>
      <c r="AC33" s="170"/>
      <c r="AD33" s="170"/>
      <c r="AE33" s="345"/>
      <c r="AF33" s="220"/>
      <c r="AG33" s="192"/>
      <c r="AH33" s="196"/>
      <c r="AI33" s="193"/>
      <c r="AJ33" s="192"/>
      <c r="AK33" s="347"/>
      <c r="AL33" s="347"/>
      <c r="AM33" s="345"/>
      <c r="AO33" s="349"/>
      <c r="AP33" s="349"/>
    </row>
    <row r="34" spans="1:47" ht="50.1" customHeight="1" x14ac:dyDescent="0.2">
      <c r="A34" s="111">
        <v>26</v>
      </c>
      <c r="B34" s="182"/>
      <c r="C34" s="182" t="s">
        <v>14</v>
      </c>
      <c r="D34" s="182"/>
      <c r="E34" s="200"/>
      <c r="F34" s="461" t="s">
        <v>460</v>
      </c>
      <c r="G34" s="192" t="s">
        <v>68</v>
      </c>
      <c r="H34" s="192" t="s">
        <v>392</v>
      </c>
      <c r="I34" s="182" t="s">
        <v>8</v>
      </c>
      <c r="J34" s="182" t="s">
        <v>9</v>
      </c>
      <c r="K34" s="182" t="s">
        <v>83</v>
      </c>
      <c r="L34" s="183"/>
      <c r="M34" s="339"/>
      <c r="N34" s="192"/>
      <c r="O34" s="193"/>
      <c r="P34" s="192"/>
      <c r="Q34" s="192"/>
      <c r="R34" s="210"/>
      <c r="S34" s="346">
        <v>3654549.82</v>
      </c>
      <c r="T34" s="458" t="s">
        <v>474</v>
      </c>
      <c r="U34" s="194"/>
      <c r="V34" s="175" t="s">
        <v>109</v>
      </c>
      <c r="W34" s="200"/>
      <c r="X34" s="375"/>
      <c r="Y34" s="372"/>
      <c r="Z34" s="373"/>
      <c r="AA34" s="374"/>
      <c r="AB34" s="374"/>
      <c r="AC34" s="170"/>
      <c r="AD34" s="170"/>
      <c r="AE34" s="345"/>
      <c r="AF34" s="220"/>
      <c r="AG34" s="192"/>
      <c r="AH34" s="196"/>
      <c r="AI34" s="193"/>
      <c r="AJ34" s="192"/>
      <c r="AK34" s="347"/>
      <c r="AL34" s="347"/>
      <c r="AM34" s="345"/>
      <c r="AO34" s="349"/>
      <c r="AP34" s="349"/>
    </row>
    <row r="35" spans="1:47" ht="50.1" customHeight="1" x14ac:dyDescent="0.2">
      <c r="A35" s="111">
        <v>26</v>
      </c>
      <c r="B35" s="182"/>
      <c r="C35" s="182" t="s">
        <v>14</v>
      </c>
      <c r="D35" s="182"/>
      <c r="E35" s="200"/>
      <c r="F35" s="461" t="s">
        <v>483</v>
      </c>
      <c r="G35" s="192" t="s">
        <v>482</v>
      </c>
      <c r="H35" s="192"/>
      <c r="I35" s="182" t="s">
        <v>8</v>
      </c>
      <c r="J35" s="182" t="s">
        <v>9</v>
      </c>
      <c r="K35" s="182" t="s">
        <v>83</v>
      </c>
      <c r="L35" s="183"/>
      <c r="M35" s="339"/>
      <c r="N35" s="192"/>
      <c r="O35" s="193"/>
      <c r="P35" s="192"/>
      <c r="Q35" s="192"/>
      <c r="R35" s="210"/>
      <c r="S35" s="346">
        <v>0</v>
      </c>
      <c r="T35" s="458" t="s">
        <v>474</v>
      </c>
      <c r="U35" s="194"/>
      <c r="V35" s="175" t="s">
        <v>109</v>
      </c>
      <c r="W35" s="200"/>
      <c r="X35" s="375"/>
      <c r="Y35" s="372"/>
      <c r="Z35" s="373"/>
      <c r="AA35" s="374"/>
      <c r="AB35" s="374"/>
      <c r="AC35" s="170"/>
      <c r="AD35" s="170"/>
      <c r="AE35" s="345"/>
      <c r="AF35" s="220"/>
      <c r="AG35" s="192"/>
      <c r="AH35" s="196"/>
      <c r="AI35" s="193"/>
      <c r="AJ35" s="192"/>
      <c r="AK35" s="347"/>
      <c r="AL35" s="347"/>
      <c r="AM35" s="345"/>
      <c r="AO35" s="349"/>
      <c r="AP35" s="349"/>
    </row>
    <row r="36" spans="1:47" s="15" customFormat="1" ht="27.75" customHeight="1" thickBot="1" x14ac:dyDescent="0.25">
      <c r="A36" s="422"/>
      <c r="B36" s="422"/>
      <c r="C36" s="422"/>
      <c r="D36" s="264"/>
      <c r="E36" s="264"/>
      <c r="F36" s="422" t="s">
        <v>454</v>
      </c>
      <c r="G36" s="422"/>
      <c r="H36" s="422"/>
      <c r="I36" s="264"/>
      <c r="J36" s="264"/>
      <c r="K36" s="264"/>
      <c r="L36" s="422"/>
      <c r="M36" s="422"/>
      <c r="N36" s="24"/>
      <c r="O36" s="234"/>
      <c r="P36" s="24"/>
      <c r="Q36" s="24"/>
      <c r="R36" s="235">
        <f>SUM(R7:R34)</f>
        <v>6095228.0899999999</v>
      </c>
      <c r="S36" s="235">
        <f>SUM(S6:S35)</f>
        <v>370110172.8300001</v>
      </c>
      <c r="T36" s="266">
        <f>R36+S36</f>
        <v>376205400.92000008</v>
      </c>
      <c r="U36" s="236"/>
      <c r="V36" s="237"/>
      <c r="W36" s="238"/>
      <c r="X36" s="390"/>
      <c r="Y36" s="391"/>
      <c r="Z36" s="392"/>
      <c r="AA36" s="378"/>
      <c r="AB36" s="378"/>
      <c r="AC36" s="393"/>
      <c r="AD36" s="393"/>
      <c r="AE36" s="394"/>
      <c r="AF36" s="393"/>
      <c r="AG36" s="262"/>
      <c r="AH36" s="395"/>
      <c r="AI36" s="262"/>
      <c r="AJ36" s="262"/>
      <c r="AK36" s="266"/>
      <c r="AL36" s="266"/>
      <c r="AM36" s="262"/>
      <c r="AN36" s="396"/>
      <c r="AO36" s="396"/>
      <c r="AP36" s="396"/>
    </row>
    <row r="37" spans="1:47" s="39" customFormat="1" ht="15" thickTop="1" x14ac:dyDescent="0.2">
      <c r="A37" s="1"/>
      <c r="B37" s="1"/>
      <c r="C37" s="1"/>
      <c r="D37" s="1"/>
      <c r="E37" s="110"/>
      <c r="F37" s="24"/>
      <c r="G37" s="24"/>
      <c r="H37" s="24"/>
      <c r="I37" s="1"/>
      <c r="J37" s="1"/>
      <c r="K37" s="1"/>
      <c r="L37" s="47"/>
      <c r="M37" s="191"/>
      <c r="N37" s="24"/>
      <c r="O37" s="66"/>
      <c r="P37" s="24"/>
      <c r="Q37" s="24"/>
      <c r="R37" s="50"/>
      <c r="S37" s="50">
        <f>SUM(S7:S35)</f>
        <v>20480172.830000002</v>
      </c>
      <c r="T37" s="50">
        <f>S32</f>
        <v>3765616</v>
      </c>
      <c r="U37" s="463">
        <f>S37-T37</f>
        <v>16714556.830000002</v>
      </c>
      <c r="V37" s="66"/>
      <c r="W37" s="110"/>
      <c r="X37" s="390"/>
      <c r="Y37" s="391"/>
      <c r="Z37" s="392"/>
      <c r="AA37" s="378"/>
      <c r="AB37" s="378"/>
      <c r="AC37" s="397"/>
      <c r="AD37" s="397"/>
      <c r="AE37" s="262"/>
      <c r="AF37" s="397"/>
      <c r="AG37" s="262"/>
      <c r="AH37" s="395"/>
      <c r="AI37" s="262"/>
      <c r="AJ37" s="262"/>
      <c r="AK37" s="395"/>
      <c r="AL37" s="395"/>
      <c r="AM37" s="262"/>
      <c r="AN37" s="398"/>
      <c r="AO37" s="398"/>
      <c r="AP37" s="398"/>
      <c r="AQ37" s="1"/>
      <c r="AR37" s="1"/>
      <c r="AS37" s="1"/>
      <c r="AT37" s="1"/>
      <c r="AU37" s="1"/>
    </row>
    <row r="38" spans="1:47" x14ac:dyDescent="0.2">
      <c r="F38" s="460" t="s">
        <v>477</v>
      </c>
      <c r="X38" s="390"/>
      <c r="Y38" s="391"/>
      <c r="Z38" s="392"/>
      <c r="AA38" s="378"/>
      <c r="AB38" s="378"/>
      <c r="AC38" s="397"/>
      <c r="AD38" s="397"/>
      <c r="AE38" s="262"/>
      <c r="AF38" s="397"/>
      <c r="AG38" s="262"/>
      <c r="AH38" s="395"/>
      <c r="AI38" s="262"/>
      <c r="AJ38" s="262"/>
      <c r="AK38" s="395"/>
      <c r="AL38" s="395"/>
      <c r="AM38" s="399"/>
      <c r="AN38" s="398"/>
      <c r="AO38" s="398"/>
      <c r="AP38" s="400"/>
    </row>
    <row r="39" spans="1:47" x14ac:dyDescent="0.2">
      <c r="F39" s="24" t="s">
        <v>472</v>
      </c>
      <c r="R39" s="50">
        <f>R31</f>
        <v>6095228.0899999999</v>
      </c>
      <c r="S39" s="50">
        <f>SUM(S7:S18)+S33+S34+S35</f>
        <v>14339681.220000001</v>
      </c>
      <c r="X39" s="390"/>
      <c r="Y39" s="391"/>
      <c r="Z39" s="392"/>
      <c r="AA39" s="378"/>
      <c r="AB39" s="378"/>
      <c r="AC39" s="397"/>
      <c r="AD39" s="397"/>
      <c r="AE39" s="262"/>
      <c r="AF39" s="397"/>
      <c r="AG39" s="262"/>
      <c r="AH39" s="395"/>
      <c r="AI39" s="262"/>
      <c r="AJ39" s="262"/>
      <c r="AK39" s="395"/>
      <c r="AL39" s="395"/>
      <c r="AM39" s="262"/>
      <c r="AN39" s="398"/>
      <c r="AO39" s="398"/>
      <c r="AP39" s="398"/>
    </row>
    <row r="40" spans="1:47" x14ac:dyDescent="0.2">
      <c r="F40" s="24" t="s">
        <v>285</v>
      </c>
      <c r="R40" s="50">
        <f>'F&amp;W Docex FY20'!R7+'F&amp;W Docex FY20'!R8+'F&amp;W Docex FY20'!R9</f>
        <v>17466.57</v>
      </c>
      <c r="S40" s="50">
        <f>'F&amp;W Docex FY20'!S13</f>
        <v>14851.06</v>
      </c>
      <c r="X40" s="390"/>
      <c r="Y40" s="391"/>
      <c r="Z40" s="392"/>
      <c r="AA40" s="378"/>
      <c r="AB40" s="378"/>
      <c r="AC40" s="397"/>
      <c r="AD40" s="397"/>
      <c r="AE40" s="262"/>
      <c r="AF40" s="397"/>
      <c r="AG40" s="262"/>
      <c r="AH40" s="395"/>
      <c r="AI40" s="262"/>
      <c r="AJ40" s="262"/>
      <c r="AK40" s="395"/>
      <c r="AL40" s="395"/>
      <c r="AM40" s="262"/>
      <c r="AN40" s="398"/>
      <c r="AO40" s="398"/>
      <c r="AP40" s="398"/>
    </row>
    <row r="41" spans="1:47" x14ac:dyDescent="0.2">
      <c r="F41" s="24" t="s">
        <v>180</v>
      </c>
      <c r="S41" s="50">
        <f>'F&amp;W CFG FY20'!S7+'F&amp;W CFG FY20'!S8</f>
        <v>10514.55</v>
      </c>
      <c r="X41" s="390"/>
      <c r="Y41" s="391"/>
      <c r="Z41" s="392"/>
      <c r="AA41" s="378"/>
      <c r="AB41" s="378"/>
      <c r="AC41" s="397"/>
      <c r="AD41" s="397"/>
      <c r="AE41" s="262"/>
      <c r="AF41" s="397"/>
      <c r="AG41" s="262"/>
      <c r="AH41" s="395"/>
      <c r="AI41" s="262"/>
      <c r="AJ41" s="262"/>
      <c r="AK41" s="395"/>
      <c r="AL41" s="395"/>
      <c r="AM41" s="262"/>
      <c r="AN41" s="398"/>
      <c r="AO41" s="398"/>
      <c r="AP41" s="398"/>
    </row>
    <row r="42" spans="1:47" x14ac:dyDescent="0.2">
      <c r="F42" s="24" t="s">
        <v>484</v>
      </c>
      <c r="S42" s="50">
        <f>'F&amp;W PB FY20'!S7</f>
        <v>36312.5</v>
      </c>
      <c r="X42" s="390"/>
      <c r="Y42" s="391"/>
      <c r="Z42" s="392"/>
      <c r="AA42" s="378"/>
      <c r="AB42" s="378"/>
      <c r="AC42" s="397"/>
      <c r="AD42" s="397"/>
      <c r="AE42" s="262"/>
      <c r="AF42" s="397"/>
      <c r="AG42" s="262"/>
      <c r="AH42" s="395"/>
      <c r="AI42" s="262"/>
      <c r="AJ42" s="262"/>
      <c r="AK42" s="395"/>
      <c r="AL42" s="395"/>
      <c r="AM42" s="262"/>
      <c r="AN42" s="398"/>
      <c r="AO42" s="398"/>
      <c r="AP42" s="398"/>
    </row>
    <row r="43" spans="1:47" ht="15" thickBot="1" x14ac:dyDescent="0.25">
      <c r="F43" s="459" t="s">
        <v>138</v>
      </c>
      <c r="R43" s="454">
        <f>SUM(R39:R41)</f>
        <v>6112694.6600000001</v>
      </c>
      <c r="S43" s="454">
        <f>SUM(S39:S42)</f>
        <v>14401359.330000002</v>
      </c>
      <c r="T43" s="457"/>
      <c r="X43" s="390"/>
      <c r="Y43" s="391"/>
      <c r="Z43" s="392"/>
      <c r="AA43" s="378"/>
      <c r="AB43" s="378"/>
      <c r="AC43" s="397"/>
      <c r="AD43" s="397"/>
      <c r="AE43" s="262"/>
      <c r="AF43" s="397"/>
      <c r="AG43" s="262"/>
      <c r="AH43" s="395"/>
      <c r="AI43" s="262"/>
      <c r="AJ43" s="262"/>
      <c r="AK43" s="395"/>
      <c r="AL43" s="395"/>
      <c r="AM43" s="262"/>
      <c r="AN43" s="398"/>
      <c r="AO43" s="398"/>
      <c r="AP43" s="398"/>
    </row>
    <row r="44" spans="1:47" ht="15" thickTop="1" x14ac:dyDescent="0.2">
      <c r="X44" s="390"/>
      <c r="Y44" s="391"/>
      <c r="Z44" s="392"/>
      <c r="AA44" s="378"/>
      <c r="AB44" s="378"/>
      <c r="AC44" s="397"/>
      <c r="AD44" s="397"/>
      <c r="AE44" s="262"/>
      <c r="AF44" s="397"/>
      <c r="AG44" s="262"/>
      <c r="AH44" s="395"/>
      <c r="AI44" s="262"/>
      <c r="AJ44" s="262"/>
      <c r="AK44" s="395"/>
      <c r="AL44" s="395"/>
      <c r="AM44" s="262"/>
      <c r="AN44" s="398"/>
      <c r="AO44" s="398"/>
      <c r="AP44" s="398"/>
    </row>
    <row r="45" spans="1:47" x14ac:dyDescent="0.2">
      <c r="F45" s="460" t="s">
        <v>475</v>
      </c>
      <c r="X45" s="390"/>
      <c r="Y45" s="391"/>
      <c r="Z45" s="392"/>
      <c r="AA45" s="378"/>
      <c r="AB45" s="378"/>
      <c r="AC45" s="397"/>
      <c r="AD45" s="397"/>
      <c r="AE45" s="262"/>
      <c r="AF45" s="397"/>
      <c r="AG45" s="262"/>
      <c r="AH45" s="395"/>
      <c r="AI45" s="262"/>
      <c r="AJ45" s="262"/>
      <c r="AK45" s="395"/>
      <c r="AL45" s="395"/>
      <c r="AM45" s="262"/>
      <c r="AN45" s="398"/>
      <c r="AO45" s="398"/>
      <c r="AP45" s="398"/>
    </row>
    <row r="46" spans="1:47" x14ac:dyDescent="0.2">
      <c r="F46" s="24" t="s">
        <v>472</v>
      </c>
      <c r="S46" s="50">
        <f>SUM(S19:S30)</f>
        <v>2374875.6099999994</v>
      </c>
      <c r="T46" s="50">
        <f>S39+S46</f>
        <v>16714556.83</v>
      </c>
      <c r="X46" s="390"/>
      <c r="Y46" s="391"/>
      <c r="Z46" s="392"/>
      <c r="AA46" s="378"/>
      <c r="AB46" s="378"/>
      <c r="AC46" s="397"/>
      <c r="AD46" s="397"/>
      <c r="AE46" s="262"/>
      <c r="AF46" s="397"/>
      <c r="AG46" s="262"/>
      <c r="AH46" s="395"/>
      <c r="AI46" s="262"/>
      <c r="AJ46" s="262"/>
      <c r="AK46" s="395"/>
      <c r="AL46" s="395"/>
      <c r="AM46" s="262"/>
      <c r="AN46" s="398"/>
      <c r="AO46" s="398"/>
      <c r="AP46" s="398"/>
    </row>
    <row r="47" spans="1:47" ht="15" thickBot="1" x14ac:dyDescent="0.25">
      <c r="F47" s="459" t="s">
        <v>138</v>
      </c>
      <c r="R47" s="454">
        <v>0</v>
      </c>
      <c r="S47" s="454">
        <f>S46</f>
        <v>2374875.6099999994</v>
      </c>
      <c r="X47" s="390"/>
      <c r="Y47" s="391"/>
      <c r="Z47" s="392"/>
      <c r="AA47" s="378"/>
      <c r="AB47" s="378"/>
      <c r="AC47" s="397"/>
      <c r="AD47" s="397"/>
      <c r="AE47" s="262"/>
      <c r="AF47" s="397"/>
      <c r="AG47" s="262"/>
      <c r="AH47" s="395"/>
      <c r="AI47" s="262"/>
      <c r="AJ47" s="262"/>
      <c r="AK47" s="395"/>
      <c r="AL47" s="395"/>
      <c r="AM47" s="262"/>
      <c r="AN47" s="398"/>
      <c r="AO47" s="398"/>
      <c r="AP47" s="398"/>
    </row>
    <row r="48" spans="1:47" ht="15" thickTop="1" x14ac:dyDescent="0.2">
      <c r="X48" s="390"/>
      <c r="Y48" s="391"/>
      <c r="Z48" s="392"/>
      <c r="AA48" s="378"/>
      <c r="AB48" s="378"/>
      <c r="AC48" s="397"/>
      <c r="AD48" s="397"/>
      <c r="AE48" s="262"/>
      <c r="AF48" s="397"/>
      <c r="AG48" s="262"/>
      <c r="AH48" s="395"/>
      <c r="AI48" s="262"/>
      <c r="AJ48" s="262"/>
      <c r="AK48" s="395"/>
      <c r="AL48" s="395"/>
      <c r="AM48" s="262"/>
      <c r="AN48" s="398"/>
      <c r="AO48" s="398"/>
      <c r="AP48" s="398"/>
    </row>
    <row r="49" spans="6:42" x14ac:dyDescent="0.2">
      <c r="F49" s="460" t="s">
        <v>478</v>
      </c>
      <c r="X49" s="390"/>
      <c r="Y49" s="391"/>
      <c r="Z49" s="392"/>
      <c r="AA49" s="378"/>
      <c r="AB49" s="378"/>
      <c r="AC49" s="397"/>
      <c r="AD49" s="397"/>
      <c r="AE49" s="262"/>
      <c r="AF49" s="397"/>
      <c r="AG49" s="262"/>
      <c r="AH49" s="395"/>
      <c r="AI49" s="262"/>
      <c r="AJ49" s="262"/>
      <c r="AK49" s="395"/>
      <c r="AL49" s="395"/>
      <c r="AM49" s="262"/>
      <c r="AN49" s="398"/>
      <c r="AO49" s="398"/>
      <c r="AP49" s="398"/>
    </row>
    <row r="50" spans="6:42" x14ac:dyDescent="0.2">
      <c r="F50" s="24" t="s">
        <v>472</v>
      </c>
      <c r="S50" s="50">
        <f>S32</f>
        <v>3765616</v>
      </c>
      <c r="X50" s="390"/>
      <c r="Y50" s="391"/>
      <c r="Z50" s="392"/>
      <c r="AA50" s="378"/>
      <c r="AB50" s="378"/>
      <c r="AC50" s="397"/>
      <c r="AD50" s="397"/>
      <c r="AE50" s="262"/>
      <c r="AF50" s="397"/>
      <c r="AG50" s="262"/>
      <c r="AH50" s="395"/>
      <c r="AI50" s="262"/>
      <c r="AJ50" s="262"/>
      <c r="AK50" s="395"/>
      <c r="AL50" s="395"/>
      <c r="AM50" s="262"/>
      <c r="AN50" s="398"/>
      <c r="AO50" s="398"/>
      <c r="AP50" s="398"/>
    </row>
    <row r="51" spans="6:42" ht="15" thickBot="1" x14ac:dyDescent="0.25">
      <c r="F51" s="459" t="s">
        <v>138</v>
      </c>
      <c r="R51" s="454">
        <v>0</v>
      </c>
      <c r="S51" s="454">
        <f>S50</f>
        <v>3765616</v>
      </c>
      <c r="X51" s="390"/>
      <c r="Y51" s="391"/>
      <c r="Z51" s="392"/>
      <c r="AA51" s="378"/>
      <c r="AB51" s="378"/>
      <c r="AC51" s="397"/>
      <c r="AD51" s="397"/>
      <c r="AE51" s="262"/>
      <c r="AF51" s="397"/>
      <c r="AG51" s="262"/>
      <c r="AH51" s="395"/>
      <c r="AI51" s="262"/>
      <c r="AJ51" s="262"/>
      <c r="AK51" s="395"/>
      <c r="AL51" s="395"/>
      <c r="AM51" s="262"/>
      <c r="AN51" s="398"/>
      <c r="AO51" s="398"/>
      <c r="AP51" s="398"/>
    </row>
    <row r="52" spans="6:42" ht="15" thickTop="1" x14ac:dyDescent="0.2">
      <c r="X52" s="390"/>
      <c r="Y52" s="391"/>
      <c r="Z52" s="392"/>
      <c r="AA52" s="378"/>
      <c r="AB52" s="378"/>
      <c r="AC52" s="397"/>
      <c r="AD52" s="397"/>
      <c r="AE52" s="262"/>
      <c r="AF52" s="397"/>
      <c r="AG52" s="262"/>
      <c r="AH52" s="395"/>
      <c r="AI52" s="262"/>
      <c r="AJ52" s="262"/>
      <c r="AK52" s="395"/>
      <c r="AL52" s="395"/>
      <c r="AM52" s="262"/>
      <c r="AN52" s="398"/>
      <c r="AO52" s="398"/>
      <c r="AP52" s="398"/>
    </row>
    <row r="53" spans="6:42" x14ac:dyDescent="0.2">
      <c r="X53" s="390"/>
      <c r="Y53" s="391"/>
      <c r="Z53" s="392"/>
      <c r="AA53" s="378"/>
      <c r="AB53" s="378"/>
      <c r="AC53" s="397"/>
      <c r="AD53" s="397"/>
      <c r="AE53" s="262"/>
      <c r="AF53" s="397"/>
      <c r="AG53" s="262"/>
      <c r="AH53" s="395"/>
      <c r="AI53" s="262"/>
      <c r="AJ53" s="262"/>
      <c r="AK53" s="395"/>
      <c r="AL53" s="395"/>
      <c r="AM53" s="262"/>
      <c r="AN53" s="398"/>
      <c r="AO53" s="398"/>
      <c r="AP53" s="398"/>
    </row>
    <row r="54" spans="6:42" x14ac:dyDescent="0.2">
      <c r="F54" s="24" t="s">
        <v>472</v>
      </c>
      <c r="R54" s="50">
        <f>R39</f>
        <v>6095228.0899999999</v>
      </c>
      <c r="S54" s="50">
        <f>S39+S47+S51</f>
        <v>20480172.829999998</v>
      </c>
      <c r="T54" s="50">
        <f>R54+S54</f>
        <v>26575400.919999998</v>
      </c>
      <c r="X54" s="390"/>
      <c r="Y54" s="391"/>
      <c r="Z54" s="392"/>
      <c r="AA54" s="378"/>
      <c r="AB54" s="378"/>
      <c r="AC54" s="397"/>
      <c r="AD54" s="397"/>
      <c r="AE54" s="262"/>
      <c r="AF54" s="397"/>
      <c r="AG54" s="262"/>
      <c r="AH54" s="395"/>
      <c r="AI54" s="262"/>
      <c r="AJ54" s="262"/>
      <c r="AK54" s="395"/>
      <c r="AL54" s="395"/>
      <c r="AM54" s="262"/>
      <c r="AN54" s="398"/>
      <c r="AO54" s="398"/>
      <c r="AP54" s="398"/>
    </row>
    <row r="55" spans="6:42" x14ac:dyDescent="0.2">
      <c r="F55" s="24" t="s">
        <v>285</v>
      </c>
      <c r="R55" s="50">
        <f>R40</f>
        <v>17466.57</v>
      </c>
      <c r="S55" s="50">
        <f>S40</f>
        <v>14851.06</v>
      </c>
      <c r="T55" s="50">
        <f t="shared" ref="T55" si="0">R55+S55</f>
        <v>32317.629999999997</v>
      </c>
      <c r="X55" s="390"/>
      <c r="Y55" s="391"/>
      <c r="Z55" s="392"/>
      <c r="AA55" s="378"/>
      <c r="AB55" s="378"/>
      <c r="AC55" s="397"/>
      <c r="AD55" s="397"/>
      <c r="AE55" s="262"/>
      <c r="AF55" s="397"/>
      <c r="AG55" s="262"/>
      <c r="AH55" s="395"/>
      <c r="AI55" s="262"/>
      <c r="AJ55" s="262"/>
      <c r="AK55" s="395"/>
      <c r="AL55" s="395"/>
      <c r="AM55" s="262"/>
      <c r="AN55" s="398"/>
      <c r="AO55" s="398"/>
      <c r="AP55" s="398"/>
    </row>
    <row r="56" spans="6:42" x14ac:dyDescent="0.2">
      <c r="F56" s="24" t="s">
        <v>154</v>
      </c>
      <c r="R56" s="50">
        <v>0</v>
      </c>
      <c r="S56" s="50">
        <f>S42</f>
        <v>36312.5</v>
      </c>
      <c r="X56" s="390"/>
      <c r="Y56" s="391"/>
      <c r="Z56" s="392"/>
      <c r="AA56" s="378"/>
      <c r="AB56" s="378"/>
      <c r="AC56" s="397"/>
      <c r="AD56" s="397"/>
      <c r="AE56" s="262"/>
      <c r="AF56" s="397"/>
      <c r="AG56" s="262"/>
      <c r="AH56" s="395"/>
      <c r="AI56" s="262"/>
      <c r="AJ56" s="262"/>
      <c r="AK56" s="395"/>
      <c r="AL56" s="395"/>
      <c r="AM56" s="262"/>
      <c r="AN56" s="398"/>
      <c r="AO56" s="398"/>
      <c r="AP56" s="398"/>
    </row>
    <row r="57" spans="6:42" ht="15" thickBot="1" x14ac:dyDescent="0.25">
      <c r="F57" s="459" t="s">
        <v>138</v>
      </c>
      <c r="R57" s="454">
        <f>SUM(R54:R56)</f>
        <v>6112694.6600000001</v>
      </c>
      <c r="S57" s="454">
        <f>SUM(S54:S56)</f>
        <v>20531336.389999997</v>
      </c>
      <c r="T57" s="50">
        <f>SUM(T54:T55)</f>
        <v>26607718.549999997</v>
      </c>
      <c r="X57" s="390"/>
      <c r="Y57" s="391"/>
      <c r="Z57" s="392"/>
      <c r="AA57" s="378"/>
      <c r="AB57" s="378"/>
      <c r="AC57" s="397"/>
      <c r="AD57" s="397"/>
      <c r="AE57" s="262"/>
      <c r="AF57" s="397"/>
      <c r="AG57" s="262"/>
      <c r="AH57" s="395"/>
      <c r="AI57" s="262"/>
      <c r="AJ57" s="262"/>
      <c r="AK57" s="395"/>
      <c r="AL57" s="395"/>
      <c r="AM57" s="262"/>
      <c r="AN57" s="398"/>
      <c r="AO57" s="398"/>
      <c r="AP57" s="398"/>
    </row>
    <row r="58" spans="6:42" ht="15" thickTop="1" x14ac:dyDescent="0.2">
      <c r="X58" s="390"/>
      <c r="Y58" s="391"/>
      <c r="Z58" s="392"/>
      <c r="AA58" s="378"/>
      <c r="AB58" s="378"/>
      <c r="AC58" s="397"/>
      <c r="AD58" s="397"/>
      <c r="AE58" s="262"/>
      <c r="AF58" s="397"/>
      <c r="AG58" s="262"/>
      <c r="AH58" s="395"/>
      <c r="AI58" s="262"/>
      <c r="AJ58" s="262"/>
      <c r="AK58" s="395"/>
      <c r="AL58" s="395"/>
      <c r="AM58" s="262"/>
      <c r="AN58" s="398"/>
      <c r="AO58" s="398"/>
      <c r="AP58" s="398"/>
    </row>
    <row r="59" spans="6:42" x14ac:dyDescent="0.2">
      <c r="F59" s="24" t="s">
        <v>68</v>
      </c>
      <c r="S59" s="50">
        <f>S33+S34+'F&amp;W PB FY20'!S7</f>
        <v>12389271.310000001</v>
      </c>
      <c r="X59" s="390"/>
      <c r="Y59" s="391"/>
      <c r="Z59" s="392"/>
      <c r="AA59" s="378"/>
      <c r="AB59" s="378"/>
      <c r="AC59" s="397"/>
      <c r="AD59" s="397"/>
      <c r="AE59" s="262"/>
      <c r="AF59" s="397"/>
      <c r="AG59" s="262"/>
      <c r="AH59" s="395"/>
      <c r="AI59" s="262"/>
      <c r="AJ59" s="262"/>
      <c r="AK59" s="395"/>
      <c r="AL59" s="395"/>
      <c r="AM59" s="262"/>
      <c r="AN59" s="398"/>
      <c r="AO59" s="398"/>
      <c r="AP59" s="398"/>
    </row>
    <row r="60" spans="6:42" x14ac:dyDescent="0.2">
      <c r="U60" s="463">
        <f>S57-S37</f>
        <v>51163.559999994934</v>
      </c>
      <c r="X60" s="390"/>
      <c r="Y60" s="391"/>
      <c r="Z60" s="392"/>
      <c r="AA60" s="378"/>
      <c r="AB60" s="378"/>
      <c r="AC60" s="397"/>
      <c r="AD60" s="397"/>
      <c r="AE60" s="262"/>
      <c r="AF60" s="397"/>
      <c r="AG60" s="262"/>
      <c r="AH60" s="395"/>
      <c r="AI60" s="262"/>
      <c r="AJ60" s="262"/>
      <c r="AK60" s="395"/>
      <c r="AL60" s="395"/>
      <c r="AM60" s="262"/>
      <c r="AN60" s="398"/>
      <c r="AO60" s="398"/>
      <c r="AP60" s="398"/>
    </row>
    <row r="61" spans="6:42" x14ac:dyDescent="0.2">
      <c r="X61" s="390"/>
      <c r="Y61" s="391"/>
      <c r="Z61" s="392"/>
      <c r="AA61" s="378"/>
      <c r="AB61" s="378"/>
      <c r="AC61" s="397"/>
      <c r="AD61" s="397"/>
      <c r="AE61" s="262"/>
      <c r="AF61" s="397"/>
      <c r="AG61" s="262"/>
      <c r="AH61" s="395"/>
      <c r="AI61" s="262"/>
      <c r="AJ61" s="262"/>
      <c r="AK61" s="395"/>
      <c r="AL61" s="395"/>
      <c r="AM61" s="262"/>
      <c r="AN61" s="398"/>
      <c r="AO61" s="398"/>
      <c r="AP61" s="398"/>
    </row>
    <row r="62" spans="6:42" x14ac:dyDescent="0.2">
      <c r="X62" s="390"/>
      <c r="Y62" s="391"/>
      <c r="Z62" s="392"/>
      <c r="AA62" s="378"/>
      <c r="AB62" s="378"/>
      <c r="AC62" s="397"/>
      <c r="AD62" s="397"/>
      <c r="AE62" s="262"/>
      <c r="AF62" s="397"/>
      <c r="AG62" s="262"/>
      <c r="AH62" s="395"/>
      <c r="AI62" s="262"/>
      <c r="AJ62" s="262"/>
      <c r="AK62" s="395"/>
      <c r="AL62" s="395"/>
      <c r="AM62" s="262"/>
      <c r="AN62" s="398"/>
      <c r="AO62" s="398"/>
      <c r="AP62" s="398"/>
    </row>
    <row r="63" spans="6:42" x14ac:dyDescent="0.2">
      <c r="X63" s="390"/>
      <c r="Y63" s="391"/>
      <c r="Z63" s="392"/>
      <c r="AA63" s="378"/>
      <c r="AB63" s="378"/>
      <c r="AC63" s="397"/>
      <c r="AD63" s="397"/>
      <c r="AE63" s="262"/>
      <c r="AF63" s="397"/>
      <c r="AG63" s="262"/>
      <c r="AH63" s="395"/>
      <c r="AI63" s="262"/>
      <c r="AJ63" s="262"/>
      <c r="AK63" s="395"/>
      <c r="AL63" s="395"/>
      <c r="AM63" s="262"/>
      <c r="AN63" s="398"/>
      <c r="AO63" s="398"/>
      <c r="AP63" s="398"/>
    </row>
    <row r="64" spans="6:42" x14ac:dyDescent="0.2">
      <c r="X64" s="390"/>
      <c r="Y64" s="391"/>
      <c r="Z64" s="392"/>
      <c r="AA64" s="378"/>
      <c r="AB64" s="378"/>
      <c r="AC64" s="397"/>
      <c r="AD64" s="397"/>
      <c r="AE64" s="262"/>
      <c r="AF64" s="397"/>
      <c r="AG64" s="262"/>
      <c r="AH64" s="395"/>
      <c r="AI64" s="262"/>
      <c r="AJ64" s="262"/>
      <c r="AK64" s="395"/>
      <c r="AL64" s="395"/>
      <c r="AM64" s="262"/>
      <c r="AN64" s="398"/>
      <c r="AO64" s="398"/>
      <c r="AP64" s="398"/>
    </row>
    <row r="65" spans="24:42" x14ac:dyDescent="0.2">
      <c r="X65" s="390"/>
      <c r="Y65" s="391"/>
      <c r="Z65" s="392"/>
      <c r="AA65" s="378"/>
      <c r="AB65" s="378"/>
      <c r="AC65" s="397"/>
      <c r="AD65" s="397"/>
      <c r="AE65" s="262"/>
      <c r="AF65" s="397"/>
      <c r="AG65" s="262"/>
      <c r="AH65" s="395"/>
      <c r="AI65" s="262"/>
      <c r="AJ65" s="262"/>
      <c r="AK65" s="395"/>
      <c r="AL65" s="395"/>
      <c r="AM65" s="262"/>
      <c r="AN65" s="398"/>
      <c r="AO65" s="398"/>
      <c r="AP65" s="398"/>
    </row>
    <row r="66" spans="24:42" x14ac:dyDescent="0.2">
      <c r="X66" s="390"/>
      <c r="Y66" s="391"/>
      <c r="Z66" s="392"/>
      <c r="AA66" s="378"/>
      <c r="AB66" s="378"/>
      <c r="AC66" s="397"/>
      <c r="AD66" s="397"/>
      <c r="AE66" s="262"/>
      <c r="AF66" s="397"/>
      <c r="AG66" s="262"/>
      <c r="AH66" s="395"/>
      <c r="AI66" s="262"/>
      <c r="AJ66" s="262"/>
      <c r="AK66" s="395"/>
      <c r="AL66" s="395"/>
      <c r="AM66" s="262"/>
      <c r="AN66" s="398"/>
      <c r="AO66" s="398"/>
      <c r="AP66" s="398"/>
    </row>
    <row r="67" spans="24:42" x14ac:dyDescent="0.2">
      <c r="X67" s="390"/>
      <c r="Y67" s="391"/>
      <c r="Z67" s="392"/>
      <c r="AA67" s="378"/>
      <c r="AB67" s="378"/>
      <c r="AC67" s="397"/>
      <c r="AD67" s="397"/>
      <c r="AE67" s="262"/>
      <c r="AF67" s="397"/>
      <c r="AG67" s="262"/>
      <c r="AH67" s="395"/>
      <c r="AI67" s="262"/>
      <c r="AJ67" s="262"/>
      <c r="AK67" s="395"/>
      <c r="AL67" s="395"/>
      <c r="AM67" s="262"/>
      <c r="AN67" s="398"/>
      <c r="AO67" s="398"/>
      <c r="AP67" s="398"/>
    </row>
    <row r="68" spans="24:42" x14ac:dyDescent="0.2">
      <c r="X68" s="390"/>
      <c r="Y68" s="391"/>
      <c r="Z68" s="392"/>
      <c r="AA68" s="378"/>
      <c r="AB68" s="378"/>
      <c r="AC68" s="397"/>
      <c r="AD68" s="397"/>
      <c r="AE68" s="262"/>
      <c r="AF68" s="397"/>
      <c r="AG68" s="262"/>
      <c r="AH68" s="395"/>
      <c r="AI68" s="262"/>
      <c r="AJ68" s="262"/>
      <c r="AK68" s="395"/>
      <c r="AL68" s="395"/>
      <c r="AM68" s="262"/>
      <c r="AN68" s="398"/>
      <c r="AO68" s="398"/>
      <c r="AP68" s="398"/>
    </row>
    <row r="69" spans="24:42" x14ac:dyDescent="0.2">
      <c r="X69" s="390"/>
      <c r="Y69" s="391"/>
      <c r="Z69" s="392"/>
      <c r="AA69" s="378"/>
      <c r="AB69" s="378"/>
      <c r="AC69" s="397"/>
      <c r="AD69" s="397"/>
      <c r="AE69" s="262"/>
      <c r="AF69" s="397"/>
      <c r="AG69" s="262"/>
      <c r="AH69" s="395"/>
      <c r="AI69" s="262"/>
      <c r="AJ69" s="262"/>
      <c r="AK69" s="395"/>
      <c r="AL69" s="395"/>
      <c r="AM69" s="262"/>
      <c r="AN69" s="398"/>
      <c r="AO69" s="398"/>
      <c r="AP69" s="398"/>
    </row>
    <row r="70" spans="24:42" x14ac:dyDescent="0.2">
      <c r="X70" s="390"/>
      <c r="Y70" s="391"/>
      <c r="Z70" s="392"/>
      <c r="AA70" s="378"/>
      <c r="AB70" s="378"/>
      <c r="AC70" s="397"/>
      <c r="AD70" s="397"/>
      <c r="AE70" s="262"/>
      <c r="AF70" s="397"/>
      <c r="AG70" s="262"/>
      <c r="AH70" s="395"/>
      <c r="AI70" s="262"/>
      <c r="AJ70" s="262"/>
      <c r="AK70" s="395"/>
      <c r="AL70" s="395"/>
      <c r="AM70" s="262"/>
      <c r="AN70" s="398"/>
      <c r="AO70" s="398"/>
      <c r="AP70" s="398"/>
    </row>
    <row r="71" spans="24:42" x14ac:dyDescent="0.2">
      <c r="X71" s="390"/>
      <c r="Y71" s="391"/>
      <c r="Z71" s="392"/>
      <c r="AA71" s="378"/>
      <c r="AB71" s="378"/>
      <c r="AC71" s="397"/>
      <c r="AD71" s="397"/>
      <c r="AE71" s="262"/>
      <c r="AF71" s="397"/>
      <c r="AG71" s="262"/>
      <c r="AH71" s="395"/>
      <c r="AI71" s="262"/>
      <c r="AJ71" s="262"/>
      <c r="AK71" s="395"/>
      <c r="AL71" s="395"/>
      <c r="AM71" s="262"/>
      <c r="AN71" s="398"/>
      <c r="AO71" s="398"/>
      <c r="AP71" s="398"/>
    </row>
    <row r="72" spans="24:42" x14ac:dyDescent="0.2">
      <c r="X72" s="390"/>
      <c r="Y72" s="391"/>
      <c r="Z72" s="392"/>
      <c r="AA72" s="378"/>
      <c r="AB72" s="378"/>
      <c r="AC72" s="397"/>
      <c r="AD72" s="397"/>
      <c r="AE72" s="262"/>
      <c r="AF72" s="397"/>
      <c r="AG72" s="262"/>
      <c r="AH72" s="395"/>
      <c r="AI72" s="262"/>
      <c r="AJ72" s="262"/>
      <c r="AK72" s="395"/>
      <c r="AL72" s="395"/>
      <c r="AM72" s="262"/>
      <c r="AN72" s="398"/>
      <c r="AO72" s="398"/>
      <c r="AP72" s="398"/>
    </row>
    <row r="73" spans="24:42" x14ac:dyDescent="0.2">
      <c r="X73" s="390"/>
      <c r="Y73" s="391"/>
      <c r="Z73" s="392"/>
      <c r="AA73" s="378"/>
      <c r="AB73" s="378"/>
      <c r="AC73" s="397"/>
      <c r="AD73" s="397"/>
      <c r="AE73" s="262"/>
      <c r="AF73" s="397"/>
      <c r="AG73" s="262"/>
      <c r="AH73" s="395"/>
      <c r="AI73" s="262"/>
      <c r="AJ73" s="262"/>
      <c r="AK73" s="395"/>
      <c r="AL73" s="395"/>
      <c r="AM73" s="262"/>
      <c r="AN73" s="398"/>
      <c r="AO73" s="398"/>
      <c r="AP73" s="398"/>
    </row>
    <row r="74" spans="24:42" x14ac:dyDescent="0.2">
      <c r="X74" s="390"/>
      <c r="Y74" s="391"/>
      <c r="Z74" s="392"/>
      <c r="AA74" s="378"/>
      <c r="AB74" s="378"/>
      <c r="AC74" s="397"/>
      <c r="AD74" s="397"/>
      <c r="AE74" s="262"/>
      <c r="AF74" s="397"/>
      <c r="AG74" s="262"/>
      <c r="AH74" s="395"/>
      <c r="AI74" s="262"/>
      <c r="AJ74" s="262"/>
      <c r="AK74" s="395"/>
      <c r="AL74" s="395"/>
      <c r="AM74" s="262"/>
      <c r="AN74" s="398"/>
      <c r="AO74" s="398"/>
      <c r="AP74" s="398"/>
    </row>
    <row r="75" spans="24:42" x14ac:dyDescent="0.2">
      <c r="X75" s="390"/>
      <c r="Y75" s="391"/>
      <c r="Z75" s="392"/>
      <c r="AA75" s="378"/>
      <c r="AB75" s="378"/>
      <c r="AC75" s="397"/>
      <c r="AD75" s="397"/>
      <c r="AE75" s="262"/>
      <c r="AF75" s="397"/>
      <c r="AG75" s="262"/>
      <c r="AH75" s="395"/>
      <c r="AI75" s="262"/>
      <c r="AJ75" s="262"/>
      <c r="AK75" s="395"/>
      <c r="AL75" s="395"/>
      <c r="AM75" s="262"/>
      <c r="AN75" s="398"/>
      <c r="AO75" s="398"/>
      <c r="AP75" s="398"/>
    </row>
    <row r="76" spans="24:42" x14ac:dyDescent="0.2">
      <c r="X76" s="390"/>
      <c r="Y76" s="391"/>
      <c r="Z76" s="392"/>
      <c r="AA76" s="378"/>
      <c r="AB76" s="378"/>
      <c r="AC76" s="397"/>
      <c r="AD76" s="397"/>
      <c r="AE76" s="262"/>
      <c r="AF76" s="397"/>
      <c r="AG76" s="262"/>
      <c r="AH76" s="395"/>
      <c r="AI76" s="262"/>
      <c r="AJ76" s="262"/>
      <c r="AK76" s="395"/>
      <c r="AL76" s="395"/>
      <c r="AM76" s="262"/>
      <c r="AN76" s="398"/>
      <c r="AO76" s="398"/>
      <c r="AP76" s="398"/>
    </row>
    <row r="77" spans="24:42" x14ac:dyDescent="0.2">
      <c r="X77" s="390"/>
      <c r="Y77" s="391"/>
      <c r="Z77" s="392"/>
      <c r="AA77" s="378"/>
      <c r="AB77" s="378"/>
      <c r="AC77" s="397"/>
      <c r="AD77" s="397"/>
      <c r="AE77" s="262"/>
      <c r="AF77" s="397"/>
      <c r="AG77" s="262"/>
      <c r="AH77" s="395"/>
      <c r="AI77" s="262"/>
      <c r="AJ77" s="262"/>
      <c r="AK77" s="395"/>
      <c r="AL77" s="395"/>
      <c r="AM77" s="262"/>
      <c r="AN77" s="398"/>
      <c r="AO77" s="398"/>
      <c r="AP77" s="398"/>
    </row>
    <row r="78" spans="24:42" x14ac:dyDescent="0.2">
      <c r="X78" s="390"/>
      <c r="Y78" s="391"/>
      <c r="Z78" s="392"/>
      <c r="AA78" s="378"/>
      <c r="AB78" s="378"/>
      <c r="AC78" s="397"/>
      <c r="AD78" s="397"/>
      <c r="AE78" s="262"/>
      <c r="AF78" s="397"/>
      <c r="AG78" s="262"/>
      <c r="AH78" s="395"/>
      <c r="AI78" s="262"/>
      <c r="AJ78" s="262"/>
      <c r="AK78" s="395"/>
      <c r="AL78" s="395"/>
      <c r="AM78" s="262"/>
      <c r="AN78" s="398"/>
      <c r="AO78" s="398"/>
      <c r="AP78" s="398"/>
    </row>
    <row r="79" spans="24:42" x14ac:dyDescent="0.2">
      <c r="X79" s="390"/>
      <c r="Y79" s="391"/>
      <c r="Z79" s="392"/>
      <c r="AA79" s="378"/>
      <c r="AB79" s="378"/>
      <c r="AC79" s="397"/>
      <c r="AD79" s="397"/>
      <c r="AE79" s="262"/>
      <c r="AF79" s="397"/>
      <c r="AG79" s="262"/>
      <c r="AH79" s="395"/>
      <c r="AI79" s="262"/>
      <c r="AJ79" s="262"/>
      <c r="AK79" s="395"/>
      <c r="AL79" s="395"/>
      <c r="AM79" s="262"/>
      <c r="AN79" s="398"/>
      <c r="AO79" s="398"/>
      <c r="AP79" s="398"/>
    </row>
    <row r="80" spans="24:42" x14ac:dyDescent="0.2">
      <c r="X80" s="390"/>
      <c r="Y80" s="391"/>
      <c r="Z80" s="392"/>
      <c r="AA80" s="378"/>
      <c r="AB80" s="378"/>
      <c r="AC80" s="397"/>
      <c r="AD80" s="397"/>
      <c r="AE80" s="262"/>
      <c r="AF80" s="397"/>
      <c r="AG80" s="262"/>
      <c r="AH80" s="395"/>
      <c r="AI80" s="262"/>
      <c r="AJ80" s="262"/>
      <c r="AK80" s="395"/>
      <c r="AL80" s="395"/>
      <c r="AM80" s="262"/>
      <c r="AN80" s="398"/>
      <c r="AO80" s="398"/>
      <c r="AP80" s="398"/>
    </row>
    <row r="81" spans="24:42" x14ac:dyDescent="0.2">
      <c r="X81" s="390"/>
      <c r="Y81" s="391"/>
      <c r="Z81" s="392"/>
      <c r="AA81" s="378"/>
      <c r="AB81" s="378"/>
      <c r="AC81" s="397"/>
      <c r="AD81" s="397"/>
      <c r="AE81" s="262"/>
      <c r="AF81" s="397"/>
      <c r="AG81" s="262"/>
      <c r="AH81" s="395"/>
      <c r="AI81" s="262"/>
      <c r="AJ81" s="262"/>
      <c r="AK81" s="395"/>
      <c r="AL81" s="395"/>
      <c r="AM81" s="262"/>
      <c r="AN81" s="398"/>
      <c r="AO81" s="398"/>
      <c r="AP81" s="398"/>
    </row>
    <row r="82" spans="24:42" x14ac:dyDescent="0.2">
      <c r="X82" s="390"/>
      <c r="Y82" s="391"/>
      <c r="Z82" s="392"/>
      <c r="AA82" s="378"/>
      <c r="AB82" s="378"/>
      <c r="AC82" s="397"/>
      <c r="AD82" s="397"/>
      <c r="AE82" s="262"/>
      <c r="AF82" s="397"/>
      <c r="AG82" s="262"/>
      <c r="AH82" s="395"/>
      <c r="AI82" s="262"/>
      <c r="AJ82" s="262"/>
      <c r="AK82" s="395"/>
      <c r="AL82" s="395"/>
      <c r="AM82" s="262"/>
      <c r="AN82" s="398"/>
      <c r="AO82" s="398"/>
      <c r="AP82" s="398"/>
    </row>
    <row r="83" spans="24:42" x14ac:dyDescent="0.2">
      <c r="X83" s="390"/>
      <c r="Y83" s="391"/>
      <c r="Z83" s="392"/>
      <c r="AA83" s="378"/>
      <c r="AB83" s="378"/>
      <c r="AC83" s="397"/>
      <c r="AD83" s="397"/>
      <c r="AE83" s="262"/>
      <c r="AF83" s="397"/>
      <c r="AG83" s="262"/>
      <c r="AH83" s="395"/>
      <c r="AI83" s="262"/>
      <c r="AJ83" s="262"/>
      <c r="AK83" s="395"/>
      <c r="AL83" s="395"/>
      <c r="AM83" s="262"/>
      <c r="AN83" s="398"/>
      <c r="AO83" s="398"/>
      <c r="AP83" s="398"/>
    </row>
    <row r="84" spans="24:42" x14ac:dyDescent="0.2">
      <c r="X84" s="390"/>
      <c r="Y84" s="391"/>
      <c r="Z84" s="392"/>
      <c r="AA84" s="378"/>
      <c r="AB84" s="378"/>
      <c r="AC84" s="397"/>
      <c r="AD84" s="397"/>
      <c r="AE84" s="262"/>
      <c r="AF84" s="397"/>
      <c r="AG84" s="262"/>
      <c r="AH84" s="395"/>
      <c r="AI84" s="262"/>
      <c r="AJ84" s="262"/>
      <c r="AK84" s="395"/>
      <c r="AL84" s="395"/>
      <c r="AM84" s="262"/>
      <c r="AN84" s="398"/>
      <c r="AO84" s="398"/>
      <c r="AP84" s="398"/>
    </row>
    <row r="85" spans="24:42" x14ac:dyDescent="0.2">
      <c r="X85" s="390"/>
      <c r="Y85" s="391"/>
      <c r="Z85" s="392"/>
      <c r="AA85" s="378"/>
      <c r="AB85" s="378"/>
      <c r="AC85" s="397"/>
      <c r="AD85" s="397"/>
      <c r="AE85" s="262"/>
      <c r="AF85" s="397"/>
      <c r="AG85" s="262"/>
      <c r="AH85" s="395"/>
      <c r="AI85" s="262"/>
      <c r="AJ85" s="262"/>
      <c r="AK85" s="395"/>
      <c r="AL85" s="395"/>
      <c r="AM85" s="262"/>
      <c r="AN85" s="398"/>
      <c r="AO85" s="398"/>
      <c r="AP85" s="398"/>
    </row>
    <row r="86" spans="24:42" x14ac:dyDescent="0.2">
      <c r="X86" s="390"/>
      <c r="Y86" s="391"/>
      <c r="Z86" s="392"/>
      <c r="AA86" s="378"/>
      <c r="AB86" s="378"/>
      <c r="AC86" s="397"/>
      <c r="AD86" s="397"/>
      <c r="AE86" s="262"/>
      <c r="AF86" s="397"/>
      <c r="AG86" s="262"/>
      <c r="AH86" s="395"/>
      <c r="AI86" s="262"/>
      <c r="AJ86" s="262"/>
      <c r="AK86" s="395"/>
      <c r="AL86" s="395"/>
      <c r="AM86" s="262"/>
      <c r="AN86" s="398"/>
      <c r="AO86" s="398"/>
      <c r="AP86" s="398"/>
    </row>
    <row r="87" spans="24:42" x14ac:dyDescent="0.2">
      <c r="X87" s="390"/>
      <c r="Y87" s="391"/>
      <c r="Z87" s="392"/>
      <c r="AA87" s="378"/>
      <c r="AB87" s="378"/>
      <c r="AC87" s="397"/>
      <c r="AD87" s="397"/>
      <c r="AE87" s="262"/>
      <c r="AF87" s="397"/>
      <c r="AG87" s="262"/>
      <c r="AH87" s="395"/>
      <c r="AI87" s="262"/>
      <c r="AJ87" s="262"/>
      <c r="AK87" s="395"/>
      <c r="AL87" s="395"/>
      <c r="AM87" s="262"/>
      <c r="AN87" s="398"/>
      <c r="AO87" s="398"/>
      <c r="AP87" s="398"/>
    </row>
    <row r="88" spans="24:42" x14ac:dyDescent="0.2">
      <c r="X88" s="390"/>
      <c r="Y88" s="391"/>
      <c r="Z88" s="392"/>
      <c r="AA88" s="378"/>
      <c r="AB88" s="378"/>
      <c r="AC88" s="397"/>
      <c r="AD88" s="397"/>
      <c r="AE88" s="262"/>
      <c r="AF88" s="397"/>
      <c r="AG88" s="262"/>
      <c r="AH88" s="395"/>
      <c r="AI88" s="262"/>
      <c r="AJ88" s="262"/>
      <c r="AK88" s="395"/>
      <c r="AL88" s="395"/>
      <c r="AM88" s="262"/>
      <c r="AN88" s="398"/>
      <c r="AO88" s="398"/>
      <c r="AP88" s="398"/>
    </row>
    <row r="89" spans="24:42" x14ac:dyDescent="0.2">
      <c r="X89" s="390"/>
      <c r="Y89" s="391"/>
      <c r="Z89" s="392"/>
      <c r="AA89" s="378"/>
      <c r="AB89" s="378"/>
      <c r="AC89" s="397"/>
      <c r="AD89" s="397"/>
      <c r="AE89" s="262"/>
      <c r="AF89" s="397"/>
      <c r="AG89" s="262"/>
      <c r="AH89" s="395"/>
      <c r="AI89" s="262"/>
      <c r="AJ89" s="262"/>
      <c r="AK89" s="395"/>
      <c r="AL89" s="395"/>
      <c r="AM89" s="262"/>
      <c r="AN89" s="398"/>
      <c r="AO89" s="398"/>
      <c r="AP89" s="398"/>
    </row>
    <row r="90" spans="24:42" x14ac:dyDescent="0.2">
      <c r="X90" s="390"/>
      <c r="Y90" s="391"/>
      <c r="Z90" s="392"/>
      <c r="AA90" s="378"/>
      <c r="AB90" s="378"/>
      <c r="AC90" s="397"/>
      <c r="AD90" s="397"/>
      <c r="AE90" s="262"/>
      <c r="AF90" s="397"/>
      <c r="AG90" s="262"/>
      <c r="AH90" s="395"/>
      <c r="AI90" s="262"/>
      <c r="AJ90" s="262"/>
      <c r="AK90" s="395"/>
      <c r="AL90" s="395"/>
      <c r="AM90" s="262"/>
      <c r="AN90" s="398"/>
      <c r="AO90" s="398"/>
      <c r="AP90" s="398"/>
    </row>
    <row r="91" spans="24:42" x14ac:dyDescent="0.2">
      <c r="X91" s="390"/>
      <c r="Y91" s="391"/>
      <c r="Z91" s="392"/>
      <c r="AA91" s="378"/>
      <c r="AB91" s="378"/>
      <c r="AC91" s="397"/>
      <c r="AD91" s="397"/>
      <c r="AE91" s="262"/>
      <c r="AF91" s="397"/>
      <c r="AG91" s="262"/>
      <c r="AH91" s="395"/>
      <c r="AI91" s="262"/>
      <c r="AJ91" s="262"/>
      <c r="AK91" s="395"/>
      <c r="AL91" s="395"/>
      <c r="AM91" s="262"/>
      <c r="AN91" s="398"/>
      <c r="AO91" s="398"/>
      <c r="AP91" s="398"/>
    </row>
    <row r="92" spans="24:42" x14ac:dyDescent="0.2">
      <c r="X92" s="390"/>
      <c r="Y92" s="391"/>
      <c r="Z92" s="392"/>
      <c r="AA92" s="378"/>
      <c r="AB92" s="378"/>
      <c r="AC92" s="397"/>
      <c r="AD92" s="397"/>
      <c r="AE92" s="262"/>
      <c r="AF92" s="397"/>
      <c r="AG92" s="262"/>
      <c r="AH92" s="395"/>
      <c r="AI92" s="262"/>
      <c r="AJ92" s="262"/>
      <c r="AK92" s="395"/>
      <c r="AL92" s="395"/>
      <c r="AM92" s="262"/>
      <c r="AN92" s="398"/>
      <c r="AO92" s="398"/>
      <c r="AP92" s="398"/>
    </row>
    <row r="93" spans="24:42" x14ac:dyDescent="0.2">
      <c r="X93" s="390"/>
      <c r="Y93" s="391"/>
      <c r="Z93" s="392"/>
      <c r="AA93" s="378"/>
      <c r="AB93" s="378"/>
      <c r="AC93" s="397"/>
      <c r="AD93" s="397"/>
      <c r="AE93" s="262"/>
      <c r="AF93" s="397"/>
      <c r="AG93" s="262"/>
      <c r="AH93" s="395"/>
      <c r="AI93" s="262"/>
      <c r="AJ93" s="262"/>
      <c r="AK93" s="395"/>
      <c r="AL93" s="395"/>
      <c r="AM93" s="262"/>
      <c r="AN93" s="398"/>
      <c r="AO93" s="398"/>
      <c r="AP93" s="398"/>
    </row>
    <row r="94" spans="24:42" x14ac:dyDescent="0.2">
      <c r="X94" s="390"/>
      <c r="Y94" s="391"/>
      <c r="Z94" s="392"/>
      <c r="AA94" s="378"/>
      <c r="AB94" s="378"/>
      <c r="AC94" s="397"/>
      <c r="AD94" s="397"/>
      <c r="AE94" s="262"/>
      <c r="AF94" s="397"/>
      <c r="AG94" s="262"/>
      <c r="AH94" s="395"/>
      <c r="AI94" s="262"/>
      <c r="AJ94" s="262"/>
      <c r="AK94" s="395"/>
      <c r="AL94" s="395"/>
      <c r="AM94" s="262"/>
      <c r="AN94" s="398"/>
      <c r="AO94" s="398"/>
      <c r="AP94" s="398"/>
    </row>
    <row r="95" spans="24:42" x14ac:dyDescent="0.2">
      <c r="X95" s="390"/>
      <c r="Y95" s="391"/>
      <c r="Z95" s="392"/>
      <c r="AA95" s="378"/>
      <c r="AB95" s="378"/>
      <c r="AC95" s="397"/>
      <c r="AD95" s="397"/>
      <c r="AE95" s="262"/>
      <c r="AF95" s="397"/>
      <c r="AG95" s="262"/>
      <c r="AH95" s="395"/>
      <c r="AI95" s="262"/>
      <c r="AJ95" s="262"/>
      <c r="AK95" s="395"/>
      <c r="AL95" s="395"/>
      <c r="AM95" s="262"/>
      <c r="AN95" s="398"/>
      <c r="AO95" s="398"/>
      <c r="AP95" s="398"/>
    </row>
    <row r="96" spans="24:42" x14ac:dyDescent="0.2">
      <c r="X96" s="390"/>
      <c r="Y96" s="391"/>
      <c r="Z96" s="392"/>
      <c r="AA96" s="378"/>
      <c r="AB96" s="378"/>
      <c r="AC96" s="397"/>
      <c r="AD96" s="397"/>
      <c r="AE96" s="262"/>
      <c r="AF96" s="397"/>
      <c r="AG96" s="262"/>
      <c r="AH96" s="395"/>
      <c r="AI96" s="262"/>
      <c r="AJ96" s="262"/>
      <c r="AK96" s="395"/>
      <c r="AL96" s="395"/>
      <c r="AM96" s="262"/>
      <c r="AN96" s="398"/>
      <c r="AO96" s="398"/>
      <c r="AP96" s="398"/>
    </row>
    <row r="97" spans="24:42" x14ac:dyDescent="0.2">
      <c r="X97" s="390"/>
      <c r="Y97" s="391"/>
      <c r="Z97" s="392"/>
      <c r="AA97" s="378"/>
      <c r="AB97" s="378"/>
      <c r="AC97" s="397"/>
      <c r="AD97" s="397"/>
      <c r="AE97" s="262"/>
      <c r="AF97" s="397"/>
      <c r="AG97" s="262"/>
      <c r="AH97" s="395"/>
      <c r="AI97" s="262"/>
      <c r="AJ97" s="262"/>
      <c r="AK97" s="395"/>
      <c r="AL97" s="395"/>
      <c r="AM97" s="262"/>
      <c r="AN97" s="398"/>
      <c r="AO97" s="398"/>
      <c r="AP97" s="398"/>
    </row>
    <row r="98" spans="24:42" x14ac:dyDescent="0.2">
      <c r="X98" s="390"/>
      <c r="Y98" s="391"/>
      <c r="Z98" s="392"/>
      <c r="AA98" s="378"/>
      <c r="AB98" s="378"/>
      <c r="AC98" s="397"/>
      <c r="AD98" s="397"/>
      <c r="AE98" s="262"/>
      <c r="AF98" s="397"/>
      <c r="AG98" s="262"/>
      <c r="AH98" s="395"/>
      <c r="AI98" s="262"/>
      <c r="AJ98" s="262"/>
      <c r="AK98" s="395"/>
      <c r="AL98" s="395"/>
      <c r="AM98" s="262"/>
      <c r="AN98" s="398"/>
      <c r="AO98" s="398"/>
      <c r="AP98" s="398"/>
    </row>
    <row r="99" spans="24:42" x14ac:dyDescent="0.2">
      <c r="X99" s="390"/>
      <c r="Y99" s="391"/>
      <c r="Z99" s="392"/>
      <c r="AA99" s="378"/>
      <c r="AB99" s="378"/>
      <c r="AC99" s="397"/>
      <c r="AD99" s="397"/>
      <c r="AE99" s="262"/>
      <c r="AF99" s="397"/>
      <c r="AG99" s="262"/>
      <c r="AH99" s="395"/>
      <c r="AI99" s="262"/>
      <c r="AJ99" s="262"/>
      <c r="AK99" s="395"/>
      <c r="AL99" s="395"/>
      <c r="AM99" s="262"/>
      <c r="AN99" s="398"/>
      <c r="AO99" s="398"/>
      <c r="AP99" s="398"/>
    </row>
    <row r="100" spans="24:42" x14ac:dyDescent="0.2">
      <c r="X100" s="390"/>
      <c r="Y100" s="391"/>
      <c r="Z100" s="392"/>
      <c r="AA100" s="378"/>
      <c r="AB100" s="378"/>
      <c r="AC100" s="397"/>
      <c r="AD100" s="397"/>
      <c r="AE100" s="262"/>
      <c r="AF100" s="397"/>
      <c r="AG100" s="262"/>
      <c r="AH100" s="395"/>
      <c r="AI100" s="262"/>
      <c r="AJ100" s="262"/>
      <c r="AK100" s="395"/>
      <c r="AL100" s="395"/>
      <c r="AM100" s="262"/>
      <c r="AN100" s="398"/>
      <c r="AO100" s="398"/>
      <c r="AP100" s="398"/>
    </row>
    <row r="101" spans="24:42" x14ac:dyDescent="0.2">
      <c r="X101" s="390"/>
      <c r="Y101" s="391"/>
      <c r="Z101" s="392"/>
      <c r="AA101" s="378"/>
      <c r="AB101" s="378"/>
      <c r="AC101" s="397"/>
      <c r="AD101" s="397"/>
      <c r="AE101" s="262"/>
      <c r="AF101" s="397"/>
      <c r="AG101" s="262"/>
      <c r="AH101" s="395"/>
      <c r="AI101" s="262"/>
      <c r="AJ101" s="262"/>
      <c r="AK101" s="395"/>
      <c r="AL101" s="395"/>
      <c r="AM101" s="262"/>
      <c r="AN101" s="398"/>
      <c r="AO101" s="398"/>
      <c r="AP101" s="398"/>
    </row>
    <row r="102" spans="24:42" x14ac:dyDescent="0.2">
      <c r="X102" s="390"/>
      <c r="Y102" s="391"/>
      <c r="Z102" s="392"/>
      <c r="AA102" s="378"/>
      <c r="AB102" s="378"/>
      <c r="AC102" s="397"/>
      <c r="AD102" s="397"/>
      <c r="AE102" s="262"/>
      <c r="AF102" s="397"/>
      <c r="AG102" s="262"/>
      <c r="AH102" s="395"/>
      <c r="AI102" s="262"/>
      <c r="AJ102" s="262"/>
      <c r="AK102" s="395"/>
      <c r="AL102" s="395"/>
      <c r="AM102" s="262"/>
      <c r="AN102" s="398"/>
      <c r="AO102" s="398"/>
      <c r="AP102" s="398"/>
    </row>
    <row r="103" spans="24:42" x14ac:dyDescent="0.2">
      <c r="X103" s="390"/>
      <c r="Y103" s="391"/>
      <c r="Z103" s="392"/>
      <c r="AA103" s="378"/>
      <c r="AB103" s="378"/>
      <c r="AC103" s="397"/>
      <c r="AD103" s="397"/>
      <c r="AE103" s="262"/>
      <c r="AF103" s="397"/>
      <c r="AG103" s="262"/>
      <c r="AH103" s="395"/>
      <c r="AI103" s="262"/>
      <c r="AJ103" s="262"/>
      <c r="AK103" s="395"/>
      <c r="AL103" s="395"/>
      <c r="AM103" s="262"/>
      <c r="AN103" s="398"/>
      <c r="AO103" s="398"/>
      <c r="AP103" s="398"/>
    </row>
    <row r="104" spans="24:42" x14ac:dyDescent="0.2">
      <c r="X104" s="390"/>
      <c r="Y104" s="391"/>
      <c r="Z104" s="392"/>
      <c r="AA104" s="378"/>
      <c r="AB104" s="378"/>
      <c r="AC104" s="397"/>
      <c r="AD104" s="397"/>
      <c r="AE104" s="262"/>
      <c r="AF104" s="397"/>
      <c r="AG104" s="262"/>
      <c r="AH104" s="395"/>
      <c r="AI104" s="262"/>
      <c r="AJ104" s="262"/>
      <c r="AK104" s="395"/>
      <c r="AL104" s="395"/>
      <c r="AM104" s="262"/>
      <c r="AN104" s="398"/>
      <c r="AO104" s="398"/>
      <c r="AP104" s="398"/>
    </row>
    <row r="105" spans="24:42" x14ac:dyDescent="0.2">
      <c r="X105" s="390"/>
      <c r="Y105" s="391"/>
      <c r="Z105" s="392"/>
      <c r="AA105" s="378"/>
      <c r="AB105" s="378"/>
      <c r="AC105" s="397"/>
      <c r="AD105" s="397"/>
      <c r="AE105" s="262"/>
      <c r="AF105" s="397"/>
      <c r="AG105" s="262"/>
      <c r="AH105" s="395"/>
      <c r="AI105" s="262"/>
      <c r="AJ105" s="262"/>
      <c r="AK105" s="395"/>
      <c r="AL105" s="395"/>
      <c r="AM105" s="262"/>
      <c r="AN105" s="398"/>
      <c r="AO105" s="398"/>
      <c r="AP105" s="398"/>
    </row>
    <row r="106" spans="24:42" x14ac:dyDescent="0.2">
      <c r="X106" s="390"/>
      <c r="Y106" s="391"/>
      <c r="Z106" s="392"/>
      <c r="AA106" s="378"/>
      <c r="AB106" s="378"/>
      <c r="AC106" s="397"/>
      <c r="AD106" s="397"/>
      <c r="AE106" s="262"/>
      <c r="AF106" s="397"/>
      <c r="AG106" s="262"/>
      <c r="AH106" s="395"/>
      <c r="AI106" s="262"/>
      <c r="AJ106" s="262"/>
      <c r="AK106" s="395"/>
      <c r="AL106" s="395"/>
      <c r="AM106" s="262"/>
      <c r="AN106" s="398"/>
      <c r="AO106" s="398"/>
      <c r="AP106" s="398"/>
    </row>
    <row r="107" spans="24:42" x14ac:dyDescent="0.2">
      <c r="X107" s="390"/>
      <c r="Y107" s="391"/>
      <c r="Z107" s="392"/>
      <c r="AA107" s="378"/>
      <c r="AB107" s="378"/>
      <c r="AC107" s="397"/>
      <c r="AD107" s="397"/>
      <c r="AE107" s="262"/>
      <c r="AF107" s="397"/>
      <c r="AG107" s="262"/>
      <c r="AH107" s="395"/>
      <c r="AI107" s="262"/>
      <c r="AJ107" s="262"/>
      <c r="AK107" s="395"/>
      <c r="AL107" s="395"/>
      <c r="AM107" s="262"/>
      <c r="AN107" s="398"/>
      <c r="AO107" s="398"/>
      <c r="AP107" s="398"/>
    </row>
    <row r="108" spans="24:42" x14ac:dyDescent="0.2">
      <c r="X108" s="390"/>
      <c r="Y108" s="391"/>
      <c r="Z108" s="392"/>
      <c r="AA108" s="378"/>
      <c r="AB108" s="378"/>
      <c r="AC108" s="397"/>
      <c r="AD108" s="397"/>
      <c r="AE108" s="262"/>
      <c r="AF108" s="397"/>
      <c r="AG108" s="262"/>
      <c r="AH108" s="395"/>
      <c r="AI108" s="262"/>
      <c r="AJ108" s="262"/>
      <c r="AK108" s="395"/>
      <c r="AL108" s="395"/>
      <c r="AM108" s="262"/>
      <c r="AN108" s="398"/>
      <c r="AO108" s="398"/>
      <c r="AP108" s="398"/>
    </row>
    <row r="109" spans="24:42" x14ac:dyDescent="0.2">
      <c r="X109" s="390"/>
      <c r="Y109" s="391"/>
      <c r="Z109" s="392"/>
      <c r="AA109" s="378"/>
      <c r="AB109" s="378"/>
      <c r="AC109" s="397"/>
      <c r="AD109" s="397"/>
      <c r="AE109" s="262"/>
      <c r="AF109" s="397"/>
      <c r="AG109" s="262"/>
      <c r="AH109" s="395"/>
      <c r="AI109" s="262"/>
      <c r="AJ109" s="262"/>
      <c r="AK109" s="395"/>
      <c r="AL109" s="395"/>
      <c r="AM109" s="262"/>
      <c r="AN109" s="398"/>
      <c r="AO109" s="398"/>
      <c r="AP109" s="398"/>
    </row>
    <row r="110" spans="24:42" x14ac:dyDescent="0.2">
      <c r="X110" s="390"/>
      <c r="Y110" s="391"/>
      <c r="Z110" s="392"/>
      <c r="AA110" s="378"/>
      <c r="AB110" s="378"/>
      <c r="AC110" s="397"/>
      <c r="AD110" s="397"/>
      <c r="AE110" s="262"/>
      <c r="AF110" s="397"/>
      <c r="AG110" s="262"/>
      <c r="AH110" s="395"/>
      <c r="AI110" s="262"/>
      <c r="AJ110" s="262"/>
      <c r="AK110" s="395"/>
      <c r="AL110" s="395"/>
      <c r="AM110" s="262"/>
      <c r="AN110" s="398"/>
      <c r="AO110" s="398"/>
      <c r="AP110" s="398"/>
    </row>
    <row r="111" spans="24:42" x14ac:dyDescent="0.2">
      <c r="X111" s="390"/>
      <c r="Y111" s="391"/>
      <c r="Z111" s="392"/>
      <c r="AA111" s="378"/>
      <c r="AB111" s="378"/>
      <c r="AC111" s="397"/>
      <c r="AD111" s="397"/>
      <c r="AE111" s="262"/>
      <c r="AF111" s="397"/>
      <c r="AG111" s="262"/>
      <c r="AH111" s="395"/>
      <c r="AI111" s="262"/>
      <c r="AJ111" s="262"/>
      <c r="AK111" s="395"/>
      <c r="AL111" s="395"/>
      <c r="AM111" s="262"/>
      <c r="AN111" s="398"/>
      <c r="AO111" s="398"/>
      <c r="AP111" s="398"/>
    </row>
    <row r="112" spans="24:42" x14ac:dyDescent="0.2">
      <c r="X112" s="390"/>
      <c r="Y112" s="391"/>
      <c r="Z112" s="392"/>
      <c r="AA112" s="378"/>
      <c r="AB112" s="378"/>
      <c r="AC112" s="397"/>
      <c r="AD112" s="397"/>
      <c r="AE112" s="262"/>
      <c r="AF112" s="397"/>
      <c r="AG112" s="262"/>
      <c r="AH112" s="395"/>
      <c r="AI112" s="262"/>
      <c r="AJ112" s="262"/>
      <c r="AK112" s="395"/>
      <c r="AL112" s="395"/>
      <c r="AM112" s="262"/>
      <c r="AN112" s="398"/>
      <c r="AO112" s="398"/>
      <c r="AP112" s="398"/>
    </row>
    <row r="113" spans="24:42" x14ac:dyDescent="0.2">
      <c r="X113" s="390"/>
      <c r="Y113" s="391"/>
      <c r="Z113" s="392"/>
      <c r="AA113" s="378"/>
      <c r="AB113" s="378"/>
      <c r="AC113" s="397"/>
      <c r="AD113" s="397"/>
      <c r="AE113" s="262"/>
      <c r="AF113" s="397"/>
      <c r="AG113" s="262"/>
      <c r="AH113" s="395"/>
      <c r="AI113" s="262"/>
      <c r="AJ113" s="262"/>
      <c r="AK113" s="395"/>
      <c r="AL113" s="395"/>
      <c r="AM113" s="262"/>
      <c r="AN113" s="398"/>
      <c r="AO113" s="398"/>
      <c r="AP113" s="398"/>
    </row>
    <row r="114" spans="24:42" x14ac:dyDescent="0.2">
      <c r="X114" s="390"/>
      <c r="Y114" s="391"/>
      <c r="Z114" s="392"/>
      <c r="AA114" s="378"/>
      <c r="AB114" s="378"/>
      <c r="AC114" s="397"/>
      <c r="AD114" s="397"/>
      <c r="AE114" s="262"/>
      <c r="AF114" s="397"/>
      <c r="AG114" s="262"/>
      <c r="AH114" s="395"/>
      <c r="AI114" s="262"/>
      <c r="AJ114" s="262"/>
      <c r="AK114" s="395"/>
      <c r="AL114" s="395"/>
      <c r="AM114" s="262"/>
      <c r="AN114" s="398"/>
      <c r="AO114" s="398"/>
      <c r="AP114" s="398"/>
    </row>
    <row r="115" spans="24:42" x14ac:dyDescent="0.2">
      <c r="X115" s="390"/>
      <c r="Y115" s="391"/>
      <c r="Z115" s="392"/>
      <c r="AA115" s="378"/>
      <c r="AB115" s="378"/>
      <c r="AC115" s="397"/>
      <c r="AD115" s="397"/>
      <c r="AE115" s="262"/>
      <c r="AF115" s="397"/>
      <c r="AG115" s="262"/>
      <c r="AH115" s="395"/>
      <c r="AI115" s="262"/>
      <c r="AJ115" s="262"/>
      <c r="AK115" s="395"/>
      <c r="AL115" s="395"/>
      <c r="AM115" s="262"/>
      <c r="AN115" s="398"/>
      <c r="AO115" s="398"/>
      <c r="AP115" s="398"/>
    </row>
    <row r="116" spans="24:42" x14ac:dyDescent="0.2">
      <c r="X116" s="390"/>
      <c r="Y116" s="391"/>
      <c r="Z116" s="392"/>
      <c r="AA116" s="378"/>
      <c r="AB116" s="378"/>
      <c r="AC116" s="397"/>
      <c r="AD116" s="397"/>
      <c r="AE116" s="262"/>
      <c r="AF116" s="397"/>
      <c r="AG116" s="262"/>
      <c r="AH116" s="395"/>
      <c r="AI116" s="262"/>
      <c r="AJ116" s="262"/>
      <c r="AK116" s="395"/>
      <c r="AL116" s="395"/>
      <c r="AM116" s="262"/>
      <c r="AN116" s="398"/>
      <c r="AO116" s="398"/>
      <c r="AP116" s="398"/>
    </row>
    <row r="117" spans="24:42" x14ac:dyDescent="0.2">
      <c r="X117" s="390"/>
      <c r="Y117" s="391"/>
      <c r="Z117" s="392"/>
      <c r="AA117" s="378"/>
      <c r="AB117" s="378"/>
      <c r="AC117" s="397"/>
      <c r="AD117" s="397"/>
      <c r="AE117" s="262"/>
      <c r="AF117" s="397"/>
      <c r="AG117" s="262"/>
      <c r="AH117" s="395"/>
      <c r="AI117" s="262"/>
      <c r="AJ117" s="262"/>
      <c r="AK117" s="395"/>
      <c r="AL117" s="395"/>
      <c r="AM117" s="262"/>
      <c r="AN117" s="398"/>
      <c r="AO117" s="398"/>
      <c r="AP117" s="398"/>
    </row>
    <row r="118" spans="24:42" x14ac:dyDescent="0.2">
      <c r="X118" s="390"/>
      <c r="Y118" s="391"/>
      <c r="Z118" s="392"/>
      <c r="AA118" s="378"/>
      <c r="AB118" s="378"/>
      <c r="AC118" s="397"/>
      <c r="AD118" s="397"/>
      <c r="AE118" s="262"/>
      <c r="AF118" s="397"/>
      <c r="AG118" s="262"/>
      <c r="AH118" s="395"/>
      <c r="AI118" s="262"/>
      <c r="AJ118" s="262"/>
      <c r="AK118" s="395"/>
      <c r="AL118" s="395"/>
      <c r="AM118" s="262"/>
      <c r="AN118" s="398"/>
      <c r="AO118" s="398"/>
      <c r="AP118" s="398"/>
    </row>
    <row r="119" spans="24:42" x14ac:dyDescent="0.2">
      <c r="X119" s="390"/>
      <c r="Y119" s="391"/>
      <c r="Z119" s="392"/>
      <c r="AA119" s="378"/>
      <c r="AB119" s="378"/>
      <c r="AC119" s="397"/>
      <c r="AD119" s="397"/>
      <c r="AE119" s="262"/>
      <c r="AF119" s="397"/>
      <c r="AG119" s="262"/>
      <c r="AH119" s="395"/>
      <c r="AI119" s="262"/>
      <c r="AJ119" s="262"/>
      <c r="AK119" s="395"/>
      <c r="AL119" s="395"/>
      <c r="AM119" s="262"/>
      <c r="AN119" s="398"/>
      <c r="AO119" s="398"/>
      <c r="AP119" s="398"/>
    </row>
    <row r="120" spans="24:42" x14ac:dyDescent="0.2">
      <c r="X120" s="390"/>
      <c r="Y120" s="391"/>
      <c r="Z120" s="392"/>
      <c r="AA120" s="378"/>
      <c r="AB120" s="378"/>
      <c r="AC120" s="397"/>
      <c r="AD120" s="397"/>
      <c r="AE120" s="262"/>
      <c r="AF120" s="397"/>
      <c r="AG120" s="262"/>
      <c r="AH120" s="395"/>
      <c r="AI120" s="262"/>
      <c r="AJ120" s="262"/>
      <c r="AK120" s="395"/>
      <c r="AL120" s="395"/>
      <c r="AM120" s="262"/>
      <c r="AN120" s="398"/>
      <c r="AO120" s="398"/>
      <c r="AP120" s="398"/>
    </row>
    <row r="121" spans="24:42" x14ac:dyDescent="0.2">
      <c r="X121" s="390"/>
      <c r="Y121" s="391"/>
      <c r="Z121" s="392"/>
      <c r="AA121" s="378"/>
      <c r="AB121" s="378"/>
      <c r="AC121" s="397"/>
      <c r="AD121" s="397"/>
      <c r="AE121" s="262"/>
      <c r="AF121" s="397"/>
      <c r="AG121" s="262"/>
      <c r="AH121" s="395"/>
      <c r="AI121" s="262"/>
      <c r="AJ121" s="262"/>
      <c r="AK121" s="395"/>
      <c r="AL121" s="395"/>
      <c r="AM121" s="262"/>
      <c r="AN121" s="398"/>
      <c r="AO121" s="398"/>
      <c r="AP121" s="398"/>
    </row>
    <row r="122" spans="24:42" x14ac:dyDescent="0.2">
      <c r="X122" s="390"/>
      <c r="Y122" s="391"/>
      <c r="Z122" s="392"/>
      <c r="AA122" s="378"/>
      <c r="AB122" s="378"/>
      <c r="AC122" s="397"/>
      <c r="AD122" s="397"/>
      <c r="AE122" s="262"/>
      <c r="AF122" s="397"/>
      <c r="AG122" s="262"/>
      <c r="AH122" s="395"/>
      <c r="AI122" s="262"/>
      <c r="AJ122" s="262"/>
      <c r="AK122" s="395"/>
      <c r="AL122" s="395"/>
      <c r="AM122" s="262"/>
      <c r="AN122" s="398"/>
      <c r="AO122" s="398"/>
      <c r="AP122" s="398"/>
    </row>
    <row r="123" spans="24:42" x14ac:dyDescent="0.2">
      <c r="X123" s="390"/>
      <c r="Y123" s="391"/>
      <c r="Z123" s="392"/>
      <c r="AA123" s="378"/>
      <c r="AB123" s="378"/>
      <c r="AC123" s="397"/>
      <c r="AD123" s="397"/>
      <c r="AE123" s="262"/>
      <c r="AF123" s="397"/>
      <c r="AG123" s="262"/>
      <c r="AH123" s="395"/>
      <c r="AI123" s="262"/>
      <c r="AJ123" s="262"/>
      <c r="AK123" s="395"/>
      <c r="AL123" s="395"/>
      <c r="AM123" s="262"/>
      <c r="AN123" s="398"/>
      <c r="AO123" s="398"/>
      <c r="AP123" s="398"/>
    </row>
    <row r="124" spans="24:42" x14ac:dyDescent="0.2">
      <c r="X124" s="390"/>
      <c r="Y124" s="391"/>
      <c r="Z124" s="392"/>
      <c r="AA124" s="378"/>
      <c r="AB124" s="378"/>
      <c r="AC124" s="397"/>
      <c r="AD124" s="397"/>
      <c r="AE124" s="262"/>
      <c r="AF124" s="397"/>
      <c r="AG124" s="262"/>
      <c r="AH124" s="395"/>
      <c r="AI124" s="262"/>
      <c r="AJ124" s="262"/>
      <c r="AK124" s="395"/>
      <c r="AL124" s="395"/>
      <c r="AM124" s="262"/>
      <c r="AN124" s="398"/>
      <c r="AO124" s="398"/>
      <c r="AP124" s="398"/>
    </row>
    <row r="125" spans="24:42" x14ac:dyDescent="0.2">
      <c r="X125" s="390"/>
      <c r="Y125" s="391"/>
      <c r="Z125" s="392"/>
      <c r="AA125" s="378"/>
      <c r="AB125" s="378"/>
      <c r="AC125" s="397"/>
      <c r="AD125" s="397"/>
      <c r="AE125" s="262"/>
      <c r="AF125" s="397"/>
      <c r="AG125" s="262"/>
      <c r="AH125" s="395"/>
      <c r="AI125" s="262"/>
      <c r="AJ125" s="262"/>
      <c r="AK125" s="395"/>
      <c r="AL125" s="395"/>
      <c r="AM125" s="262"/>
      <c r="AN125" s="398"/>
      <c r="AO125" s="398"/>
      <c r="AP125" s="398"/>
    </row>
    <row r="126" spans="24:42" x14ac:dyDescent="0.2">
      <c r="X126" s="390"/>
      <c r="Y126" s="391"/>
      <c r="Z126" s="392"/>
      <c r="AA126" s="378"/>
      <c r="AB126" s="378"/>
      <c r="AC126" s="397"/>
      <c r="AD126" s="397"/>
      <c r="AE126" s="262"/>
      <c r="AF126" s="397"/>
      <c r="AG126" s="262"/>
      <c r="AH126" s="395"/>
      <c r="AI126" s="262"/>
      <c r="AJ126" s="262"/>
      <c r="AK126" s="395"/>
      <c r="AL126" s="395"/>
      <c r="AM126" s="262"/>
      <c r="AN126" s="398"/>
      <c r="AO126" s="398"/>
      <c r="AP126" s="398"/>
    </row>
    <row r="127" spans="24:42" x14ac:dyDescent="0.2">
      <c r="X127" s="390"/>
      <c r="Y127" s="391"/>
      <c r="Z127" s="392"/>
      <c r="AA127" s="378"/>
      <c r="AB127" s="378"/>
      <c r="AC127" s="397"/>
      <c r="AD127" s="397"/>
      <c r="AE127" s="262"/>
      <c r="AF127" s="397"/>
      <c r="AG127" s="262"/>
      <c r="AH127" s="395"/>
      <c r="AI127" s="262"/>
      <c r="AJ127" s="262"/>
      <c r="AK127" s="395"/>
      <c r="AL127" s="395"/>
      <c r="AM127" s="262"/>
      <c r="AN127" s="398"/>
      <c r="AO127" s="398"/>
      <c r="AP127" s="398"/>
    </row>
    <row r="128" spans="24:42" x14ac:dyDescent="0.2">
      <c r="X128" s="390"/>
      <c r="Y128" s="391"/>
      <c r="Z128" s="392"/>
      <c r="AA128" s="378"/>
      <c r="AB128" s="378"/>
      <c r="AC128" s="397"/>
      <c r="AD128" s="397"/>
      <c r="AE128" s="262"/>
      <c r="AF128" s="397"/>
      <c r="AG128" s="262"/>
      <c r="AH128" s="395"/>
      <c r="AI128" s="262"/>
      <c r="AJ128" s="262"/>
      <c r="AK128" s="395"/>
      <c r="AL128" s="395"/>
      <c r="AM128" s="262"/>
      <c r="AN128" s="398"/>
      <c r="AO128" s="398"/>
      <c r="AP128" s="398"/>
    </row>
    <row r="129" spans="24:42" x14ac:dyDescent="0.2">
      <c r="X129" s="390"/>
      <c r="Y129" s="391"/>
      <c r="Z129" s="392"/>
      <c r="AA129" s="378"/>
      <c r="AB129" s="378"/>
      <c r="AC129" s="397"/>
      <c r="AD129" s="397"/>
      <c r="AE129" s="262"/>
      <c r="AF129" s="397"/>
      <c r="AG129" s="262"/>
      <c r="AH129" s="395"/>
      <c r="AI129" s="262"/>
      <c r="AJ129" s="262"/>
      <c r="AK129" s="395"/>
      <c r="AL129" s="395"/>
      <c r="AM129" s="262"/>
      <c r="AN129" s="398"/>
      <c r="AO129" s="398"/>
      <c r="AP129" s="398"/>
    </row>
    <row r="130" spans="24:42" x14ac:dyDescent="0.2">
      <c r="X130" s="390"/>
      <c r="Y130" s="391"/>
      <c r="Z130" s="392"/>
      <c r="AA130" s="378"/>
      <c r="AB130" s="378"/>
      <c r="AC130" s="397"/>
      <c r="AD130" s="397"/>
      <c r="AE130" s="262"/>
      <c r="AF130" s="397"/>
      <c r="AG130" s="262"/>
      <c r="AH130" s="395"/>
      <c r="AI130" s="262"/>
      <c r="AJ130" s="262"/>
      <c r="AK130" s="395"/>
      <c r="AL130" s="395"/>
      <c r="AM130" s="262"/>
      <c r="AN130" s="398"/>
      <c r="AO130" s="398"/>
      <c r="AP130" s="398"/>
    </row>
    <row r="131" spans="24:42" x14ac:dyDescent="0.2">
      <c r="X131" s="390"/>
      <c r="Y131" s="391"/>
      <c r="Z131" s="392"/>
      <c r="AA131" s="378"/>
      <c r="AB131" s="378"/>
      <c r="AC131" s="397"/>
      <c r="AD131" s="397"/>
      <c r="AE131" s="262"/>
      <c r="AF131" s="397"/>
      <c r="AG131" s="262"/>
      <c r="AH131" s="395"/>
      <c r="AI131" s="262"/>
      <c r="AJ131" s="262"/>
      <c r="AK131" s="395"/>
      <c r="AL131" s="395"/>
      <c r="AM131" s="262"/>
      <c r="AN131" s="398"/>
      <c r="AO131" s="398"/>
      <c r="AP131" s="398"/>
    </row>
    <row r="132" spans="24:42" x14ac:dyDescent="0.2">
      <c r="X132" s="390"/>
      <c r="Y132" s="391"/>
      <c r="Z132" s="392"/>
      <c r="AA132" s="378"/>
      <c r="AB132" s="378"/>
      <c r="AC132" s="397"/>
      <c r="AD132" s="397"/>
      <c r="AE132" s="262"/>
      <c r="AF132" s="397"/>
      <c r="AG132" s="262"/>
      <c r="AH132" s="395"/>
      <c r="AI132" s="262"/>
      <c r="AJ132" s="262"/>
      <c r="AK132" s="395"/>
      <c r="AL132" s="395"/>
      <c r="AM132" s="262"/>
      <c r="AN132" s="398"/>
      <c r="AO132" s="398"/>
      <c r="AP132" s="398"/>
    </row>
    <row r="133" spans="24:42" x14ac:dyDescent="0.2">
      <c r="X133" s="390"/>
      <c r="Y133" s="391"/>
      <c r="Z133" s="392"/>
      <c r="AA133" s="378"/>
      <c r="AB133" s="378"/>
      <c r="AC133" s="397"/>
      <c r="AD133" s="397"/>
      <c r="AE133" s="262"/>
      <c r="AF133" s="397"/>
      <c r="AG133" s="262"/>
      <c r="AH133" s="395"/>
      <c r="AI133" s="262"/>
      <c r="AJ133" s="262"/>
      <c r="AK133" s="395"/>
      <c r="AL133" s="395"/>
      <c r="AM133" s="262"/>
      <c r="AN133" s="398"/>
      <c r="AO133" s="398"/>
      <c r="AP133" s="398"/>
    </row>
    <row r="134" spans="24:42" x14ac:dyDescent="0.2">
      <c r="X134" s="390"/>
      <c r="Y134" s="391"/>
      <c r="Z134" s="392"/>
      <c r="AA134" s="378"/>
      <c r="AB134" s="378"/>
      <c r="AC134" s="397"/>
      <c r="AD134" s="397"/>
      <c r="AE134" s="262"/>
      <c r="AF134" s="397"/>
      <c r="AG134" s="262"/>
      <c r="AH134" s="395"/>
      <c r="AI134" s="262"/>
      <c r="AJ134" s="262"/>
      <c r="AK134" s="395"/>
      <c r="AL134" s="395"/>
      <c r="AM134" s="262"/>
      <c r="AN134" s="398"/>
      <c r="AO134" s="398"/>
      <c r="AP134" s="398"/>
    </row>
    <row r="135" spans="24:42" x14ac:dyDescent="0.2">
      <c r="X135" s="390"/>
      <c r="Y135" s="391"/>
      <c r="Z135" s="392"/>
      <c r="AA135" s="378"/>
      <c r="AB135" s="378"/>
      <c r="AC135" s="397"/>
      <c r="AD135" s="397"/>
      <c r="AE135" s="262"/>
      <c r="AF135" s="397"/>
      <c r="AG135" s="262"/>
      <c r="AH135" s="395"/>
      <c r="AI135" s="262"/>
      <c r="AJ135" s="262"/>
      <c r="AK135" s="395"/>
      <c r="AL135" s="395"/>
      <c r="AM135" s="262"/>
      <c r="AN135" s="398"/>
      <c r="AO135" s="398"/>
      <c r="AP135" s="398"/>
    </row>
    <row r="136" spans="24:42" x14ac:dyDescent="0.2">
      <c r="X136" s="390"/>
      <c r="Y136" s="391"/>
      <c r="Z136" s="392"/>
      <c r="AA136" s="378"/>
      <c r="AB136" s="378"/>
      <c r="AC136" s="397"/>
      <c r="AD136" s="397"/>
      <c r="AE136" s="262"/>
      <c r="AF136" s="397"/>
      <c r="AG136" s="262"/>
      <c r="AH136" s="395"/>
      <c r="AI136" s="262"/>
      <c r="AJ136" s="262"/>
      <c r="AK136" s="395"/>
      <c r="AL136" s="395"/>
      <c r="AM136" s="262"/>
      <c r="AN136" s="398"/>
      <c r="AO136" s="398"/>
      <c r="AP136" s="398"/>
    </row>
    <row r="137" spans="24:42" x14ac:dyDescent="0.2">
      <c r="X137" s="390"/>
      <c r="Y137" s="391"/>
      <c r="Z137" s="392"/>
      <c r="AA137" s="378"/>
      <c r="AB137" s="378"/>
      <c r="AC137" s="397"/>
      <c r="AD137" s="397"/>
      <c r="AE137" s="262"/>
      <c r="AF137" s="397"/>
      <c r="AG137" s="262"/>
      <c r="AH137" s="395"/>
      <c r="AI137" s="262"/>
      <c r="AJ137" s="262"/>
      <c r="AK137" s="395"/>
      <c r="AL137" s="395"/>
      <c r="AM137" s="262"/>
      <c r="AN137" s="398"/>
      <c r="AO137" s="398"/>
      <c r="AP137" s="398"/>
    </row>
    <row r="138" spans="24:42" x14ac:dyDescent="0.2">
      <c r="X138" s="390"/>
      <c r="Y138" s="391"/>
      <c r="Z138" s="392"/>
      <c r="AA138" s="378"/>
      <c r="AB138" s="378"/>
      <c r="AC138" s="397"/>
      <c r="AD138" s="397"/>
      <c r="AE138" s="262"/>
      <c r="AF138" s="397"/>
      <c r="AG138" s="262"/>
      <c r="AH138" s="395"/>
      <c r="AI138" s="262"/>
      <c r="AJ138" s="262"/>
      <c r="AK138" s="395"/>
      <c r="AL138" s="395"/>
      <c r="AM138" s="262"/>
      <c r="AN138" s="398"/>
      <c r="AO138" s="398"/>
      <c r="AP138" s="398"/>
    </row>
    <row r="139" spans="24:42" x14ac:dyDescent="0.2">
      <c r="X139" s="390"/>
      <c r="Y139" s="391"/>
      <c r="Z139" s="392"/>
      <c r="AA139" s="378"/>
      <c r="AB139" s="378"/>
      <c r="AC139" s="397"/>
      <c r="AD139" s="397"/>
      <c r="AE139" s="262"/>
      <c r="AF139" s="397"/>
      <c r="AG139" s="262"/>
      <c r="AH139" s="395"/>
      <c r="AI139" s="262"/>
      <c r="AJ139" s="262"/>
      <c r="AK139" s="395"/>
      <c r="AL139" s="395"/>
      <c r="AM139" s="262"/>
      <c r="AN139" s="398"/>
      <c r="AO139" s="398"/>
      <c r="AP139" s="398"/>
    </row>
    <row r="140" spans="24:42" x14ac:dyDescent="0.2">
      <c r="X140" s="390"/>
      <c r="Y140" s="391"/>
      <c r="Z140" s="392"/>
      <c r="AA140" s="378"/>
      <c r="AB140" s="378"/>
      <c r="AC140" s="397"/>
      <c r="AD140" s="397"/>
      <c r="AE140" s="262"/>
      <c r="AF140" s="397"/>
      <c r="AG140" s="262"/>
      <c r="AH140" s="395"/>
      <c r="AI140" s="262"/>
      <c r="AJ140" s="262"/>
      <c r="AK140" s="395"/>
      <c r="AL140" s="395"/>
      <c r="AM140" s="262"/>
      <c r="AN140" s="398"/>
      <c r="AO140" s="398"/>
      <c r="AP140" s="398"/>
    </row>
    <row r="141" spans="24:42" x14ac:dyDescent="0.2">
      <c r="X141" s="390"/>
      <c r="Y141" s="391"/>
      <c r="Z141" s="392"/>
      <c r="AA141" s="378"/>
      <c r="AB141" s="378"/>
      <c r="AC141" s="397"/>
      <c r="AD141" s="397"/>
      <c r="AE141" s="262"/>
      <c r="AF141" s="397"/>
      <c r="AG141" s="262"/>
      <c r="AH141" s="395"/>
      <c r="AI141" s="262"/>
      <c r="AJ141" s="262"/>
      <c r="AK141" s="395"/>
      <c r="AL141" s="395"/>
      <c r="AM141" s="262"/>
      <c r="AN141" s="398"/>
      <c r="AO141" s="398"/>
      <c r="AP141" s="398"/>
    </row>
    <row r="142" spans="24:42" x14ac:dyDescent="0.2">
      <c r="X142" s="390"/>
      <c r="Y142" s="391"/>
      <c r="Z142" s="392"/>
      <c r="AA142" s="378"/>
      <c r="AB142" s="378"/>
      <c r="AC142" s="397"/>
      <c r="AD142" s="397"/>
      <c r="AE142" s="262"/>
      <c r="AF142" s="397"/>
      <c r="AG142" s="262"/>
      <c r="AH142" s="395"/>
      <c r="AI142" s="262"/>
      <c r="AJ142" s="262"/>
      <c r="AK142" s="395"/>
      <c r="AL142" s="395"/>
      <c r="AM142" s="262"/>
      <c r="AN142" s="398"/>
      <c r="AO142" s="398"/>
      <c r="AP142" s="398"/>
    </row>
    <row r="143" spans="24:42" x14ac:dyDescent="0.2">
      <c r="X143" s="390"/>
      <c r="Y143" s="391"/>
      <c r="Z143" s="392"/>
      <c r="AA143" s="378"/>
      <c r="AB143" s="378"/>
      <c r="AC143" s="397"/>
      <c r="AD143" s="397"/>
      <c r="AE143" s="262"/>
      <c r="AF143" s="397"/>
      <c r="AG143" s="262"/>
      <c r="AH143" s="395"/>
      <c r="AI143" s="262"/>
      <c r="AJ143" s="262"/>
      <c r="AK143" s="395"/>
      <c r="AL143" s="395"/>
      <c r="AM143" s="262"/>
      <c r="AN143" s="398"/>
      <c r="AO143" s="398"/>
      <c r="AP143" s="398"/>
    </row>
    <row r="144" spans="24:42" x14ac:dyDescent="0.2">
      <c r="X144" s="390"/>
      <c r="Y144" s="391"/>
      <c r="Z144" s="392"/>
      <c r="AA144" s="378"/>
      <c r="AB144" s="378"/>
      <c r="AC144" s="397"/>
      <c r="AD144" s="397"/>
      <c r="AE144" s="262"/>
      <c r="AF144" s="397"/>
      <c r="AG144" s="262"/>
      <c r="AH144" s="395"/>
      <c r="AI144" s="262"/>
      <c r="AJ144" s="262"/>
      <c r="AK144" s="395"/>
      <c r="AL144" s="395"/>
      <c r="AM144" s="262"/>
      <c r="AN144" s="398"/>
      <c r="AO144" s="398"/>
      <c r="AP144" s="398"/>
    </row>
    <row r="145" spans="24:42" x14ac:dyDescent="0.2">
      <c r="X145" s="390"/>
      <c r="Y145" s="391"/>
      <c r="Z145" s="392"/>
      <c r="AA145" s="378"/>
      <c r="AB145" s="378"/>
      <c r="AC145" s="397"/>
      <c r="AD145" s="397"/>
      <c r="AE145" s="262"/>
      <c r="AF145" s="397"/>
      <c r="AG145" s="262"/>
      <c r="AH145" s="395"/>
      <c r="AI145" s="262"/>
      <c r="AJ145" s="262"/>
      <c r="AK145" s="395"/>
      <c r="AL145" s="395"/>
      <c r="AM145" s="262"/>
      <c r="AN145" s="398"/>
      <c r="AO145" s="398"/>
      <c r="AP145" s="398"/>
    </row>
    <row r="146" spans="24:42" x14ac:dyDescent="0.2">
      <c r="X146" s="390"/>
      <c r="Y146" s="391"/>
      <c r="Z146" s="392"/>
      <c r="AA146" s="378"/>
      <c r="AB146" s="378"/>
      <c r="AC146" s="397"/>
      <c r="AD146" s="397"/>
      <c r="AE146" s="262"/>
      <c r="AF146" s="397"/>
      <c r="AG146" s="262"/>
      <c r="AH146" s="395"/>
      <c r="AI146" s="262"/>
      <c r="AJ146" s="262"/>
      <c r="AK146" s="395"/>
      <c r="AL146" s="395"/>
      <c r="AM146" s="262"/>
      <c r="AN146" s="398"/>
      <c r="AO146" s="398"/>
      <c r="AP146" s="398"/>
    </row>
    <row r="147" spans="24:42" x14ac:dyDescent="0.2">
      <c r="X147" s="390"/>
      <c r="Y147" s="391"/>
      <c r="Z147" s="392"/>
      <c r="AA147" s="378"/>
      <c r="AB147" s="378"/>
      <c r="AC147" s="397"/>
      <c r="AD147" s="397"/>
      <c r="AE147" s="262"/>
      <c r="AF147" s="397"/>
      <c r="AG147" s="262"/>
      <c r="AH147" s="395"/>
      <c r="AI147" s="262"/>
      <c r="AJ147" s="262"/>
      <c r="AK147" s="395"/>
      <c r="AL147" s="395"/>
      <c r="AM147" s="262"/>
      <c r="AN147" s="398"/>
      <c r="AO147" s="398"/>
      <c r="AP147" s="398"/>
    </row>
    <row r="148" spans="24:42" x14ac:dyDescent="0.2">
      <c r="X148" s="390"/>
      <c r="Y148" s="391"/>
      <c r="Z148" s="392"/>
      <c r="AA148" s="378"/>
      <c r="AB148" s="378"/>
      <c r="AC148" s="397"/>
      <c r="AD148" s="397"/>
      <c r="AE148" s="262"/>
      <c r="AF148" s="397"/>
      <c r="AG148" s="262"/>
      <c r="AH148" s="395"/>
      <c r="AI148" s="262"/>
      <c r="AJ148" s="262"/>
      <c r="AK148" s="395"/>
      <c r="AL148" s="395"/>
      <c r="AM148" s="262"/>
      <c r="AN148" s="398"/>
      <c r="AO148" s="398"/>
      <c r="AP148" s="398"/>
    </row>
    <row r="149" spans="24:42" x14ac:dyDescent="0.2">
      <c r="X149" s="390"/>
      <c r="Y149" s="391"/>
      <c r="Z149" s="392"/>
      <c r="AA149" s="378"/>
      <c r="AB149" s="378"/>
      <c r="AC149" s="397"/>
      <c r="AD149" s="397"/>
      <c r="AE149" s="262"/>
      <c r="AF149" s="397"/>
      <c r="AG149" s="262"/>
      <c r="AH149" s="395"/>
      <c r="AI149" s="262"/>
      <c r="AJ149" s="262"/>
      <c r="AK149" s="395"/>
      <c r="AL149" s="395"/>
      <c r="AM149" s="262"/>
      <c r="AN149" s="398"/>
      <c r="AO149" s="398"/>
      <c r="AP149" s="398"/>
    </row>
    <row r="150" spans="24:42" x14ac:dyDescent="0.2">
      <c r="X150" s="390"/>
      <c r="Y150" s="391"/>
      <c r="Z150" s="392"/>
      <c r="AA150" s="378"/>
      <c r="AB150" s="378"/>
      <c r="AC150" s="397"/>
      <c r="AD150" s="397"/>
      <c r="AE150" s="262"/>
      <c r="AF150" s="397"/>
      <c r="AG150" s="262"/>
      <c r="AH150" s="395"/>
      <c r="AI150" s="262"/>
      <c r="AJ150" s="262"/>
      <c r="AK150" s="395"/>
      <c r="AL150" s="395"/>
      <c r="AM150" s="262"/>
      <c r="AN150" s="398"/>
      <c r="AO150" s="398"/>
      <c r="AP150" s="398"/>
    </row>
    <row r="151" spans="24:42" x14ac:dyDescent="0.2">
      <c r="X151" s="390"/>
      <c r="Y151" s="391"/>
      <c r="Z151" s="392"/>
      <c r="AA151" s="378"/>
      <c r="AB151" s="378"/>
      <c r="AC151" s="397"/>
      <c r="AD151" s="397"/>
      <c r="AE151" s="262"/>
      <c r="AF151" s="397"/>
      <c r="AG151" s="262"/>
      <c r="AH151" s="395"/>
      <c r="AI151" s="262"/>
      <c r="AJ151" s="262"/>
      <c r="AK151" s="395"/>
      <c r="AL151" s="395"/>
      <c r="AM151" s="262"/>
      <c r="AN151" s="398"/>
      <c r="AO151" s="398"/>
      <c r="AP151" s="398"/>
    </row>
    <row r="152" spans="24:42" x14ac:dyDescent="0.2">
      <c r="X152" s="390"/>
      <c r="Y152" s="391"/>
      <c r="Z152" s="392"/>
      <c r="AA152" s="378"/>
      <c r="AB152" s="378"/>
      <c r="AC152" s="397"/>
      <c r="AD152" s="397"/>
      <c r="AE152" s="262"/>
      <c r="AF152" s="397"/>
      <c r="AG152" s="262"/>
      <c r="AH152" s="395"/>
      <c r="AI152" s="262"/>
      <c r="AJ152" s="262"/>
      <c r="AK152" s="395"/>
      <c r="AL152" s="395"/>
      <c r="AM152" s="262"/>
      <c r="AN152" s="398"/>
      <c r="AO152" s="398"/>
      <c r="AP152" s="398"/>
    </row>
    <row r="153" spans="24:42" x14ac:dyDescent="0.2">
      <c r="X153" s="390"/>
      <c r="Y153" s="391"/>
      <c r="Z153" s="392"/>
      <c r="AA153" s="378"/>
      <c r="AB153" s="378"/>
      <c r="AC153" s="397"/>
      <c r="AD153" s="397"/>
      <c r="AE153" s="262"/>
      <c r="AF153" s="397"/>
      <c r="AG153" s="262"/>
      <c r="AH153" s="395"/>
      <c r="AI153" s="262"/>
      <c r="AJ153" s="262"/>
      <c r="AK153" s="395"/>
      <c r="AL153" s="395"/>
      <c r="AM153" s="262"/>
      <c r="AN153" s="398"/>
      <c r="AO153" s="398"/>
      <c r="AP153" s="398"/>
    </row>
    <row r="154" spans="24:42" x14ac:dyDescent="0.2">
      <c r="X154" s="390"/>
      <c r="Y154" s="391"/>
      <c r="Z154" s="392"/>
      <c r="AA154" s="378"/>
      <c r="AB154" s="378"/>
      <c r="AC154" s="397"/>
      <c r="AD154" s="397"/>
      <c r="AE154" s="262"/>
      <c r="AF154" s="397"/>
      <c r="AG154" s="262"/>
      <c r="AH154" s="395"/>
      <c r="AI154" s="262"/>
      <c r="AJ154" s="262"/>
      <c r="AK154" s="395"/>
      <c r="AL154" s="395"/>
      <c r="AM154" s="262"/>
      <c r="AN154" s="398"/>
      <c r="AO154" s="398"/>
      <c r="AP154" s="398"/>
    </row>
    <row r="155" spans="24:42" x14ac:dyDescent="0.2">
      <c r="X155" s="390"/>
      <c r="Y155" s="391"/>
      <c r="Z155" s="392"/>
      <c r="AA155" s="378"/>
      <c r="AB155" s="378"/>
      <c r="AC155" s="397"/>
      <c r="AD155" s="397"/>
      <c r="AE155" s="262"/>
      <c r="AF155" s="397"/>
      <c r="AG155" s="262"/>
      <c r="AH155" s="395"/>
      <c r="AI155" s="262"/>
      <c r="AJ155" s="262"/>
      <c r="AK155" s="395"/>
      <c r="AL155" s="395"/>
      <c r="AM155" s="262"/>
      <c r="AN155" s="398"/>
      <c r="AO155" s="398"/>
      <c r="AP155" s="398"/>
    </row>
    <row r="156" spans="24:42" x14ac:dyDescent="0.2">
      <c r="X156" s="390"/>
      <c r="Y156" s="391"/>
      <c r="Z156" s="392"/>
      <c r="AA156" s="378"/>
      <c r="AB156" s="378"/>
      <c r="AC156" s="397"/>
      <c r="AD156" s="397"/>
      <c r="AE156" s="262"/>
      <c r="AF156" s="397"/>
      <c r="AG156" s="262"/>
      <c r="AH156" s="395"/>
      <c r="AI156" s="262"/>
      <c r="AJ156" s="262"/>
      <c r="AK156" s="395"/>
      <c r="AL156" s="395"/>
      <c r="AM156" s="262"/>
      <c r="AN156" s="398"/>
      <c r="AO156" s="398"/>
      <c r="AP156" s="398"/>
    </row>
    <row r="157" spans="24:42" x14ac:dyDescent="0.2">
      <c r="X157" s="390"/>
      <c r="Y157" s="391"/>
      <c r="Z157" s="392"/>
      <c r="AA157" s="378"/>
      <c r="AB157" s="378"/>
      <c r="AC157" s="397"/>
      <c r="AD157" s="397"/>
      <c r="AE157" s="262"/>
      <c r="AF157" s="397"/>
      <c r="AG157" s="262"/>
      <c r="AH157" s="395"/>
      <c r="AI157" s="262"/>
      <c r="AJ157" s="262"/>
      <c r="AK157" s="395"/>
      <c r="AL157" s="395"/>
      <c r="AM157" s="262"/>
      <c r="AN157" s="398"/>
      <c r="AO157" s="398"/>
      <c r="AP157" s="398"/>
    </row>
    <row r="158" spans="24:42" x14ac:dyDescent="0.2">
      <c r="X158" s="390"/>
      <c r="Y158" s="391"/>
      <c r="Z158" s="392"/>
      <c r="AA158" s="378"/>
      <c r="AB158" s="378"/>
      <c r="AC158" s="397"/>
      <c r="AD158" s="397"/>
      <c r="AE158" s="262"/>
      <c r="AF158" s="397"/>
      <c r="AG158" s="262"/>
      <c r="AH158" s="395"/>
      <c r="AI158" s="262"/>
      <c r="AJ158" s="262"/>
      <c r="AK158" s="395"/>
      <c r="AL158" s="395"/>
      <c r="AM158" s="262"/>
      <c r="AN158" s="398"/>
      <c r="AO158" s="398"/>
      <c r="AP158" s="398"/>
    </row>
    <row r="159" spans="24:42" x14ac:dyDescent="0.2">
      <c r="X159" s="390"/>
      <c r="Y159" s="391"/>
      <c r="Z159" s="392"/>
      <c r="AA159" s="378"/>
      <c r="AB159" s="378"/>
      <c r="AC159" s="397"/>
      <c r="AD159" s="397"/>
      <c r="AE159" s="262"/>
      <c r="AF159" s="397"/>
      <c r="AG159" s="262"/>
      <c r="AH159" s="395"/>
      <c r="AI159" s="262"/>
      <c r="AJ159" s="262"/>
      <c r="AK159" s="395"/>
      <c r="AL159" s="395"/>
      <c r="AM159" s="262"/>
      <c r="AN159" s="398"/>
      <c r="AO159" s="398"/>
      <c r="AP159" s="398"/>
    </row>
    <row r="160" spans="24:42" x14ac:dyDescent="0.2">
      <c r="X160" s="390"/>
      <c r="Y160" s="391"/>
      <c r="Z160" s="392"/>
      <c r="AA160" s="378"/>
      <c r="AB160" s="378"/>
      <c r="AC160" s="397"/>
      <c r="AD160" s="397"/>
      <c r="AE160" s="262"/>
      <c r="AF160" s="397"/>
      <c r="AG160" s="262"/>
      <c r="AH160" s="395"/>
      <c r="AI160" s="262"/>
      <c r="AJ160" s="262"/>
      <c r="AK160" s="395"/>
      <c r="AL160" s="395"/>
      <c r="AM160" s="262"/>
      <c r="AN160" s="398"/>
      <c r="AO160" s="398"/>
      <c r="AP160" s="398"/>
    </row>
    <row r="161" spans="24:42" x14ac:dyDescent="0.2">
      <c r="X161" s="390"/>
      <c r="Y161" s="391"/>
      <c r="Z161" s="392"/>
      <c r="AA161" s="378"/>
      <c r="AB161" s="378"/>
      <c r="AC161" s="397"/>
      <c r="AD161" s="397"/>
      <c r="AE161" s="262"/>
      <c r="AF161" s="397"/>
      <c r="AG161" s="262"/>
      <c r="AH161" s="395"/>
      <c r="AI161" s="262"/>
      <c r="AJ161" s="262"/>
      <c r="AK161" s="395"/>
      <c r="AL161" s="395"/>
      <c r="AM161" s="262"/>
      <c r="AN161" s="398"/>
      <c r="AO161" s="398"/>
      <c r="AP161" s="398"/>
    </row>
    <row r="162" spans="24:42" x14ac:dyDescent="0.2">
      <c r="X162" s="390"/>
      <c r="Y162" s="391"/>
      <c r="Z162" s="392"/>
      <c r="AA162" s="378"/>
      <c r="AB162" s="378"/>
      <c r="AC162" s="397"/>
      <c r="AD162" s="397"/>
      <c r="AE162" s="262"/>
      <c r="AF162" s="397"/>
      <c r="AG162" s="262"/>
      <c r="AH162" s="395"/>
      <c r="AI162" s="262"/>
      <c r="AJ162" s="262"/>
      <c r="AK162" s="395"/>
      <c r="AL162" s="395"/>
      <c r="AM162" s="262"/>
      <c r="AN162" s="398"/>
      <c r="AO162" s="398"/>
      <c r="AP162" s="398"/>
    </row>
    <row r="163" spans="24:42" x14ac:dyDescent="0.2">
      <c r="X163" s="390"/>
      <c r="Y163" s="391"/>
      <c r="Z163" s="392"/>
      <c r="AA163" s="378"/>
      <c r="AB163" s="378"/>
      <c r="AC163" s="397"/>
      <c r="AD163" s="397"/>
      <c r="AE163" s="262"/>
      <c r="AF163" s="397"/>
      <c r="AG163" s="262"/>
      <c r="AH163" s="395"/>
      <c r="AI163" s="262"/>
      <c r="AJ163" s="262"/>
      <c r="AK163" s="395"/>
      <c r="AL163" s="395"/>
      <c r="AM163" s="262"/>
      <c r="AN163" s="398"/>
      <c r="AO163" s="398"/>
      <c r="AP163" s="398"/>
    </row>
    <row r="164" spans="24:42" x14ac:dyDescent="0.2">
      <c r="X164" s="390"/>
      <c r="Y164" s="391"/>
      <c r="Z164" s="392"/>
      <c r="AA164" s="378"/>
      <c r="AB164" s="378"/>
      <c r="AC164" s="397"/>
      <c r="AD164" s="397"/>
      <c r="AE164" s="262"/>
      <c r="AF164" s="397"/>
      <c r="AG164" s="262"/>
      <c r="AH164" s="395"/>
      <c r="AI164" s="262"/>
      <c r="AJ164" s="262"/>
      <c r="AK164" s="395"/>
      <c r="AL164" s="395"/>
      <c r="AM164" s="262"/>
      <c r="AN164" s="398"/>
      <c r="AO164" s="398"/>
      <c r="AP164" s="398"/>
    </row>
    <row r="165" spans="24:42" x14ac:dyDescent="0.2">
      <c r="X165" s="390"/>
      <c r="Y165" s="391"/>
      <c r="Z165" s="392"/>
      <c r="AA165" s="378"/>
      <c r="AB165" s="378"/>
      <c r="AC165" s="397"/>
      <c r="AD165" s="397"/>
      <c r="AE165" s="262"/>
      <c r="AF165" s="397"/>
      <c r="AG165" s="262"/>
      <c r="AH165" s="395"/>
      <c r="AI165" s="262"/>
      <c r="AJ165" s="262"/>
      <c r="AK165" s="395"/>
      <c r="AL165" s="395"/>
      <c r="AM165" s="262"/>
      <c r="AN165" s="398"/>
      <c r="AO165" s="398"/>
      <c r="AP165" s="398"/>
    </row>
    <row r="166" spans="24:42" x14ac:dyDescent="0.2">
      <c r="X166" s="390"/>
      <c r="Y166" s="391"/>
      <c r="Z166" s="392"/>
      <c r="AA166" s="378"/>
      <c r="AB166" s="378"/>
      <c r="AC166" s="397"/>
      <c r="AD166" s="397"/>
      <c r="AE166" s="262"/>
      <c r="AF166" s="397"/>
      <c r="AG166" s="262"/>
      <c r="AH166" s="395"/>
      <c r="AI166" s="262"/>
      <c r="AJ166" s="262"/>
      <c r="AK166" s="395"/>
      <c r="AL166" s="395"/>
      <c r="AM166" s="262"/>
      <c r="AN166" s="398"/>
      <c r="AO166" s="398"/>
      <c r="AP166" s="398"/>
    </row>
    <row r="167" spans="24:42" x14ac:dyDescent="0.2">
      <c r="X167" s="390"/>
      <c r="Y167" s="391"/>
      <c r="Z167" s="392"/>
      <c r="AA167" s="378"/>
      <c r="AB167" s="378"/>
      <c r="AC167" s="397"/>
      <c r="AD167" s="397"/>
      <c r="AE167" s="262"/>
      <c r="AF167" s="397"/>
      <c r="AG167" s="262"/>
      <c r="AH167" s="395"/>
      <c r="AI167" s="262"/>
      <c r="AJ167" s="262"/>
      <c r="AK167" s="395"/>
      <c r="AL167" s="395"/>
      <c r="AM167" s="262"/>
      <c r="AN167" s="398"/>
      <c r="AO167" s="398"/>
      <c r="AP167" s="398"/>
    </row>
    <row r="168" spans="24:42" x14ac:dyDescent="0.2">
      <c r="X168" s="390"/>
      <c r="Y168" s="391"/>
      <c r="Z168" s="392"/>
      <c r="AA168" s="378"/>
      <c r="AB168" s="378"/>
      <c r="AC168" s="397"/>
      <c r="AD168" s="397"/>
      <c r="AE168" s="262"/>
      <c r="AF168" s="397"/>
      <c r="AG168" s="262"/>
      <c r="AH168" s="395"/>
      <c r="AI168" s="262"/>
      <c r="AJ168" s="262"/>
      <c r="AK168" s="395"/>
      <c r="AL168" s="395"/>
      <c r="AM168" s="262"/>
      <c r="AN168" s="398"/>
      <c r="AO168" s="398"/>
      <c r="AP168" s="398"/>
    </row>
    <row r="169" spans="24:42" x14ac:dyDescent="0.2">
      <c r="X169" s="390"/>
      <c r="Y169" s="391"/>
      <c r="Z169" s="392"/>
      <c r="AA169" s="378"/>
      <c r="AB169" s="378"/>
      <c r="AC169" s="397"/>
      <c r="AD169" s="397"/>
      <c r="AE169" s="262"/>
      <c r="AF169" s="397"/>
      <c r="AG169" s="262"/>
      <c r="AH169" s="395"/>
      <c r="AI169" s="262"/>
      <c r="AJ169" s="262"/>
      <c r="AK169" s="395"/>
      <c r="AL169" s="395"/>
      <c r="AM169" s="262"/>
      <c r="AN169" s="398"/>
      <c r="AO169" s="398"/>
      <c r="AP169" s="398"/>
    </row>
    <row r="170" spans="24:42" x14ac:dyDescent="0.2">
      <c r="X170" s="390"/>
      <c r="Y170" s="391"/>
      <c r="Z170" s="392"/>
      <c r="AA170" s="378"/>
      <c r="AB170" s="378"/>
      <c r="AC170" s="397"/>
      <c r="AD170" s="397"/>
      <c r="AE170" s="262"/>
      <c r="AF170" s="397"/>
      <c r="AG170" s="262"/>
      <c r="AH170" s="395"/>
      <c r="AI170" s="262"/>
      <c r="AJ170" s="262"/>
      <c r="AK170" s="395"/>
      <c r="AL170" s="395"/>
      <c r="AM170" s="262"/>
      <c r="AN170" s="398"/>
      <c r="AO170" s="398"/>
      <c r="AP170" s="398"/>
    </row>
    <row r="171" spans="24:42" x14ac:dyDescent="0.2">
      <c r="X171" s="390"/>
      <c r="Y171" s="391"/>
      <c r="Z171" s="392"/>
      <c r="AA171" s="378"/>
      <c r="AB171" s="378"/>
      <c r="AC171" s="397"/>
      <c r="AD171" s="397"/>
      <c r="AE171" s="262"/>
      <c r="AF171" s="397"/>
      <c r="AG171" s="262"/>
      <c r="AH171" s="395"/>
      <c r="AI171" s="262"/>
      <c r="AJ171" s="262"/>
      <c r="AK171" s="395"/>
      <c r="AL171" s="395"/>
      <c r="AM171" s="262"/>
      <c r="AN171" s="398"/>
      <c r="AO171" s="398"/>
      <c r="AP171" s="398"/>
    </row>
    <row r="172" spans="24:42" x14ac:dyDescent="0.2">
      <c r="X172" s="390"/>
      <c r="Y172" s="391"/>
      <c r="Z172" s="392"/>
      <c r="AA172" s="378"/>
      <c r="AB172" s="378"/>
      <c r="AC172" s="397"/>
      <c r="AD172" s="397"/>
      <c r="AE172" s="262"/>
      <c r="AF172" s="397"/>
      <c r="AG172" s="262"/>
      <c r="AH172" s="395"/>
      <c r="AI172" s="262"/>
      <c r="AJ172" s="262"/>
      <c r="AK172" s="395"/>
      <c r="AL172" s="395"/>
      <c r="AM172" s="262"/>
      <c r="AN172" s="398"/>
      <c r="AO172" s="398"/>
      <c r="AP172" s="398"/>
    </row>
    <row r="173" spans="24:42" x14ac:dyDescent="0.2">
      <c r="X173" s="390"/>
      <c r="Y173" s="391"/>
      <c r="Z173" s="392"/>
      <c r="AA173" s="378"/>
      <c r="AB173" s="378"/>
      <c r="AC173" s="397"/>
      <c r="AD173" s="397"/>
      <c r="AE173" s="262"/>
      <c r="AF173" s="397"/>
      <c r="AG173" s="262"/>
      <c r="AH173" s="395"/>
      <c r="AI173" s="262"/>
      <c r="AJ173" s="262"/>
      <c r="AK173" s="395"/>
      <c r="AL173" s="395"/>
      <c r="AM173" s="262"/>
      <c r="AN173" s="398"/>
      <c r="AO173" s="398"/>
      <c r="AP173" s="398"/>
    </row>
    <row r="174" spans="24:42" x14ac:dyDescent="0.2">
      <c r="X174" s="390"/>
      <c r="Y174" s="391"/>
      <c r="Z174" s="392"/>
      <c r="AA174" s="378"/>
      <c r="AB174" s="378"/>
      <c r="AC174" s="397"/>
      <c r="AD174" s="397"/>
      <c r="AE174" s="262"/>
      <c r="AF174" s="397"/>
      <c r="AG174" s="262"/>
      <c r="AH174" s="395"/>
      <c r="AI174" s="262"/>
      <c r="AJ174" s="262"/>
      <c r="AK174" s="395"/>
      <c r="AL174" s="395"/>
      <c r="AM174" s="262"/>
      <c r="AN174" s="398"/>
      <c r="AO174" s="398"/>
      <c r="AP174" s="398"/>
    </row>
    <row r="175" spans="24:42" x14ac:dyDescent="0.2">
      <c r="X175" s="390"/>
      <c r="Y175" s="391"/>
      <c r="Z175" s="392"/>
      <c r="AA175" s="378"/>
      <c r="AB175" s="378"/>
      <c r="AC175" s="397"/>
      <c r="AD175" s="397"/>
      <c r="AE175" s="262"/>
      <c r="AF175" s="397"/>
      <c r="AG175" s="262"/>
      <c r="AH175" s="395"/>
      <c r="AI175" s="262"/>
      <c r="AJ175" s="262"/>
      <c r="AK175" s="395"/>
      <c r="AL175" s="395"/>
      <c r="AM175" s="262"/>
      <c r="AN175" s="398"/>
      <c r="AO175" s="398"/>
      <c r="AP175" s="398"/>
    </row>
    <row r="176" spans="24:42" x14ac:dyDescent="0.2">
      <c r="X176" s="390"/>
      <c r="Y176" s="391"/>
      <c r="Z176" s="392"/>
      <c r="AA176" s="378"/>
      <c r="AB176" s="378"/>
      <c r="AC176" s="397"/>
      <c r="AD176" s="397"/>
      <c r="AE176" s="262"/>
      <c r="AF176" s="397"/>
      <c r="AG176" s="262"/>
      <c r="AH176" s="395"/>
      <c r="AI176" s="262"/>
      <c r="AJ176" s="262"/>
      <c r="AK176" s="395"/>
      <c r="AL176" s="395"/>
      <c r="AM176" s="262"/>
      <c r="AN176" s="398"/>
      <c r="AO176" s="398"/>
      <c r="AP176" s="398"/>
    </row>
    <row r="177" spans="24:42" x14ac:dyDescent="0.2">
      <c r="X177" s="390"/>
      <c r="Y177" s="391"/>
      <c r="Z177" s="392"/>
      <c r="AA177" s="378"/>
      <c r="AB177" s="378"/>
      <c r="AC177" s="397"/>
      <c r="AD177" s="397"/>
      <c r="AE177" s="262"/>
      <c r="AF177" s="397"/>
      <c r="AG177" s="262"/>
      <c r="AH177" s="395"/>
      <c r="AI177" s="262"/>
      <c r="AJ177" s="262"/>
      <c r="AK177" s="395"/>
      <c r="AL177" s="395"/>
      <c r="AM177" s="262"/>
      <c r="AN177" s="398"/>
      <c r="AO177" s="398"/>
      <c r="AP177" s="398"/>
    </row>
    <row r="178" spans="24:42" x14ac:dyDescent="0.2">
      <c r="X178" s="390"/>
      <c r="Y178" s="391"/>
      <c r="Z178" s="392"/>
      <c r="AA178" s="378"/>
      <c r="AB178" s="378"/>
      <c r="AC178" s="397"/>
      <c r="AD178" s="397"/>
      <c r="AE178" s="262"/>
      <c r="AF178" s="397"/>
      <c r="AG178" s="262"/>
      <c r="AH178" s="395"/>
      <c r="AI178" s="262"/>
      <c r="AJ178" s="262"/>
      <c r="AK178" s="395"/>
      <c r="AL178" s="395"/>
      <c r="AM178" s="262"/>
      <c r="AN178" s="398"/>
      <c r="AO178" s="398"/>
      <c r="AP178" s="398"/>
    </row>
    <row r="179" spans="24:42" x14ac:dyDescent="0.2">
      <c r="X179" s="390"/>
      <c r="Y179" s="391"/>
      <c r="Z179" s="392"/>
      <c r="AA179" s="378"/>
      <c r="AB179" s="378"/>
      <c r="AC179" s="397"/>
      <c r="AD179" s="397"/>
      <c r="AE179" s="262"/>
      <c r="AF179" s="397"/>
      <c r="AG179" s="262"/>
      <c r="AH179" s="395"/>
      <c r="AI179" s="262"/>
      <c r="AJ179" s="262"/>
      <c r="AK179" s="395"/>
      <c r="AL179" s="395"/>
      <c r="AM179" s="262"/>
      <c r="AN179" s="398"/>
      <c r="AO179" s="398"/>
      <c r="AP179" s="398"/>
    </row>
    <row r="180" spans="24:42" x14ac:dyDescent="0.2">
      <c r="X180" s="390"/>
      <c r="Y180" s="391"/>
      <c r="Z180" s="392"/>
      <c r="AA180" s="378"/>
      <c r="AB180" s="378"/>
      <c r="AC180" s="397"/>
      <c r="AD180" s="397"/>
      <c r="AE180" s="262"/>
      <c r="AF180" s="397"/>
      <c r="AG180" s="262"/>
      <c r="AH180" s="395"/>
      <c r="AI180" s="262"/>
      <c r="AJ180" s="262"/>
      <c r="AK180" s="395"/>
      <c r="AL180" s="395"/>
      <c r="AM180" s="262"/>
      <c r="AN180" s="398"/>
      <c r="AO180" s="398"/>
      <c r="AP180" s="398"/>
    </row>
    <row r="181" spans="24:42" x14ac:dyDescent="0.2">
      <c r="X181" s="390"/>
      <c r="Y181" s="391"/>
      <c r="Z181" s="392"/>
      <c r="AA181" s="378"/>
      <c r="AB181" s="378"/>
      <c r="AC181" s="397"/>
      <c r="AD181" s="397"/>
      <c r="AE181" s="262"/>
      <c r="AF181" s="397"/>
      <c r="AG181" s="262"/>
      <c r="AH181" s="395"/>
      <c r="AI181" s="262"/>
      <c r="AJ181" s="262"/>
      <c r="AK181" s="395"/>
      <c r="AL181" s="395"/>
      <c r="AM181" s="262"/>
      <c r="AN181" s="398"/>
      <c r="AO181" s="398"/>
      <c r="AP181" s="398"/>
    </row>
    <row r="182" spans="24:42" x14ac:dyDescent="0.2">
      <c r="X182" s="390"/>
      <c r="Y182" s="391"/>
      <c r="Z182" s="392"/>
      <c r="AA182" s="378"/>
      <c r="AB182" s="378"/>
      <c r="AC182" s="397"/>
      <c r="AD182" s="397"/>
      <c r="AE182" s="262"/>
      <c r="AF182" s="397"/>
      <c r="AG182" s="262"/>
      <c r="AH182" s="395"/>
      <c r="AI182" s="262"/>
      <c r="AJ182" s="262"/>
      <c r="AK182" s="395"/>
      <c r="AL182" s="395"/>
      <c r="AM182" s="262"/>
      <c r="AN182" s="398"/>
      <c r="AO182" s="398"/>
      <c r="AP182" s="398"/>
    </row>
    <row r="183" spans="24:42" x14ac:dyDescent="0.2">
      <c r="X183" s="390"/>
      <c r="Y183" s="391"/>
      <c r="Z183" s="392"/>
      <c r="AA183" s="378"/>
      <c r="AB183" s="378"/>
      <c r="AC183" s="397"/>
      <c r="AD183" s="397"/>
      <c r="AE183" s="262"/>
      <c r="AF183" s="397"/>
      <c r="AG183" s="262"/>
      <c r="AH183" s="395"/>
      <c r="AI183" s="262"/>
      <c r="AJ183" s="262"/>
      <c r="AK183" s="395"/>
      <c r="AL183" s="395"/>
      <c r="AM183" s="262"/>
      <c r="AN183" s="398"/>
      <c r="AO183" s="398"/>
      <c r="AP183" s="398"/>
    </row>
    <row r="184" spans="24:42" x14ac:dyDescent="0.2">
      <c r="X184" s="390"/>
      <c r="Y184" s="391"/>
      <c r="Z184" s="392"/>
      <c r="AA184" s="378"/>
      <c r="AB184" s="378"/>
      <c r="AC184" s="397"/>
      <c r="AD184" s="397"/>
      <c r="AE184" s="262"/>
      <c r="AF184" s="397"/>
      <c r="AG184" s="262"/>
      <c r="AH184" s="395"/>
      <c r="AI184" s="262"/>
      <c r="AJ184" s="262"/>
      <c r="AK184" s="395"/>
      <c r="AL184" s="395"/>
      <c r="AM184" s="262"/>
      <c r="AN184" s="398"/>
      <c r="AO184" s="398"/>
      <c r="AP184" s="398"/>
    </row>
    <row r="185" spans="24:42" x14ac:dyDescent="0.2">
      <c r="X185" s="390"/>
      <c r="Y185" s="391"/>
      <c r="Z185" s="392"/>
      <c r="AA185" s="378"/>
      <c r="AB185" s="378"/>
      <c r="AC185" s="397"/>
      <c r="AD185" s="397"/>
      <c r="AE185" s="262"/>
      <c r="AF185" s="397"/>
      <c r="AG185" s="262"/>
      <c r="AH185" s="395"/>
      <c r="AI185" s="262"/>
      <c r="AJ185" s="262"/>
      <c r="AK185" s="395"/>
      <c r="AL185" s="395"/>
      <c r="AM185" s="262"/>
      <c r="AN185" s="398"/>
      <c r="AO185" s="398"/>
      <c r="AP185" s="398"/>
    </row>
    <row r="186" spans="24:42" x14ac:dyDescent="0.2">
      <c r="X186" s="390"/>
      <c r="Y186" s="391"/>
      <c r="Z186" s="392"/>
      <c r="AA186" s="378"/>
      <c r="AB186" s="378"/>
      <c r="AC186" s="397"/>
      <c r="AD186" s="397"/>
      <c r="AE186" s="262"/>
      <c r="AF186" s="397"/>
      <c r="AG186" s="262"/>
      <c r="AH186" s="395"/>
      <c r="AI186" s="262"/>
      <c r="AJ186" s="262"/>
      <c r="AK186" s="395"/>
      <c r="AL186" s="395"/>
      <c r="AM186" s="262"/>
      <c r="AN186" s="398"/>
      <c r="AO186" s="398"/>
      <c r="AP186" s="398"/>
    </row>
    <row r="187" spans="24:42" x14ac:dyDescent="0.2">
      <c r="X187" s="390"/>
      <c r="Y187" s="391"/>
      <c r="Z187" s="392"/>
      <c r="AA187" s="378"/>
      <c r="AB187" s="378"/>
      <c r="AC187" s="397"/>
      <c r="AD187" s="397"/>
      <c r="AE187" s="262"/>
      <c r="AF187" s="397"/>
      <c r="AG187" s="262"/>
      <c r="AH187" s="395"/>
      <c r="AI187" s="262"/>
      <c r="AJ187" s="262"/>
      <c r="AK187" s="395"/>
      <c r="AL187" s="395"/>
      <c r="AM187" s="262"/>
      <c r="AN187" s="398"/>
      <c r="AO187" s="398"/>
      <c r="AP187" s="398"/>
    </row>
    <row r="188" spans="24:42" x14ac:dyDescent="0.2">
      <c r="X188" s="390"/>
      <c r="Y188" s="391"/>
      <c r="Z188" s="392"/>
      <c r="AA188" s="378"/>
      <c r="AB188" s="378"/>
      <c r="AC188" s="397"/>
      <c r="AD188" s="397"/>
      <c r="AE188" s="262"/>
      <c r="AF188" s="397"/>
      <c r="AG188" s="262"/>
      <c r="AH188" s="395"/>
      <c r="AI188" s="262"/>
      <c r="AJ188" s="262"/>
      <c r="AK188" s="395"/>
      <c r="AL188" s="395"/>
      <c r="AM188" s="262"/>
      <c r="AN188" s="398"/>
      <c r="AO188" s="398"/>
      <c r="AP188" s="398"/>
    </row>
    <row r="189" spans="24:42" x14ac:dyDescent="0.2">
      <c r="X189" s="390"/>
      <c r="Y189" s="391"/>
      <c r="Z189" s="392"/>
      <c r="AA189" s="378"/>
      <c r="AB189" s="378"/>
      <c r="AC189" s="397"/>
      <c r="AD189" s="397"/>
      <c r="AE189" s="262"/>
      <c r="AF189" s="397"/>
      <c r="AG189" s="262"/>
      <c r="AH189" s="395"/>
      <c r="AI189" s="262"/>
      <c r="AJ189" s="262"/>
      <c r="AK189" s="395"/>
      <c r="AL189" s="395"/>
      <c r="AM189" s="262"/>
      <c r="AN189" s="398"/>
      <c r="AO189" s="398"/>
      <c r="AP189" s="398"/>
    </row>
    <row r="190" spans="24:42" x14ac:dyDescent="0.2">
      <c r="X190" s="402"/>
      <c r="Y190" s="402"/>
      <c r="Z190" s="402"/>
      <c r="AA190" s="403"/>
      <c r="AB190" s="403"/>
      <c r="AC190" s="397"/>
      <c r="AD190" s="397"/>
      <c r="AE190" s="262"/>
      <c r="AF190" s="397"/>
      <c r="AG190" s="262"/>
      <c r="AH190" s="395"/>
      <c r="AI190" s="262"/>
      <c r="AJ190" s="262"/>
      <c r="AK190" s="395"/>
      <c r="AL190" s="395"/>
      <c r="AM190" s="262"/>
      <c r="AN190" s="398"/>
      <c r="AO190" s="398"/>
      <c r="AP190" s="398"/>
    </row>
    <row r="191" spans="24:42" x14ac:dyDescent="0.2">
      <c r="X191" s="402"/>
      <c r="Y191" s="402"/>
      <c r="Z191" s="402"/>
      <c r="AA191" s="403"/>
      <c r="AB191" s="403"/>
      <c r="AC191" s="397"/>
      <c r="AD191" s="397"/>
      <c r="AE191" s="262"/>
      <c r="AF191" s="397"/>
      <c r="AG191" s="262"/>
      <c r="AH191" s="395"/>
      <c r="AI191" s="262"/>
      <c r="AJ191" s="262"/>
      <c r="AK191" s="395"/>
      <c r="AL191" s="395"/>
      <c r="AM191" s="262"/>
      <c r="AN191" s="398"/>
      <c r="AO191" s="398"/>
      <c r="AP191" s="398"/>
    </row>
    <row r="192" spans="24:42" x14ac:dyDescent="0.2">
      <c r="X192" s="402"/>
      <c r="Y192" s="402"/>
      <c r="Z192" s="402"/>
      <c r="AA192" s="403"/>
      <c r="AB192" s="403"/>
      <c r="AC192" s="397"/>
      <c r="AD192" s="397"/>
      <c r="AE192" s="262"/>
      <c r="AF192" s="397"/>
      <c r="AG192" s="262"/>
      <c r="AH192" s="395"/>
      <c r="AI192" s="262"/>
      <c r="AJ192" s="262"/>
      <c r="AK192" s="395"/>
      <c r="AL192" s="395"/>
      <c r="AM192" s="262"/>
      <c r="AN192" s="398"/>
      <c r="AO192" s="398"/>
      <c r="AP192" s="398"/>
    </row>
    <row r="193" spans="24:42" x14ac:dyDescent="0.2">
      <c r="X193" s="402"/>
      <c r="Y193" s="402"/>
      <c r="Z193" s="402"/>
      <c r="AA193" s="403"/>
      <c r="AB193" s="403"/>
      <c r="AC193" s="397"/>
      <c r="AD193" s="397"/>
      <c r="AE193" s="262"/>
      <c r="AF193" s="397"/>
      <c r="AG193" s="262"/>
      <c r="AH193" s="395"/>
      <c r="AI193" s="262"/>
      <c r="AJ193" s="262"/>
      <c r="AK193" s="395"/>
      <c r="AL193" s="395"/>
      <c r="AM193" s="262"/>
      <c r="AN193" s="398"/>
      <c r="AO193" s="398"/>
      <c r="AP193" s="398"/>
    </row>
    <row r="194" spans="24:42" x14ac:dyDescent="0.2">
      <c r="X194" s="402"/>
      <c r="Y194" s="402"/>
      <c r="Z194" s="402"/>
      <c r="AA194" s="403"/>
      <c r="AB194" s="403"/>
      <c r="AC194" s="397"/>
      <c r="AD194" s="397"/>
      <c r="AE194" s="262"/>
      <c r="AF194" s="397"/>
      <c r="AG194" s="262"/>
      <c r="AH194" s="395"/>
      <c r="AI194" s="262"/>
      <c r="AJ194" s="262"/>
      <c r="AK194" s="395"/>
      <c r="AL194" s="395"/>
      <c r="AM194" s="262"/>
      <c r="AN194" s="398"/>
      <c r="AO194" s="398"/>
      <c r="AP194" s="398"/>
    </row>
    <row r="195" spans="24:42" x14ac:dyDescent="0.2">
      <c r="X195" s="402"/>
      <c r="Y195" s="402"/>
      <c r="Z195" s="402"/>
      <c r="AA195" s="403"/>
      <c r="AB195" s="403"/>
      <c r="AC195" s="397"/>
      <c r="AD195" s="397"/>
      <c r="AE195" s="262"/>
      <c r="AF195" s="397"/>
      <c r="AG195" s="262"/>
      <c r="AH195" s="395"/>
      <c r="AI195" s="262"/>
      <c r="AJ195" s="262"/>
      <c r="AK195" s="395"/>
      <c r="AL195" s="395"/>
      <c r="AM195" s="262"/>
      <c r="AN195" s="398"/>
      <c r="AO195" s="398"/>
      <c r="AP195" s="398"/>
    </row>
    <row r="196" spans="24:42" x14ac:dyDescent="0.2">
      <c r="X196" s="402"/>
      <c r="Y196" s="402"/>
      <c r="Z196" s="402"/>
      <c r="AA196" s="403"/>
      <c r="AB196" s="403"/>
      <c r="AC196" s="397"/>
      <c r="AD196" s="397"/>
      <c r="AE196" s="262"/>
      <c r="AF196" s="397"/>
      <c r="AG196" s="262"/>
      <c r="AH196" s="395"/>
      <c r="AI196" s="262"/>
      <c r="AJ196" s="262"/>
      <c r="AK196" s="395"/>
      <c r="AL196" s="395"/>
      <c r="AM196" s="262"/>
      <c r="AN196" s="398"/>
      <c r="AO196" s="398"/>
      <c r="AP196" s="398"/>
    </row>
  </sheetData>
  <mergeCells count="3">
    <mergeCell ref="A4:M4"/>
    <mergeCell ref="P4:S4"/>
    <mergeCell ref="AG4:AM4"/>
  </mergeCells>
  <conditionalFormatting sqref="O2:O8 O58:O1048576 O36:O48 O52:O56">
    <cfRule type="containsText" dxfId="181" priority="121" operator="containsText" text="Open">
      <formula>NOT(ISERROR(SEARCH("Open",O2)))</formula>
    </cfRule>
    <cfRule type="containsText" dxfId="180" priority="122" operator="containsText" text="Finalised">
      <formula>NOT(ISERROR(SEARCH("Finalised",O2)))</formula>
    </cfRule>
  </conditionalFormatting>
  <conditionalFormatting sqref="O9">
    <cfRule type="containsText" dxfId="179" priority="111" operator="containsText" text="Open">
      <formula>NOT(ISERROR(SEARCH("Open",O9)))</formula>
    </cfRule>
    <cfRule type="containsText" dxfId="178" priority="112" operator="containsText" text="Finalised">
      <formula>NOT(ISERROR(SEARCH("Finalised",O9)))</formula>
    </cfRule>
  </conditionalFormatting>
  <conditionalFormatting sqref="O10">
    <cfRule type="containsText" dxfId="177" priority="109" operator="containsText" text="Open">
      <formula>NOT(ISERROR(SEARCH("Open",O10)))</formula>
    </cfRule>
    <cfRule type="containsText" dxfId="176" priority="110" operator="containsText" text="Finalised">
      <formula>NOT(ISERROR(SEARCH("Finalised",O10)))</formula>
    </cfRule>
  </conditionalFormatting>
  <conditionalFormatting sqref="O11">
    <cfRule type="containsText" dxfId="175" priority="107" operator="containsText" text="Open">
      <formula>NOT(ISERROR(SEARCH("Open",O11)))</formula>
    </cfRule>
    <cfRule type="containsText" dxfId="174" priority="108" operator="containsText" text="Finalised">
      <formula>NOT(ISERROR(SEARCH("Finalised",O11)))</formula>
    </cfRule>
  </conditionalFormatting>
  <conditionalFormatting sqref="O12">
    <cfRule type="containsText" dxfId="173" priority="105" operator="containsText" text="Open">
      <formula>NOT(ISERROR(SEARCH("Open",O12)))</formula>
    </cfRule>
    <cfRule type="containsText" dxfId="172" priority="106" operator="containsText" text="Finalised">
      <formula>NOT(ISERROR(SEARCH("Finalised",O12)))</formula>
    </cfRule>
  </conditionalFormatting>
  <conditionalFormatting sqref="O19:O20">
    <cfRule type="containsText" dxfId="171" priority="97" operator="containsText" text="Open">
      <formula>NOT(ISERROR(SEARCH("Open",O19)))</formula>
    </cfRule>
    <cfRule type="containsText" dxfId="170" priority="98" operator="containsText" text="Finalised">
      <formula>NOT(ISERROR(SEARCH("Finalised",O19)))</formula>
    </cfRule>
  </conditionalFormatting>
  <conditionalFormatting sqref="O21">
    <cfRule type="containsText" dxfId="169" priority="95" operator="containsText" text="Open">
      <formula>NOT(ISERROR(SEARCH("Open",O21)))</formula>
    </cfRule>
    <cfRule type="containsText" dxfId="168" priority="96" operator="containsText" text="Finalised">
      <formula>NOT(ISERROR(SEARCH("Finalised",O21)))</formula>
    </cfRule>
  </conditionalFormatting>
  <conditionalFormatting sqref="O22">
    <cfRule type="containsText" dxfId="167" priority="93" operator="containsText" text="Open">
      <formula>NOT(ISERROR(SEARCH("Open",O22)))</formula>
    </cfRule>
    <cfRule type="containsText" dxfId="166" priority="94" operator="containsText" text="Finalised">
      <formula>NOT(ISERROR(SEARCH("Finalised",O22)))</formula>
    </cfRule>
  </conditionalFormatting>
  <conditionalFormatting sqref="O23">
    <cfRule type="containsText" dxfId="165" priority="91" operator="containsText" text="Open">
      <formula>NOT(ISERROR(SEARCH("Open",O23)))</formula>
    </cfRule>
    <cfRule type="containsText" dxfId="164" priority="92" operator="containsText" text="Finalised">
      <formula>NOT(ISERROR(SEARCH("Finalised",O23)))</formula>
    </cfRule>
  </conditionalFormatting>
  <conditionalFormatting sqref="O24">
    <cfRule type="containsText" dxfId="163" priority="89" operator="containsText" text="Open">
      <formula>NOT(ISERROR(SEARCH("Open",O24)))</formula>
    </cfRule>
    <cfRule type="containsText" dxfId="162" priority="90" operator="containsText" text="Finalised">
      <formula>NOT(ISERROR(SEARCH("Finalised",O24)))</formula>
    </cfRule>
  </conditionalFormatting>
  <conditionalFormatting sqref="O25">
    <cfRule type="containsText" dxfId="161" priority="87" operator="containsText" text="Open">
      <formula>NOT(ISERROR(SEARCH("Open",O25)))</formula>
    </cfRule>
    <cfRule type="containsText" dxfId="160" priority="88" operator="containsText" text="Finalised">
      <formula>NOT(ISERROR(SEARCH("Finalised",O25)))</formula>
    </cfRule>
  </conditionalFormatting>
  <conditionalFormatting sqref="O26">
    <cfRule type="containsText" dxfId="159" priority="61" operator="containsText" text="Open">
      <formula>NOT(ISERROR(SEARCH("Open",O26)))</formula>
    </cfRule>
    <cfRule type="containsText" dxfId="158" priority="62" operator="containsText" text="Finalised">
      <formula>NOT(ISERROR(SEARCH("Finalised",O26)))</formula>
    </cfRule>
  </conditionalFormatting>
  <conditionalFormatting sqref="O27">
    <cfRule type="containsText" dxfId="157" priority="55" operator="containsText" text="Open">
      <formula>NOT(ISERROR(SEARCH("Open",O27)))</formula>
    </cfRule>
    <cfRule type="containsText" dxfId="156" priority="56" operator="containsText" text="Finalised">
      <formula>NOT(ISERROR(SEARCH("Finalised",O27)))</formula>
    </cfRule>
  </conditionalFormatting>
  <conditionalFormatting sqref="O13">
    <cfRule type="containsText" dxfId="155" priority="53" operator="containsText" text="Open">
      <formula>NOT(ISERROR(SEARCH("Open",O13)))</formula>
    </cfRule>
    <cfRule type="containsText" dxfId="154" priority="54" operator="containsText" text="Finalised">
      <formula>NOT(ISERROR(SEARCH("Finalised",O13)))</formula>
    </cfRule>
  </conditionalFormatting>
  <conditionalFormatting sqref="O14">
    <cfRule type="containsText" dxfId="153" priority="51" operator="containsText" text="Open">
      <formula>NOT(ISERROR(SEARCH("Open",O14)))</formula>
    </cfRule>
    <cfRule type="containsText" dxfId="152" priority="52" operator="containsText" text="Finalised">
      <formula>NOT(ISERROR(SEARCH("Finalised",O14)))</formula>
    </cfRule>
  </conditionalFormatting>
  <conditionalFormatting sqref="O15">
    <cfRule type="containsText" dxfId="151" priority="49" operator="containsText" text="Open">
      <formula>NOT(ISERROR(SEARCH("Open",O15)))</formula>
    </cfRule>
    <cfRule type="containsText" dxfId="150" priority="50" operator="containsText" text="Finalised">
      <formula>NOT(ISERROR(SEARCH("Finalised",O15)))</formula>
    </cfRule>
  </conditionalFormatting>
  <conditionalFormatting sqref="O16">
    <cfRule type="containsText" dxfId="149" priority="47" operator="containsText" text="Open">
      <formula>NOT(ISERROR(SEARCH("Open",O16)))</formula>
    </cfRule>
    <cfRule type="containsText" dxfId="148" priority="48" operator="containsText" text="Finalised">
      <formula>NOT(ISERROR(SEARCH("Finalised",O16)))</formula>
    </cfRule>
  </conditionalFormatting>
  <conditionalFormatting sqref="O28">
    <cfRule type="containsText" dxfId="147" priority="45" operator="containsText" text="Open">
      <formula>NOT(ISERROR(SEARCH("Open",O28)))</formula>
    </cfRule>
    <cfRule type="containsText" dxfId="146" priority="46" operator="containsText" text="Finalised">
      <formula>NOT(ISERROR(SEARCH("Finalised",O28)))</formula>
    </cfRule>
  </conditionalFormatting>
  <conditionalFormatting sqref="O29">
    <cfRule type="containsText" dxfId="145" priority="43" operator="containsText" text="Open">
      <formula>NOT(ISERROR(SEARCH("Open",O29)))</formula>
    </cfRule>
    <cfRule type="containsText" dxfId="144" priority="44" operator="containsText" text="Finalised">
      <formula>NOT(ISERROR(SEARCH("Finalised",O29)))</formula>
    </cfRule>
  </conditionalFormatting>
  <conditionalFormatting sqref="O32">
    <cfRule type="containsText" dxfId="143" priority="41" operator="containsText" text="Open">
      <formula>NOT(ISERROR(SEARCH("Open",O32)))</formula>
    </cfRule>
    <cfRule type="containsText" dxfId="142" priority="42" operator="containsText" text="Finalised">
      <formula>NOT(ISERROR(SEARCH("Finalised",O32)))</formula>
    </cfRule>
  </conditionalFormatting>
  <conditionalFormatting sqref="O17">
    <cfRule type="containsText" dxfId="141" priority="35" operator="containsText" text="Open">
      <formula>NOT(ISERROR(SEARCH("Open",O17)))</formula>
    </cfRule>
    <cfRule type="containsText" dxfId="140" priority="36" operator="containsText" text="Finalised">
      <formula>NOT(ISERROR(SEARCH("Finalised",O17)))</formula>
    </cfRule>
  </conditionalFormatting>
  <conditionalFormatting sqref="O18">
    <cfRule type="containsText" dxfId="139" priority="33" operator="containsText" text="Open">
      <formula>NOT(ISERROR(SEARCH("Open",O18)))</formula>
    </cfRule>
    <cfRule type="containsText" dxfId="138" priority="34" operator="containsText" text="Finalised">
      <formula>NOT(ISERROR(SEARCH("Finalised",O18)))</formula>
    </cfRule>
  </conditionalFormatting>
  <conditionalFormatting sqref="O30">
    <cfRule type="containsText" dxfId="137" priority="15" operator="containsText" text="Open">
      <formula>NOT(ISERROR(SEARCH("Open",O30)))</formula>
    </cfRule>
    <cfRule type="containsText" dxfId="136" priority="16" operator="containsText" text="Finalised">
      <formula>NOT(ISERROR(SEARCH("Finalised",O30)))</formula>
    </cfRule>
  </conditionalFormatting>
  <conditionalFormatting sqref="O31">
    <cfRule type="containsText" dxfId="135" priority="13" operator="containsText" text="Open">
      <formula>NOT(ISERROR(SEARCH("Open",O31)))</formula>
    </cfRule>
    <cfRule type="containsText" dxfId="134" priority="14" operator="containsText" text="Finalised">
      <formula>NOT(ISERROR(SEARCH("Finalised",O31)))</formula>
    </cfRule>
  </conditionalFormatting>
  <conditionalFormatting sqref="O33">
    <cfRule type="containsText" dxfId="133" priority="11" operator="containsText" text="Open">
      <formula>NOT(ISERROR(SEARCH("Open",O33)))</formula>
    </cfRule>
    <cfRule type="containsText" dxfId="132" priority="12" operator="containsText" text="Finalised">
      <formula>NOT(ISERROR(SEARCH("Finalised",O33)))</formula>
    </cfRule>
  </conditionalFormatting>
  <conditionalFormatting sqref="O34">
    <cfRule type="containsText" dxfId="131" priority="9" operator="containsText" text="Open">
      <formula>NOT(ISERROR(SEARCH("Open",O34)))</formula>
    </cfRule>
    <cfRule type="containsText" dxfId="130" priority="10" operator="containsText" text="Finalised">
      <formula>NOT(ISERROR(SEARCH("Finalised",O34)))</formula>
    </cfRule>
  </conditionalFormatting>
  <conditionalFormatting sqref="O57">
    <cfRule type="containsText" dxfId="129" priority="5" operator="containsText" text="Open">
      <formula>NOT(ISERROR(SEARCH("Open",O57)))</formula>
    </cfRule>
    <cfRule type="containsText" dxfId="128" priority="6" operator="containsText" text="Finalised">
      <formula>NOT(ISERROR(SEARCH("Finalised",O57)))</formula>
    </cfRule>
  </conditionalFormatting>
  <conditionalFormatting sqref="O49:O51">
    <cfRule type="containsText" dxfId="127" priority="3" operator="containsText" text="Open">
      <formula>NOT(ISERROR(SEARCH("Open",O49)))</formula>
    </cfRule>
    <cfRule type="containsText" dxfId="126" priority="4" operator="containsText" text="Finalised">
      <formula>NOT(ISERROR(SEARCH("Finalised",O49)))</formula>
    </cfRule>
  </conditionalFormatting>
  <conditionalFormatting sqref="O35">
    <cfRule type="containsText" dxfId="125" priority="1" operator="containsText" text="Open">
      <formula>NOT(ISERROR(SEARCH("Open",O35)))</formula>
    </cfRule>
    <cfRule type="containsText" dxfId="124" priority="2" operator="containsText" text="Finalised">
      <formula>NOT(ISERROR(SEARCH("Finalised",O35)))</formula>
    </cfRule>
  </conditionalFormatting>
  <pageMargins left="0.39370078740157483" right="0.39370078740157483" top="0.39370078740157483" bottom="0.39370078740157483" header="0" footer="0"/>
  <pageSetup paperSize="8" scale="81" fitToHeight="5" orientation="landscape" r:id="rId1"/>
  <headerFooter alignWithMargins="0">
    <oddHeader>&amp;R&amp;12Annexure F</oddHeader>
    <oddFooter xml:space="preserve">&amp;L&amp;12Fruitless &amp; Wasteful Register - FY 2019&amp;R&amp;12&amp;P </oddFooter>
  </headerFooter>
  <ignoredErrors>
    <ignoredError sqref="R36"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5"/>
  <sheetViews>
    <sheetView showGridLines="0" zoomScaleNormal="100" workbookViewId="0">
      <pane ySplit="5" topLeftCell="A6" activePane="bottomLeft" state="frozen"/>
      <selection pane="bottomLeft" activeCell="S7" sqref="S7"/>
    </sheetView>
  </sheetViews>
  <sheetFormatPr defaultRowHeight="14.25" x14ac:dyDescent="0.2"/>
  <cols>
    <col min="1" max="1" width="7.7109375" style="1" customWidth="1"/>
    <col min="2" max="2" width="12" style="1" customWidth="1"/>
    <col min="3" max="3" width="10.42578125" style="1" customWidth="1"/>
    <col min="4" max="4" width="12" style="1" customWidth="1"/>
    <col min="5" max="5" width="15.28515625" style="110" customWidth="1"/>
    <col min="6" max="6" width="28.5703125" style="24" customWidth="1"/>
    <col min="7" max="7" width="12.28515625" style="24" customWidth="1"/>
    <col min="8" max="8" width="11" style="24" customWidth="1"/>
    <col min="9" max="9" width="19.5703125" style="1" hidden="1" customWidth="1"/>
    <col min="10" max="10" width="20.140625" style="1" hidden="1" customWidth="1"/>
    <col min="11" max="11" width="16.28515625" style="1" hidden="1" customWidth="1"/>
    <col min="12" max="12" width="15" style="47" hidden="1" customWidth="1"/>
    <col min="13" max="13" width="11.140625" style="191" hidden="1" customWidth="1"/>
    <col min="14" max="14" width="23.5703125" style="24" hidden="1" customWidth="1"/>
    <col min="15" max="15" width="12.85546875" style="66" hidden="1" customWidth="1"/>
    <col min="16" max="16" width="22.7109375" style="24" hidden="1" customWidth="1"/>
    <col min="17" max="17" width="24" style="24" hidden="1" customWidth="1"/>
    <col min="18" max="18" width="19.85546875" style="50" hidden="1" customWidth="1"/>
    <col min="19" max="19" width="19.85546875" style="50" bestFit="1" customWidth="1"/>
    <col min="20" max="20" width="19.85546875" style="50" customWidth="1"/>
    <col min="21" max="21" width="26.42578125" style="39" customWidth="1"/>
    <col min="22" max="22" width="10" style="66" customWidth="1"/>
    <col min="23" max="23" width="15.28515625" style="110" customWidth="1"/>
    <col min="24" max="26" width="12.7109375" style="376" customWidth="1"/>
    <col min="27" max="28" width="12.7109375" style="377" customWidth="1"/>
    <col min="29" max="29" width="12.85546875" style="26" customWidth="1"/>
    <col min="30" max="30" width="16.85546875" style="26" hidden="1" customWidth="1"/>
    <col min="31" max="31" width="14.28515625" style="24" hidden="1" customWidth="1"/>
    <col min="32" max="32" width="13.140625" style="26" hidden="1" customWidth="1"/>
    <col min="33" max="33" width="11.7109375" style="24" hidden="1" customWidth="1"/>
    <col min="34" max="34" width="15.7109375" style="25" hidden="1" customWidth="1"/>
    <col min="35" max="35" width="13.28515625" style="24" hidden="1" customWidth="1"/>
    <col min="36" max="36" width="12.85546875" style="24" hidden="1" customWidth="1"/>
    <col min="37" max="37" width="14" style="25" hidden="1" customWidth="1"/>
    <col min="38" max="38" width="14" style="25" customWidth="1"/>
    <col min="39" max="39" width="15.28515625" style="24" customWidth="1"/>
    <col min="40" max="40" width="5" style="1" customWidth="1"/>
    <col min="41" max="41" width="13.7109375" style="1" customWidth="1"/>
    <col min="42" max="42" width="14.7109375" style="1" bestFit="1" customWidth="1"/>
    <col min="43" max="16384" width="9.140625" style="1"/>
  </cols>
  <sheetData>
    <row r="1" spans="1:47" s="3" customFormat="1" ht="24" customHeight="1" x14ac:dyDescent="0.2">
      <c r="A1" s="404" t="s">
        <v>453</v>
      </c>
      <c r="B1" s="53"/>
      <c r="C1" s="53"/>
      <c r="D1" s="53"/>
      <c r="E1" s="53"/>
      <c r="F1" s="53"/>
      <c r="G1" s="53"/>
      <c r="H1" s="53"/>
      <c r="I1" s="53"/>
      <c r="J1" s="53"/>
      <c r="K1" s="53"/>
      <c r="L1" s="53"/>
      <c r="M1" s="185"/>
      <c r="N1" s="53"/>
      <c r="O1" s="53"/>
      <c r="P1" s="53"/>
      <c r="Q1" s="53"/>
      <c r="R1" s="53"/>
      <c r="S1" s="53"/>
      <c r="T1" s="53"/>
      <c r="U1" s="53"/>
      <c r="V1" s="53"/>
      <c r="W1" s="53"/>
      <c r="X1" s="363"/>
      <c r="Y1" s="363"/>
      <c r="Z1" s="363"/>
      <c r="AA1" s="364"/>
      <c r="AB1" s="364"/>
      <c r="AC1" s="348"/>
      <c r="AD1" s="53"/>
      <c r="AE1" s="53"/>
      <c r="AF1" s="53"/>
      <c r="AG1" s="53"/>
      <c r="AH1" s="53"/>
      <c r="AI1" s="53"/>
      <c r="AJ1" s="53"/>
      <c r="AK1" s="53"/>
      <c r="AL1" s="53"/>
      <c r="AM1" s="53"/>
    </row>
    <row r="2" spans="1:47" s="4" customFormat="1" ht="24" customHeight="1" x14ac:dyDescent="0.2">
      <c r="A2" s="407" t="s">
        <v>469</v>
      </c>
      <c r="B2" s="408"/>
      <c r="C2" s="409"/>
      <c r="D2" s="409"/>
      <c r="E2" s="410"/>
      <c r="F2" s="411"/>
      <c r="G2" s="412"/>
      <c r="H2" s="412"/>
      <c r="I2" s="409"/>
      <c r="J2" s="409"/>
      <c r="K2" s="409"/>
      <c r="L2" s="413"/>
      <c r="M2" s="414"/>
      <c r="N2" s="412"/>
      <c r="O2" s="415"/>
      <c r="P2" s="412"/>
      <c r="Q2" s="412"/>
      <c r="R2" s="416"/>
      <c r="S2" s="416"/>
      <c r="T2" s="416"/>
      <c r="U2" s="417"/>
      <c r="V2" s="415"/>
      <c r="W2" s="410"/>
      <c r="X2" s="418"/>
      <c r="Y2" s="418"/>
      <c r="Z2" s="418"/>
      <c r="AA2" s="419"/>
      <c r="AB2" s="419"/>
      <c r="AC2" s="420"/>
      <c r="AD2" s="420"/>
      <c r="AE2" s="412"/>
      <c r="AF2" s="420"/>
      <c r="AG2" s="412"/>
      <c r="AH2" s="421"/>
      <c r="AI2" s="412"/>
      <c r="AJ2" s="412"/>
      <c r="AK2" s="421"/>
      <c r="AL2" s="421"/>
      <c r="AM2" s="412"/>
    </row>
    <row r="3" spans="1:47" s="4" customFormat="1" ht="6.75" customHeight="1" x14ac:dyDescent="0.2">
      <c r="A3" s="406"/>
      <c r="B3" s="405"/>
      <c r="E3" s="108"/>
      <c r="F3" s="267"/>
      <c r="G3" s="8"/>
      <c r="H3" s="8"/>
      <c r="L3" s="45"/>
      <c r="M3" s="186"/>
      <c r="N3" s="8"/>
      <c r="O3" s="63"/>
      <c r="P3" s="8"/>
      <c r="Q3" s="8"/>
      <c r="R3" s="48"/>
      <c r="S3" s="48"/>
      <c r="T3" s="48"/>
      <c r="U3" s="37"/>
      <c r="V3" s="63"/>
      <c r="W3" s="108"/>
      <c r="X3" s="365"/>
      <c r="Y3" s="365"/>
      <c r="Z3" s="365"/>
      <c r="AA3" s="366"/>
      <c r="AB3" s="366"/>
      <c r="AC3" s="9"/>
      <c r="AD3" s="9"/>
      <c r="AE3" s="8"/>
      <c r="AF3" s="9"/>
      <c r="AG3" s="8"/>
      <c r="AH3" s="22"/>
      <c r="AI3" s="8"/>
      <c r="AJ3" s="8"/>
      <c r="AK3" s="22"/>
      <c r="AL3" s="22"/>
      <c r="AM3" s="8"/>
    </row>
    <row r="4" spans="1:47" s="15" customFormat="1" ht="18.75" customHeight="1" x14ac:dyDescent="0.2">
      <c r="A4" s="468" t="s">
        <v>22</v>
      </c>
      <c r="B4" s="469"/>
      <c r="C4" s="469"/>
      <c r="D4" s="469"/>
      <c r="E4" s="469"/>
      <c r="F4" s="469"/>
      <c r="G4" s="469"/>
      <c r="H4" s="469"/>
      <c r="I4" s="469"/>
      <c r="J4" s="469"/>
      <c r="K4" s="469"/>
      <c r="L4" s="469"/>
      <c r="M4" s="469"/>
      <c r="N4" s="179" t="s">
        <v>27</v>
      </c>
      <c r="O4" s="180"/>
      <c r="P4" s="472"/>
      <c r="Q4" s="472"/>
      <c r="R4" s="472"/>
      <c r="S4" s="472"/>
      <c r="T4" s="424"/>
      <c r="U4" s="180"/>
      <c r="V4" s="180"/>
      <c r="W4" s="180"/>
      <c r="X4" s="367"/>
      <c r="Y4" s="367"/>
      <c r="Z4" s="368"/>
      <c r="AA4" s="369"/>
      <c r="AB4" s="369"/>
      <c r="AC4" s="180"/>
      <c r="AD4" s="180"/>
      <c r="AE4" s="180"/>
      <c r="AF4" s="181"/>
      <c r="AG4" s="474" t="s">
        <v>39</v>
      </c>
      <c r="AH4" s="474"/>
      <c r="AI4" s="474"/>
      <c r="AJ4" s="474"/>
      <c r="AK4" s="474"/>
      <c r="AL4" s="474"/>
      <c r="AM4" s="474"/>
    </row>
    <row r="5" spans="1:47" s="8" customFormat="1" ht="96" x14ac:dyDescent="0.2">
      <c r="A5" s="112" t="s">
        <v>3</v>
      </c>
      <c r="B5" s="113" t="s">
        <v>5</v>
      </c>
      <c r="C5" s="113" t="s">
        <v>18</v>
      </c>
      <c r="D5" s="113" t="s">
        <v>19</v>
      </c>
      <c r="E5" s="362" t="s">
        <v>403</v>
      </c>
      <c r="F5" s="93" t="s">
        <v>20</v>
      </c>
      <c r="G5" s="113" t="s">
        <v>37</v>
      </c>
      <c r="H5" s="113" t="s">
        <v>48</v>
      </c>
      <c r="I5" s="113" t="s">
        <v>0</v>
      </c>
      <c r="J5" s="93" t="s">
        <v>1</v>
      </c>
      <c r="K5" s="93" t="s">
        <v>2</v>
      </c>
      <c r="L5" s="114" t="s">
        <v>49</v>
      </c>
      <c r="M5" s="187" t="s">
        <v>21</v>
      </c>
      <c r="N5" s="93" t="s">
        <v>43</v>
      </c>
      <c r="O5" s="93" t="s">
        <v>52</v>
      </c>
      <c r="P5" s="93" t="s">
        <v>23</v>
      </c>
      <c r="Q5" s="93" t="s">
        <v>36</v>
      </c>
      <c r="R5" s="115" t="s">
        <v>391</v>
      </c>
      <c r="S5" s="115" t="s">
        <v>397</v>
      </c>
      <c r="T5" s="455" t="s">
        <v>473</v>
      </c>
      <c r="U5" s="113" t="s">
        <v>24</v>
      </c>
      <c r="V5" s="95" t="s">
        <v>44</v>
      </c>
      <c r="W5" s="109" t="s">
        <v>25</v>
      </c>
      <c r="X5" s="362" t="s">
        <v>427</v>
      </c>
      <c r="Y5" s="362" t="s">
        <v>404</v>
      </c>
      <c r="Z5" s="362" t="s">
        <v>405</v>
      </c>
      <c r="AA5" s="362" t="s">
        <v>406</v>
      </c>
      <c r="AB5" s="362" t="s">
        <v>407</v>
      </c>
      <c r="AC5" s="109" t="s">
        <v>55</v>
      </c>
      <c r="AD5" s="109" t="s">
        <v>54</v>
      </c>
      <c r="AE5" s="113" t="s">
        <v>393</v>
      </c>
      <c r="AF5" s="109" t="s">
        <v>25</v>
      </c>
      <c r="AG5" s="95" t="s">
        <v>28</v>
      </c>
      <c r="AH5" s="116" t="s">
        <v>29</v>
      </c>
      <c r="AI5" s="117" t="s">
        <v>30</v>
      </c>
      <c r="AJ5" s="117" t="s">
        <v>31</v>
      </c>
      <c r="AK5" s="116" t="s">
        <v>32</v>
      </c>
      <c r="AL5" s="116" t="s">
        <v>396</v>
      </c>
      <c r="AM5" s="93" t="s">
        <v>394</v>
      </c>
    </row>
    <row r="6" spans="1:47" s="359" customFormat="1" ht="15" x14ac:dyDescent="0.2">
      <c r="A6" s="351"/>
      <c r="B6" s="352"/>
      <c r="C6" s="352"/>
      <c r="D6" s="352"/>
      <c r="E6" s="357"/>
      <c r="F6" s="361" t="s">
        <v>402</v>
      </c>
      <c r="G6" s="352"/>
      <c r="H6" s="352"/>
      <c r="I6" s="352"/>
      <c r="J6" s="352"/>
      <c r="K6" s="352"/>
      <c r="L6" s="353"/>
      <c r="M6" s="354"/>
      <c r="N6" s="352"/>
      <c r="O6" s="352"/>
      <c r="P6" s="352"/>
      <c r="Q6" s="352"/>
      <c r="R6" s="355"/>
      <c r="S6" s="360">
        <v>0</v>
      </c>
      <c r="T6" s="355"/>
      <c r="U6" s="352"/>
      <c r="V6" s="356"/>
      <c r="W6" s="357"/>
      <c r="X6" s="370"/>
      <c r="Y6" s="370"/>
      <c r="Z6" s="370"/>
      <c r="AA6" s="370"/>
      <c r="AB6" s="370"/>
      <c r="AC6" s="357"/>
      <c r="AD6" s="357"/>
      <c r="AE6" s="352"/>
      <c r="AF6" s="357"/>
      <c r="AG6" s="356"/>
      <c r="AH6" s="358"/>
      <c r="AI6" s="356"/>
      <c r="AJ6" s="356"/>
      <c r="AK6" s="358"/>
      <c r="AL6" s="358"/>
      <c r="AM6" s="352"/>
    </row>
    <row r="7" spans="1:47" ht="50.1" customHeight="1" x14ac:dyDescent="0.2">
      <c r="A7" s="111">
        <v>1</v>
      </c>
      <c r="B7" s="182"/>
      <c r="C7" s="182" t="s">
        <v>14</v>
      </c>
      <c r="D7" s="182"/>
      <c r="E7" s="200"/>
      <c r="F7" s="182" t="s">
        <v>457</v>
      </c>
      <c r="G7" s="192" t="s">
        <v>68</v>
      </c>
      <c r="H7" s="192"/>
      <c r="I7" s="182" t="s">
        <v>8</v>
      </c>
      <c r="J7" s="182" t="s">
        <v>9</v>
      </c>
      <c r="K7" s="182" t="s">
        <v>83</v>
      </c>
      <c r="L7" s="183"/>
      <c r="M7" s="339"/>
      <c r="N7" s="192"/>
      <c r="O7" s="193"/>
      <c r="P7" s="192"/>
      <c r="Q7" s="192"/>
      <c r="R7" s="210"/>
      <c r="S7" s="346">
        <v>36312.5</v>
      </c>
      <c r="T7" s="458" t="s">
        <v>474</v>
      </c>
      <c r="U7" s="194"/>
      <c r="V7" s="175"/>
      <c r="W7" s="200"/>
      <c r="X7" s="371"/>
      <c r="Y7" s="372"/>
      <c r="Z7" s="373"/>
      <c r="AA7" s="374"/>
      <c r="AB7" s="374"/>
      <c r="AC7" s="170"/>
      <c r="AD7" s="170"/>
      <c r="AE7" s="345"/>
      <c r="AF7" s="220"/>
      <c r="AG7" s="192"/>
      <c r="AH7" s="196"/>
      <c r="AI7" s="193"/>
      <c r="AJ7" s="192"/>
      <c r="AK7" s="347"/>
      <c r="AL7" s="347"/>
      <c r="AM7" s="345"/>
      <c r="AO7" s="349"/>
      <c r="AP7" s="349"/>
    </row>
    <row r="8" spans="1:47" ht="50.1" customHeight="1" x14ac:dyDescent="0.2">
      <c r="A8" s="111">
        <v>1</v>
      </c>
      <c r="B8" s="182"/>
      <c r="C8" s="182"/>
      <c r="D8" s="182"/>
      <c r="E8" s="200"/>
      <c r="F8" s="182" t="s">
        <v>481</v>
      </c>
      <c r="G8" s="192" t="s">
        <v>480</v>
      </c>
      <c r="H8" s="192"/>
      <c r="I8" s="182" t="s">
        <v>8</v>
      </c>
      <c r="J8" s="182" t="s">
        <v>9</v>
      </c>
      <c r="K8" s="182" t="s">
        <v>83</v>
      </c>
      <c r="L8" s="183"/>
      <c r="M8" s="339"/>
      <c r="N8" s="192"/>
      <c r="O8" s="193"/>
      <c r="P8" s="192"/>
      <c r="Q8" s="192"/>
      <c r="R8" s="210"/>
      <c r="S8" s="346">
        <v>49165190.43</v>
      </c>
      <c r="T8" s="458" t="s">
        <v>474</v>
      </c>
      <c r="U8" s="194"/>
      <c r="V8" s="175"/>
      <c r="W8" s="200"/>
      <c r="X8" s="371"/>
      <c r="Y8" s="372"/>
      <c r="Z8" s="373"/>
      <c r="AA8" s="374"/>
      <c r="AB8" s="374"/>
      <c r="AC8" s="170"/>
      <c r="AD8" s="170"/>
      <c r="AE8" s="345"/>
      <c r="AF8" s="220"/>
      <c r="AG8" s="192"/>
      <c r="AH8" s="196"/>
      <c r="AI8" s="193"/>
      <c r="AJ8" s="192"/>
      <c r="AK8" s="347"/>
      <c r="AL8" s="347"/>
      <c r="AM8" s="345"/>
      <c r="AO8" s="349"/>
      <c r="AP8" s="349"/>
    </row>
    <row r="9" spans="1:47" ht="50.1" customHeight="1" x14ac:dyDescent="0.2">
      <c r="A9" s="111">
        <v>1</v>
      </c>
      <c r="B9" s="182"/>
      <c r="C9" s="182"/>
      <c r="D9" s="182"/>
      <c r="E9" s="200"/>
      <c r="F9" s="182"/>
      <c r="G9" s="192"/>
      <c r="H9" s="192"/>
      <c r="I9" s="182" t="s">
        <v>8</v>
      </c>
      <c r="J9" s="182" t="s">
        <v>9</v>
      </c>
      <c r="K9" s="182" t="s">
        <v>83</v>
      </c>
      <c r="L9" s="183"/>
      <c r="M9" s="339"/>
      <c r="N9" s="192"/>
      <c r="O9" s="193"/>
      <c r="P9" s="192"/>
      <c r="Q9" s="192"/>
      <c r="R9" s="210"/>
      <c r="S9" s="346"/>
      <c r="T9" s="458"/>
      <c r="U9" s="194"/>
      <c r="V9" s="175"/>
      <c r="W9" s="200"/>
      <c r="X9" s="371"/>
      <c r="Y9" s="372"/>
      <c r="Z9" s="373"/>
      <c r="AA9" s="374"/>
      <c r="AB9" s="374"/>
      <c r="AC9" s="170"/>
      <c r="AD9" s="170"/>
      <c r="AE9" s="345"/>
      <c r="AF9" s="220"/>
      <c r="AG9" s="192"/>
      <c r="AH9" s="196"/>
      <c r="AI9" s="193"/>
      <c r="AJ9" s="192"/>
      <c r="AK9" s="347"/>
      <c r="AL9" s="347"/>
      <c r="AM9" s="345"/>
      <c r="AO9" s="349"/>
      <c r="AP9" s="349"/>
    </row>
    <row r="10" spans="1:47" s="15" customFormat="1" ht="27.75" customHeight="1" thickBot="1" x14ac:dyDescent="0.25">
      <c r="A10" s="422"/>
      <c r="B10" s="422"/>
      <c r="C10" s="422"/>
      <c r="D10" s="264"/>
      <c r="E10" s="264"/>
      <c r="F10" s="422" t="s">
        <v>454</v>
      </c>
      <c r="G10" s="422"/>
      <c r="H10" s="422"/>
      <c r="I10" s="264"/>
      <c r="J10" s="264"/>
      <c r="K10" s="264"/>
      <c r="L10" s="422"/>
      <c r="M10" s="422"/>
      <c r="N10" s="24"/>
      <c r="O10" s="234"/>
      <c r="P10" s="24"/>
      <c r="Q10" s="24"/>
      <c r="R10" s="235" t="e">
        <f>SUM(#REF!)</f>
        <v>#REF!</v>
      </c>
      <c r="S10" s="425">
        <f>SUM(S6:S7)</f>
        <v>36312.5</v>
      </c>
      <c r="T10" s="235">
        <f>SUM(T7:T7)</f>
        <v>0</v>
      </c>
      <c r="U10" s="236"/>
      <c r="V10" s="237"/>
      <c r="W10" s="238"/>
      <c r="X10" s="390"/>
      <c r="Y10" s="391"/>
      <c r="Z10" s="392"/>
      <c r="AA10" s="378"/>
      <c r="AB10" s="378"/>
      <c r="AC10" s="393"/>
      <c r="AD10" s="393"/>
      <c r="AE10" s="394"/>
      <c r="AF10" s="393"/>
      <c r="AG10" s="262"/>
      <c r="AH10" s="395"/>
      <c r="AI10" s="262"/>
      <c r="AJ10" s="262"/>
      <c r="AK10" s="266"/>
      <c r="AL10" s="266"/>
      <c r="AM10" s="262"/>
      <c r="AN10" s="396"/>
      <c r="AO10" s="396"/>
      <c r="AP10" s="396"/>
    </row>
    <row r="11" spans="1:47" s="39" customFormat="1" ht="15" thickTop="1" x14ac:dyDescent="0.2">
      <c r="A11" s="1"/>
      <c r="B11" s="1"/>
      <c r="C11" s="1"/>
      <c r="D11" s="1"/>
      <c r="E11" s="110"/>
      <c r="F11" s="24"/>
      <c r="G11" s="24"/>
      <c r="H11" s="24"/>
      <c r="I11" s="1"/>
      <c r="J11" s="1"/>
      <c r="K11" s="1"/>
      <c r="L11" s="47"/>
      <c r="M11" s="191"/>
      <c r="N11" s="24"/>
      <c r="O11" s="66"/>
      <c r="P11" s="24"/>
      <c r="Q11" s="24"/>
      <c r="R11" s="50"/>
      <c r="S11" s="50"/>
      <c r="T11" s="50"/>
      <c r="V11" s="66"/>
      <c r="W11" s="110"/>
      <c r="X11" s="390"/>
      <c r="Y11" s="391"/>
      <c r="Z11" s="392"/>
      <c r="AA11" s="378"/>
      <c r="AB11" s="378"/>
      <c r="AC11" s="397"/>
      <c r="AD11" s="397"/>
      <c r="AE11" s="262"/>
      <c r="AF11" s="397"/>
      <c r="AG11" s="262"/>
      <c r="AH11" s="395"/>
      <c r="AI11" s="262"/>
      <c r="AJ11" s="262"/>
      <c r="AK11" s="395"/>
      <c r="AL11" s="395"/>
      <c r="AM11" s="262"/>
      <c r="AN11" s="398"/>
      <c r="AO11" s="398"/>
      <c r="AP11" s="398"/>
      <c r="AQ11" s="1"/>
      <c r="AR11" s="1"/>
      <c r="AS11" s="1"/>
      <c r="AT11" s="1"/>
      <c r="AU11" s="1"/>
    </row>
    <row r="12" spans="1:47" x14ac:dyDescent="0.2">
      <c r="X12" s="390"/>
      <c r="Y12" s="391"/>
      <c r="Z12" s="392"/>
      <c r="AA12" s="378"/>
      <c r="AB12" s="378"/>
      <c r="AC12" s="397"/>
      <c r="AD12" s="397"/>
      <c r="AE12" s="262"/>
      <c r="AF12" s="397"/>
      <c r="AG12" s="262"/>
      <c r="AH12" s="395"/>
      <c r="AI12" s="262"/>
      <c r="AJ12" s="262"/>
      <c r="AK12" s="395"/>
      <c r="AL12" s="395"/>
      <c r="AM12" s="399"/>
      <c r="AN12" s="398"/>
      <c r="AO12" s="398"/>
      <c r="AP12" s="400"/>
    </row>
    <row r="13" spans="1:47" x14ac:dyDescent="0.2">
      <c r="X13" s="390"/>
      <c r="Y13" s="391"/>
      <c r="Z13" s="392"/>
      <c r="AA13" s="378"/>
      <c r="AB13" s="378"/>
      <c r="AC13" s="397"/>
      <c r="AD13" s="397"/>
      <c r="AE13" s="262"/>
      <c r="AF13" s="397"/>
      <c r="AG13" s="262"/>
      <c r="AH13" s="395"/>
      <c r="AI13" s="262"/>
      <c r="AJ13" s="262"/>
      <c r="AK13" s="395"/>
      <c r="AL13" s="395"/>
      <c r="AM13" s="262"/>
      <c r="AN13" s="398"/>
      <c r="AO13" s="398"/>
      <c r="AP13" s="398"/>
    </row>
    <row r="14" spans="1:47" x14ac:dyDescent="0.2">
      <c r="X14" s="390"/>
      <c r="Y14" s="391"/>
      <c r="Z14" s="392"/>
      <c r="AA14" s="378"/>
      <c r="AB14" s="378"/>
      <c r="AC14" s="397"/>
      <c r="AD14" s="397"/>
      <c r="AE14" s="262"/>
      <c r="AF14" s="397"/>
      <c r="AG14" s="262"/>
      <c r="AH14" s="395"/>
      <c r="AI14" s="262"/>
      <c r="AJ14" s="262"/>
      <c r="AK14" s="401"/>
      <c r="AL14" s="401"/>
      <c r="AM14" s="399"/>
      <c r="AN14" s="398"/>
      <c r="AO14" s="398"/>
      <c r="AP14" s="398"/>
    </row>
    <row r="15" spans="1:47" x14ac:dyDescent="0.2">
      <c r="X15" s="390"/>
      <c r="Y15" s="391"/>
      <c r="Z15" s="392"/>
      <c r="AA15" s="378"/>
      <c r="AB15" s="378"/>
      <c r="AC15" s="397"/>
      <c r="AD15" s="397"/>
      <c r="AE15" s="262"/>
      <c r="AF15" s="397"/>
      <c r="AG15" s="262"/>
      <c r="AH15" s="395"/>
      <c r="AI15" s="262"/>
      <c r="AJ15" s="262"/>
      <c r="AK15" s="395"/>
      <c r="AL15" s="395"/>
      <c r="AM15" s="262"/>
      <c r="AN15" s="398"/>
      <c r="AO15" s="398"/>
      <c r="AP15" s="398"/>
    </row>
    <row r="16" spans="1:47" x14ac:dyDescent="0.2">
      <c r="X16" s="390"/>
      <c r="Y16" s="391"/>
      <c r="Z16" s="392"/>
      <c r="AA16" s="378"/>
      <c r="AB16" s="378"/>
      <c r="AC16" s="397"/>
      <c r="AD16" s="397"/>
      <c r="AE16" s="262"/>
      <c r="AF16" s="397"/>
      <c r="AG16" s="262"/>
      <c r="AH16" s="395"/>
      <c r="AI16" s="262"/>
      <c r="AJ16" s="262"/>
      <c r="AK16" s="395"/>
      <c r="AL16" s="395"/>
      <c r="AM16" s="262"/>
      <c r="AN16" s="398"/>
      <c r="AO16" s="398"/>
      <c r="AP16" s="398"/>
    </row>
    <row r="17" spans="24:42" x14ac:dyDescent="0.2">
      <c r="X17" s="390"/>
      <c r="Y17" s="391"/>
      <c r="Z17" s="392"/>
      <c r="AA17" s="378"/>
      <c r="AB17" s="378"/>
      <c r="AC17" s="397"/>
      <c r="AD17" s="397"/>
      <c r="AE17" s="262"/>
      <c r="AF17" s="397"/>
      <c r="AG17" s="262"/>
      <c r="AH17" s="395"/>
      <c r="AI17" s="262"/>
      <c r="AJ17" s="262"/>
      <c r="AK17" s="395"/>
      <c r="AL17" s="395"/>
      <c r="AM17" s="262"/>
      <c r="AN17" s="398"/>
      <c r="AO17" s="398"/>
      <c r="AP17" s="398"/>
    </row>
    <row r="18" spans="24:42" x14ac:dyDescent="0.2">
      <c r="X18" s="390"/>
      <c r="Y18" s="391"/>
      <c r="Z18" s="392"/>
      <c r="AA18" s="378"/>
      <c r="AB18" s="378"/>
      <c r="AC18" s="397"/>
      <c r="AD18" s="397"/>
      <c r="AE18" s="262"/>
      <c r="AF18" s="397"/>
      <c r="AG18" s="262"/>
      <c r="AH18" s="395"/>
      <c r="AI18" s="262"/>
      <c r="AJ18" s="262"/>
      <c r="AK18" s="395"/>
      <c r="AL18" s="395"/>
      <c r="AM18" s="262"/>
      <c r="AN18" s="398"/>
      <c r="AO18" s="398"/>
      <c r="AP18" s="398"/>
    </row>
    <row r="19" spans="24:42" x14ac:dyDescent="0.2">
      <c r="X19" s="390"/>
      <c r="Y19" s="391"/>
      <c r="Z19" s="392"/>
      <c r="AA19" s="378"/>
      <c r="AB19" s="378"/>
      <c r="AC19" s="397"/>
      <c r="AD19" s="397"/>
      <c r="AE19" s="262"/>
      <c r="AF19" s="397"/>
      <c r="AG19" s="262"/>
      <c r="AH19" s="395"/>
      <c r="AI19" s="262"/>
      <c r="AJ19" s="262"/>
      <c r="AK19" s="395"/>
      <c r="AL19" s="395"/>
      <c r="AM19" s="262"/>
      <c r="AN19" s="398"/>
      <c r="AO19" s="398"/>
      <c r="AP19" s="398"/>
    </row>
    <row r="20" spans="24:42" x14ac:dyDescent="0.2">
      <c r="X20" s="390"/>
      <c r="Y20" s="391"/>
      <c r="Z20" s="392"/>
      <c r="AA20" s="378"/>
      <c r="AB20" s="378"/>
      <c r="AC20" s="397"/>
      <c r="AD20" s="397"/>
      <c r="AE20" s="262"/>
      <c r="AF20" s="397"/>
      <c r="AG20" s="262"/>
      <c r="AH20" s="395"/>
      <c r="AI20" s="262"/>
      <c r="AJ20" s="262"/>
      <c r="AK20" s="395"/>
      <c r="AL20" s="395"/>
      <c r="AM20" s="262"/>
      <c r="AN20" s="398"/>
      <c r="AO20" s="398"/>
      <c r="AP20" s="398"/>
    </row>
    <row r="21" spans="24:42" x14ac:dyDescent="0.2">
      <c r="X21" s="390"/>
      <c r="Y21" s="391"/>
      <c r="Z21" s="392"/>
      <c r="AA21" s="378"/>
      <c r="AB21" s="378"/>
      <c r="AC21" s="397"/>
      <c r="AD21" s="397"/>
      <c r="AE21" s="262"/>
      <c r="AF21" s="397"/>
      <c r="AG21" s="262"/>
      <c r="AH21" s="395"/>
      <c r="AI21" s="262"/>
      <c r="AJ21" s="262"/>
      <c r="AK21" s="395"/>
      <c r="AL21" s="395"/>
      <c r="AM21" s="262"/>
      <c r="AN21" s="398"/>
      <c r="AO21" s="398"/>
      <c r="AP21" s="398"/>
    </row>
    <row r="22" spans="24:42" x14ac:dyDescent="0.2">
      <c r="X22" s="390"/>
      <c r="Y22" s="391"/>
      <c r="Z22" s="392"/>
      <c r="AA22" s="378"/>
      <c r="AB22" s="378"/>
      <c r="AC22" s="397"/>
      <c r="AD22" s="397"/>
      <c r="AE22" s="262"/>
      <c r="AF22" s="397"/>
      <c r="AG22" s="262"/>
      <c r="AH22" s="395"/>
      <c r="AI22" s="262"/>
      <c r="AJ22" s="262"/>
      <c r="AK22" s="395"/>
      <c r="AL22" s="395"/>
      <c r="AM22" s="262"/>
      <c r="AN22" s="398"/>
      <c r="AO22" s="398"/>
      <c r="AP22" s="398"/>
    </row>
    <row r="23" spans="24:42" x14ac:dyDescent="0.2">
      <c r="X23" s="390"/>
      <c r="Y23" s="391"/>
      <c r="Z23" s="392"/>
      <c r="AA23" s="378"/>
      <c r="AB23" s="378"/>
      <c r="AC23" s="397"/>
      <c r="AD23" s="397"/>
      <c r="AE23" s="262"/>
      <c r="AF23" s="397"/>
      <c r="AG23" s="262"/>
      <c r="AH23" s="395"/>
      <c r="AI23" s="262"/>
      <c r="AJ23" s="262"/>
      <c r="AK23" s="395"/>
      <c r="AL23" s="395"/>
      <c r="AM23" s="262"/>
      <c r="AN23" s="398"/>
      <c r="AO23" s="398"/>
      <c r="AP23" s="398"/>
    </row>
    <row r="24" spans="24:42" x14ac:dyDescent="0.2">
      <c r="X24" s="390"/>
      <c r="Y24" s="391"/>
      <c r="Z24" s="392"/>
      <c r="AA24" s="378"/>
      <c r="AB24" s="378"/>
      <c r="AC24" s="397"/>
      <c r="AD24" s="397"/>
      <c r="AE24" s="262"/>
      <c r="AF24" s="397"/>
      <c r="AG24" s="262"/>
      <c r="AH24" s="395"/>
      <c r="AI24" s="262"/>
      <c r="AJ24" s="262"/>
      <c r="AK24" s="395"/>
      <c r="AL24" s="395"/>
      <c r="AM24" s="262"/>
      <c r="AN24" s="398"/>
      <c r="AO24" s="398"/>
      <c r="AP24" s="398"/>
    </row>
    <row r="25" spans="24:42" x14ac:dyDescent="0.2">
      <c r="X25" s="390"/>
      <c r="Y25" s="391"/>
      <c r="Z25" s="392"/>
      <c r="AA25" s="378"/>
      <c r="AB25" s="378"/>
      <c r="AC25" s="397"/>
      <c r="AD25" s="397"/>
      <c r="AE25" s="262"/>
      <c r="AF25" s="397"/>
      <c r="AG25" s="262"/>
      <c r="AH25" s="395"/>
      <c r="AI25" s="262"/>
      <c r="AJ25" s="262"/>
      <c r="AK25" s="395"/>
      <c r="AL25" s="395"/>
      <c r="AM25" s="262"/>
      <c r="AN25" s="398"/>
      <c r="AO25" s="398"/>
      <c r="AP25" s="398"/>
    </row>
    <row r="26" spans="24:42" x14ac:dyDescent="0.2">
      <c r="X26" s="390"/>
      <c r="Y26" s="391"/>
      <c r="Z26" s="392"/>
      <c r="AA26" s="378"/>
      <c r="AB26" s="378"/>
      <c r="AC26" s="397"/>
      <c r="AD26" s="397"/>
      <c r="AE26" s="262"/>
      <c r="AF26" s="397"/>
      <c r="AG26" s="262"/>
      <c r="AH26" s="395"/>
      <c r="AI26" s="262"/>
      <c r="AJ26" s="262"/>
      <c r="AK26" s="395"/>
      <c r="AL26" s="395"/>
      <c r="AM26" s="262"/>
      <c r="AN26" s="398"/>
      <c r="AO26" s="398"/>
      <c r="AP26" s="398"/>
    </row>
    <row r="27" spans="24:42" x14ac:dyDescent="0.2">
      <c r="X27" s="390"/>
      <c r="Y27" s="391"/>
      <c r="Z27" s="392"/>
      <c r="AA27" s="378"/>
      <c r="AB27" s="378"/>
      <c r="AC27" s="397"/>
      <c r="AD27" s="397"/>
      <c r="AE27" s="262"/>
      <c r="AF27" s="397"/>
      <c r="AG27" s="262"/>
      <c r="AH27" s="395"/>
      <c r="AI27" s="262"/>
      <c r="AJ27" s="262"/>
      <c r="AK27" s="395"/>
      <c r="AL27" s="395"/>
      <c r="AM27" s="262"/>
      <c r="AN27" s="398"/>
      <c r="AO27" s="398"/>
      <c r="AP27" s="398"/>
    </row>
    <row r="28" spans="24:42" x14ac:dyDescent="0.2">
      <c r="X28" s="390"/>
      <c r="Y28" s="391"/>
      <c r="Z28" s="392"/>
      <c r="AA28" s="378"/>
      <c r="AB28" s="378"/>
      <c r="AC28" s="397"/>
      <c r="AD28" s="397"/>
      <c r="AE28" s="262"/>
      <c r="AF28" s="397"/>
      <c r="AG28" s="262"/>
      <c r="AH28" s="395"/>
      <c r="AI28" s="262"/>
      <c r="AJ28" s="262"/>
      <c r="AK28" s="395"/>
      <c r="AL28" s="395"/>
      <c r="AM28" s="262"/>
      <c r="AN28" s="398"/>
      <c r="AO28" s="398"/>
      <c r="AP28" s="398"/>
    </row>
    <row r="29" spans="24:42" x14ac:dyDescent="0.2">
      <c r="X29" s="390"/>
      <c r="Y29" s="391"/>
      <c r="Z29" s="392"/>
      <c r="AA29" s="378"/>
      <c r="AB29" s="378"/>
      <c r="AC29" s="397"/>
      <c r="AD29" s="397"/>
      <c r="AE29" s="262"/>
      <c r="AF29" s="397"/>
      <c r="AG29" s="262"/>
      <c r="AH29" s="395"/>
      <c r="AI29" s="262"/>
      <c r="AJ29" s="262"/>
      <c r="AK29" s="395"/>
      <c r="AL29" s="395"/>
      <c r="AM29" s="262"/>
      <c r="AN29" s="398"/>
      <c r="AO29" s="398"/>
      <c r="AP29" s="398"/>
    </row>
    <row r="30" spans="24:42" x14ac:dyDescent="0.2">
      <c r="X30" s="390"/>
      <c r="Y30" s="391"/>
      <c r="Z30" s="392"/>
      <c r="AA30" s="378"/>
      <c r="AB30" s="378"/>
      <c r="AC30" s="397"/>
      <c r="AD30" s="397"/>
      <c r="AE30" s="262"/>
      <c r="AF30" s="397"/>
      <c r="AG30" s="262"/>
      <c r="AH30" s="395"/>
      <c r="AI30" s="262"/>
      <c r="AJ30" s="262"/>
      <c r="AK30" s="395"/>
      <c r="AL30" s="395"/>
      <c r="AM30" s="262"/>
      <c r="AN30" s="398"/>
      <c r="AO30" s="398"/>
      <c r="AP30" s="398"/>
    </row>
    <row r="31" spans="24:42" x14ac:dyDescent="0.2">
      <c r="X31" s="390"/>
      <c r="Y31" s="391"/>
      <c r="Z31" s="392"/>
      <c r="AA31" s="378"/>
      <c r="AB31" s="378"/>
      <c r="AC31" s="397"/>
      <c r="AD31" s="397"/>
      <c r="AE31" s="262"/>
      <c r="AF31" s="397"/>
      <c r="AG31" s="262"/>
      <c r="AH31" s="395"/>
      <c r="AI31" s="262"/>
      <c r="AJ31" s="262"/>
      <c r="AK31" s="395"/>
      <c r="AL31" s="395"/>
      <c r="AM31" s="262"/>
      <c r="AN31" s="398"/>
      <c r="AO31" s="398"/>
      <c r="AP31" s="398"/>
    </row>
    <row r="32" spans="24:42" x14ac:dyDescent="0.2">
      <c r="X32" s="390"/>
      <c r="Y32" s="391"/>
      <c r="Z32" s="392"/>
      <c r="AA32" s="378"/>
      <c r="AB32" s="378"/>
      <c r="AC32" s="397"/>
      <c r="AD32" s="397"/>
      <c r="AE32" s="262"/>
      <c r="AF32" s="397"/>
      <c r="AG32" s="262"/>
      <c r="AH32" s="395"/>
      <c r="AI32" s="262"/>
      <c r="AJ32" s="262"/>
      <c r="AK32" s="395"/>
      <c r="AL32" s="395"/>
      <c r="AM32" s="262"/>
      <c r="AN32" s="398"/>
      <c r="AO32" s="398"/>
      <c r="AP32" s="398"/>
    </row>
    <row r="33" spans="24:42" x14ac:dyDescent="0.2">
      <c r="X33" s="390"/>
      <c r="Y33" s="391"/>
      <c r="Z33" s="392"/>
      <c r="AA33" s="378"/>
      <c r="AB33" s="378"/>
      <c r="AC33" s="397"/>
      <c r="AD33" s="397"/>
      <c r="AE33" s="262"/>
      <c r="AF33" s="397"/>
      <c r="AG33" s="262"/>
      <c r="AH33" s="395"/>
      <c r="AI33" s="262"/>
      <c r="AJ33" s="262"/>
      <c r="AK33" s="395"/>
      <c r="AL33" s="395"/>
      <c r="AM33" s="262"/>
      <c r="AN33" s="398"/>
      <c r="AO33" s="398"/>
      <c r="AP33" s="398"/>
    </row>
    <row r="34" spans="24:42" x14ac:dyDescent="0.2">
      <c r="X34" s="390"/>
      <c r="Y34" s="391"/>
      <c r="Z34" s="392"/>
      <c r="AA34" s="378"/>
      <c r="AB34" s="378"/>
      <c r="AC34" s="397"/>
      <c r="AD34" s="397"/>
      <c r="AE34" s="262"/>
      <c r="AF34" s="397"/>
      <c r="AG34" s="262"/>
      <c r="AH34" s="395"/>
      <c r="AI34" s="262"/>
      <c r="AJ34" s="262"/>
      <c r="AK34" s="395"/>
      <c r="AL34" s="395"/>
      <c r="AM34" s="262"/>
      <c r="AN34" s="398"/>
      <c r="AO34" s="398"/>
      <c r="AP34" s="398"/>
    </row>
    <row r="35" spans="24:42" x14ac:dyDescent="0.2">
      <c r="X35" s="390"/>
      <c r="Y35" s="391"/>
      <c r="Z35" s="392"/>
      <c r="AA35" s="378"/>
      <c r="AB35" s="378"/>
      <c r="AC35" s="397"/>
      <c r="AD35" s="397"/>
      <c r="AE35" s="262"/>
      <c r="AF35" s="397"/>
      <c r="AG35" s="262"/>
      <c r="AH35" s="395"/>
      <c r="AI35" s="262"/>
      <c r="AJ35" s="262"/>
      <c r="AK35" s="395"/>
      <c r="AL35" s="395"/>
      <c r="AM35" s="262"/>
      <c r="AN35" s="398"/>
      <c r="AO35" s="398"/>
      <c r="AP35" s="398"/>
    </row>
    <row r="36" spans="24:42" x14ac:dyDescent="0.2">
      <c r="X36" s="390"/>
      <c r="Y36" s="391"/>
      <c r="Z36" s="392"/>
      <c r="AA36" s="378"/>
      <c r="AB36" s="378"/>
      <c r="AC36" s="397"/>
      <c r="AD36" s="397"/>
      <c r="AE36" s="262"/>
      <c r="AF36" s="397"/>
      <c r="AG36" s="262"/>
      <c r="AH36" s="395"/>
      <c r="AI36" s="262"/>
      <c r="AJ36" s="262"/>
      <c r="AK36" s="395"/>
      <c r="AL36" s="395"/>
      <c r="AM36" s="262"/>
      <c r="AN36" s="398"/>
      <c r="AO36" s="398"/>
      <c r="AP36" s="398"/>
    </row>
    <row r="37" spans="24:42" x14ac:dyDescent="0.2">
      <c r="X37" s="390"/>
      <c r="Y37" s="391"/>
      <c r="Z37" s="392"/>
      <c r="AA37" s="378"/>
      <c r="AB37" s="378"/>
      <c r="AC37" s="397"/>
      <c r="AD37" s="397"/>
      <c r="AE37" s="262"/>
      <c r="AF37" s="397"/>
      <c r="AG37" s="262"/>
      <c r="AH37" s="395"/>
      <c r="AI37" s="262"/>
      <c r="AJ37" s="262"/>
      <c r="AK37" s="395"/>
      <c r="AL37" s="395"/>
      <c r="AM37" s="262"/>
      <c r="AN37" s="398"/>
      <c r="AO37" s="398"/>
      <c r="AP37" s="398"/>
    </row>
    <row r="38" spans="24:42" x14ac:dyDescent="0.2">
      <c r="X38" s="390"/>
      <c r="Y38" s="391"/>
      <c r="Z38" s="392"/>
      <c r="AA38" s="378"/>
      <c r="AB38" s="378"/>
      <c r="AC38" s="397"/>
      <c r="AD38" s="397"/>
      <c r="AE38" s="262"/>
      <c r="AF38" s="397"/>
      <c r="AG38" s="262"/>
      <c r="AH38" s="395"/>
      <c r="AI38" s="262"/>
      <c r="AJ38" s="262"/>
      <c r="AK38" s="395"/>
      <c r="AL38" s="395"/>
      <c r="AM38" s="262"/>
      <c r="AN38" s="398"/>
      <c r="AO38" s="398"/>
      <c r="AP38" s="398"/>
    </row>
    <row r="39" spans="24:42" x14ac:dyDescent="0.2">
      <c r="X39" s="390"/>
      <c r="Y39" s="391"/>
      <c r="Z39" s="392"/>
      <c r="AA39" s="378"/>
      <c r="AB39" s="378"/>
      <c r="AC39" s="397"/>
      <c r="AD39" s="397"/>
      <c r="AE39" s="262"/>
      <c r="AF39" s="397"/>
      <c r="AG39" s="262"/>
      <c r="AH39" s="395"/>
      <c r="AI39" s="262"/>
      <c r="AJ39" s="262"/>
      <c r="AK39" s="395"/>
      <c r="AL39" s="395"/>
      <c r="AM39" s="262"/>
      <c r="AN39" s="398"/>
      <c r="AO39" s="398"/>
      <c r="AP39" s="398"/>
    </row>
    <row r="40" spans="24:42" x14ac:dyDescent="0.2">
      <c r="X40" s="390"/>
      <c r="Y40" s="391"/>
      <c r="Z40" s="392"/>
      <c r="AA40" s="378"/>
      <c r="AB40" s="378"/>
      <c r="AC40" s="397"/>
      <c r="AD40" s="397"/>
      <c r="AE40" s="262"/>
      <c r="AF40" s="397"/>
      <c r="AG40" s="262"/>
      <c r="AH40" s="395"/>
      <c r="AI40" s="262"/>
      <c r="AJ40" s="262"/>
      <c r="AK40" s="395"/>
      <c r="AL40" s="395"/>
      <c r="AM40" s="262"/>
      <c r="AN40" s="398"/>
      <c r="AO40" s="398"/>
      <c r="AP40" s="398"/>
    </row>
    <row r="41" spans="24:42" x14ac:dyDescent="0.2">
      <c r="X41" s="390"/>
      <c r="Y41" s="391"/>
      <c r="Z41" s="392"/>
      <c r="AA41" s="378"/>
      <c r="AB41" s="378"/>
      <c r="AC41" s="397"/>
      <c r="AD41" s="397"/>
      <c r="AE41" s="262"/>
      <c r="AF41" s="397"/>
      <c r="AG41" s="262"/>
      <c r="AH41" s="395"/>
      <c r="AI41" s="262"/>
      <c r="AJ41" s="262"/>
      <c r="AK41" s="395"/>
      <c r="AL41" s="395"/>
      <c r="AM41" s="262"/>
      <c r="AN41" s="398"/>
      <c r="AO41" s="398"/>
      <c r="AP41" s="398"/>
    </row>
    <row r="42" spans="24:42" x14ac:dyDescent="0.2">
      <c r="X42" s="390"/>
      <c r="Y42" s="391"/>
      <c r="Z42" s="392"/>
      <c r="AA42" s="378"/>
      <c r="AB42" s="378"/>
      <c r="AC42" s="397"/>
      <c r="AD42" s="397"/>
      <c r="AE42" s="262"/>
      <c r="AF42" s="397"/>
      <c r="AG42" s="262"/>
      <c r="AH42" s="395"/>
      <c r="AI42" s="262"/>
      <c r="AJ42" s="262"/>
      <c r="AK42" s="395"/>
      <c r="AL42" s="395"/>
      <c r="AM42" s="262"/>
      <c r="AN42" s="398"/>
      <c r="AO42" s="398"/>
      <c r="AP42" s="398"/>
    </row>
    <row r="43" spans="24:42" x14ac:dyDescent="0.2">
      <c r="X43" s="390"/>
      <c r="Y43" s="391"/>
      <c r="Z43" s="392"/>
      <c r="AA43" s="378"/>
      <c r="AB43" s="378"/>
      <c r="AC43" s="397"/>
      <c r="AD43" s="397"/>
      <c r="AE43" s="262"/>
      <c r="AF43" s="397"/>
      <c r="AG43" s="262"/>
      <c r="AH43" s="395"/>
      <c r="AI43" s="262"/>
      <c r="AJ43" s="262"/>
      <c r="AK43" s="395"/>
      <c r="AL43" s="395"/>
      <c r="AM43" s="262"/>
      <c r="AN43" s="398"/>
      <c r="AO43" s="398"/>
      <c r="AP43" s="398"/>
    </row>
    <row r="44" spans="24:42" x14ac:dyDescent="0.2">
      <c r="X44" s="390"/>
      <c r="Y44" s="391"/>
      <c r="Z44" s="392"/>
      <c r="AA44" s="378"/>
      <c r="AB44" s="378"/>
      <c r="AC44" s="397"/>
      <c r="AD44" s="397"/>
      <c r="AE44" s="262"/>
      <c r="AF44" s="397"/>
      <c r="AG44" s="262"/>
      <c r="AH44" s="395"/>
      <c r="AI44" s="262"/>
      <c r="AJ44" s="262"/>
      <c r="AK44" s="395"/>
      <c r="AL44" s="395"/>
      <c r="AM44" s="262"/>
      <c r="AN44" s="398"/>
      <c r="AO44" s="398"/>
      <c r="AP44" s="398"/>
    </row>
    <row r="45" spans="24:42" x14ac:dyDescent="0.2">
      <c r="X45" s="390"/>
      <c r="Y45" s="391"/>
      <c r="Z45" s="392"/>
      <c r="AA45" s="378"/>
      <c r="AB45" s="378"/>
      <c r="AC45" s="397"/>
      <c r="AD45" s="397"/>
      <c r="AE45" s="262"/>
      <c r="AF45" s="397"/>
      <c r="AG45" s="262"/>
      <c r="AH45" s="395"/>
      <c r="AI45" s="262"/>
      <c r="AJ45" s="262"/>
      <c r="AK45" s="395"/>
      <c r="AL45" s="395"/>
      <c r="AM45" s="262"/>
      <c r="AN45" s="398"/>
      <c r="AO45" s="398"/>
      <c r="AP45" s="398"/>
    </row>
    <row r="46" spans="24:42" x14ac:dyDescent="0.2">
      <c r="X46" s="390"/>
      <c r="Y46" s="391"/>
      <c r="Z46" s="392"/>
      <c r="AA46" s="378"/>
      <c r="AB46" s="378"/>
      <c r="AC46" s="397"/>
      <c r="AD46" s="397"/>
      <c r="AE46" s="262"/>
      <c r="AF46" s="397"/>
      <c r="AG46" s="262"/>
      <c r="AH46" s="395"/>
      <c r="AI46" s="262"/>
      <c r="AJ46" s="262"/>
      <c r="AK46" s="395"/>
      <c r="AL46" s="395"/>
      <c r="AM46" s="262"/>
      <c r="AN46" s="398"/>
      <c r="AO46" s="398"/>
      <c r="AP46" s="398"/>
    </row>
    <row r="47" spans="24:42" x14ac:dyDescent="0.2">
      <c r="X47" s="390"/>
      <c r="Y47" s="391"/>
      <c r="Z47" s="392"/>
      <c r="AA47" s="378"/>
      <c r="AB47" s="378"/>
      <c r="AC47" s="397"/>
      <c r="AD47" s="397"/>
      <c r="AE47" s="262"/>
      <c r="AF47" s="397"/>
      <c r="AG47" s="262"/>
      <c r="AH47" s="395"/>
      <c r="AI47" s="262"/>
      <c r="AJ47" s="262"/>
      <c r="AK47" s="395"/>
      <c r="AL47" s="395"/>
      <c r="AM47" s="262"/>
      <c r="AN47" s="398"/>
      <c r="AO47" s="398"/>
      <c r="AP47" s="398"/>
    </row>
    <row r="48" spans="24:42" x14ac:dyDescent="0.2">
      <c r="X48" s="390"/>
      <c r="Y48" s="391"/>
      <c r="Z48" s="392"/>
      <c r="AA48" s="378"/>
      <c r="AB48" s="378"/>
      <c r="AC48" s="397"/>
      <c r="AD48" s="397"/>
      <c r="AE48" s="262"/>
      <c r="AF48" s="397"/>
      <c r="AG48" s="262"/>
      <c r="AH48" s="395"/>
      <c r="AI48" s="262"/>
      <c r="AJ48" s="262"/>
      <c r="AK48" s="395"/>
      <c r="AL48" s="395"/>
      <c r="AM48" s="262"/>
      <c r="AN48" s="398"/>
      <c r="AO48" s="398"/>
      <c r="AP48" s="398"/>
    </row>
    <row r="49" spans="24:42" x14ac:dyDescent="0.2">
      <c r="X49" s="390"/>
      <c r="Y49" s="391"/>
      <c r="Z49" s="392"/>
      <c r="AA49" s="378"/>
      <c r="AB49" s="378"/>
      <c r="AC49" s="397"/>
      <c r="AD49" s="397"/>
      <c r="AE49" s="262"/>
      <c r="AF49" s="397"/>
      <c r="AG49" s="262"/>
      <c r="AH49" s="395"/>
      <c r="AI49" s="262"/>
      <c r="AJ49" s="262"/>
      <c r="AK49" s="395"/>
      <c r="AL49" s="395"/>
      <c r="AM49" s="262"/>
      <c r="AN49" s="398"/>
      <c r="AO49" s="398"/>
      <c r="AP49" s="398"/>
    </row>
    <row r="50" spans="24:42" x14ac:dyDescent="0.2">
      <c r="X50" s="390"/>
      <c r="Y50" s="391"/>
      <c r="Z50" s="392"/>
      <c r="AA50" s="378"/>
      <c r="AB50" s="378"/>
      <c r="AC50" s="397"/>
      <c r="AD50" s="397"/>
      <c r="AE50" s="262"/>
      <c r="AF50" s="397"/>
      <c r="AG50" s="262"/>
      <c r="AH50" s="395"/>
      <c r="AI50" s="262"/>
      <c r="AJ50" s="262"/>
      <c r="AK50" s="395"/>
      <c r="AL50" s="395"/>
      <c r="AM50" s="262"/>
      <c r="AN50" s="398"/>
      <c r="AO50" s="398"/>
      <c r="AP50" s="398"/>
    </row>
    <row r="51" spans="24:42" x14ac:dyDescent="0.2">
      <c r="X51" s="390"/>
      <c r="Y51" s="391"/>
      <c r="Z51" s="392"/>
      <c r="AA51" s="378"/>
      <c r="AB51" s="378"/>
      <c r="AC51" s="397"/>
      <c r="AD51" s="397"/>
      <c r="AE51" s="262"/>
      <c r="AF51" s="397"/>
      <c r="AG51" s="262"/>
      <c r="AH51" s="395"/>
      <c r="AI51" s="262"/>
      <c r="AJ51" s="262"/>
      <c r="AK51" s="395"/>
      <c r="AL51" s="395"/>
      <c r="AM51" s="262"/>
      <c r="AN51" s="398"/>
      <c r="AO51" s="398"/>
      <c r="AP51" s="398"/>
    </row>
    <row r="52" spans="24:42" x14ac:dyDescent="0.2">
      <c r="X52" s="390"/>
      <c r="Y52" s="391"/>
      <c r="Z52" s="392"/>
      <c r="AA52" s="378"/>
      <c r="AB52" s="378"/>
      <c r="AC52" s="397"/>
      <c r="AD52" s="397"/>
      <c r="AE52" s="262"/>
      <c r="AF52" s="397"/>
      <c r="AG52" s="262"/>
      <c r="AH52" s="395"/>
      <c r="AI52" s="262"/>
      <c r="AJ52" s="262"/>
      <c r="AK52" s="395"/>
      <c r="AL52" s="395"/>
      <c r="AM52" s="262"/>
      <c r="AN52" s="398"/>
      <c r="AO52" s="398"/>
      <c r="AP52" s="398"/>
    </row>
    <row r="53" spans="24:42" x14ac:dyDescent="0.2">
      <c r="X53" s="390"/>
      <c r="Y53" s="391"/>
      <c r="Z53" s="392"/>
      <c r="AA53" s="378"/>
      <c r="AB53" s="378"/>
      <c r="AC53" s="397"/>
      <c r="AD53" s="397"/>
      <c r="AE53" s="262"/>
      <c r="AF53" s="397"/>
      <c r="AG53" s="262"/>
      <c r="AH53" s="395"/>
      <c r="AI53" s="262"/>
      <c r="AJ53" s="262"/>
      <c r="AK53" s="395"/>
      <c r="AL53" s="395"/>
      <c r="AM53" s="262"/>
      <c r="AN53" s="398"/>
      <c r="AO53" s="398"/>
      <c r="AP53" s="398"/>
    </row>
    <row r="54" spans="24:42" x14ac:dyDescent="0.2">
      <c r="X54" s="390"/>
      <c r="Y54" s="391"/>
      <c r="Z54" s="392"/>
      <c r="AA54" s="378"/>
      <c r="AB54" s="378"/>
      <c r="AC54" s="397"/>
      <c r="AD54" s="397"/>
      <c r="AE54" s="262"/>
      <c r="AF54" s="397"/>
      <c r="AG54" s="262"/>
      <c r="AH54" s="395"/>
      <c r="AI54" s="262"/>
      <c r="AJ54" s="262"/>
      <c r="AK54" s="395"/>
      <c r="AL54" s="395"/>
      <c r="AM54" s="262"/>
      <c r="AN54" s="398"/>
      <c r="AO54" s="398"/>
      <c r="AP54" s="398"/>
    </row>
    <row r="55" spans="24:42" x14ac:dyDescent="0.2">
      <c r="X55" s="390"/>
      <c r="Y55" s="391"/>
      <c r="Z55" s="392"/>
      <c r="AA55" s="378"/>
      <c r="AB55" s="378"/>
      <c r="AC55" s="397"/>
      <c r="AD55" s="397"/>
      <c r="AE55" s="262"/>
      <c r="AF55" s="397"/>
      <c r="AG55" s="262"/>
      <c r="AH55" s="395"/>
      <c r="AI55" s="262"/>
      <c r="AJ55" s="262"/>
      <c r="AK55" s="395"/>
      <c r="AL55" s="395"/>
      <c r="AM55" s="262"/>
      <c r="AN55" s="398"/>
      <c r="AO55" s="398"/>
      <c r="AP55" s="398"/>
    </row>
    <row r="56" spans="24:42" x14ac:dyDescent="0.2">
      <c r="X56" s="390"/>
      <c r="Y56" s="391"/>
      <c r="Z56" s="392"/>
      <c r="AA56" s="378"/>
      <c r="AB56" s="378"/>
      <c r="AC56" s="397"/>
      <c r="AD56" s="397"/>
      <c r="AE56" s="262"/>
      <c r="AF56" s="397"/>
      <c r="AG56" s="262"/>
      <c r="AH56" s="395"/>
      <c r="AI56" s="262"/>
      <c r="AJ56" s="262"/>
      <c r="AK56" s="395"/>
      <c r="AL56" s="395"/>
      <c r="AM56" s="262"/>
      <c r="AN56" s="398"/>
      <c r="AO56" s="398"/>
      <c r="AP56" s="398"/>
    </row>
    <row r="57" spans="24:42" x14ac:dyDescent="0.2">
      <c r="X57" s="390"/>
      <c r="Y57" s="391"/>
      <c r="Z57" s="392"/>
      <c r="AA57" s="378"/>
      <c r="AB57" s="378"/>
      <c r="AC57" s="397"/>
      <c r="AD57" s="397"/>
      <c r="AE57" s="262"/>
      <c r="AF57" s="397"/>
      <c r="AG57" s="262"/>
      <c r="AH57" s="395"/>
      <c r="AI57" s="262"/>
      <c r="AJ57" s="262"/>
      <c r="AK57" s="395"/>
      <c r="AL57" s="395"/>
      <c r="AM57" s="262"/>
      <c r="AN57" s="398"/>
      <c r="AO57" s="398"/>
      <c r="AP57" s="398"/>
    </row>
    <row r="58" spans="24:42" x14ac:dyDescent="0.2">
      <c r="X58" s="390"/>
      <c r="Y58" s="391"/>
      <c r="Z58" s="392"/>
      <c r="AA58" s="378"/>
      <c r="AB58" s="378"/>
      <c r="AC58" s="397"/>
      <c r="AD58" s="397"/>
      <c r="AE58" s="262"/>
      <c r="AF58" s="397"/>
      <c r="AG58" s="262"/>
      <c r="AH58" s="395"/>
      <c r="AI58" s="262"/>
      <c r="AJ58" s="262"/>
      <c r="AK58" s="395"/>
      <c r="AL58" s="395"/>
      <c r="AM58" s="262"/>
      <c r="AN58" s="398"/>
      <c r="AO58" s="398"/>
      <c r="AP58" s="398"/>
    </row>
    <row r="59" spans="24:42" x14ac:dyDescent="0.2">
      <c r="X59" s="390"/>
      <c r="Y59" s="391"/>
      <c r="Z59" s="392"/>
      <c r="AA59" s="378"/>
      <c r="AB59" s="378"/>
      <c r="AC59" s="397"/>
      <c r="AD59" s="397"/>
      <c r="AE59" s="262"/>
      <c r="AF59" s="397"/>
      <c r="AG59" s="262"/>
      <c r="AH59" s="395"/>
      <c r="AI59" s="262"/>
      <c r="AJ59" s="262"/>
      <c r="AK59" s="395"/>
      <c r="AL59" s="395"/>
      <c r="AM59" s="262"/>
      <c r="AN59" s="398"/>
      <c r="AO59" s="398"/>
      <c r="AP59" s="398"/>
    </row>
    <row r="60" spans="24:42" x14ac:dyDescent="0.2">
      <c r="X60" s="390"/>
      <c r="Y60" s="391"/>
      <c r="Z60" s="392"/>
      <c r="AA60" s="378"/>
      <c r="AB60" s="378"/>
      <c r="AC60" s="397"/>
      <c r="AD60" s="397"/>
      <c r="AE60" s="262"/>
      <c r="AF60" s="397"/>
      <c r="AG60" s="262"/>
      <c r="AH60" s="395"/>
      <c r="AI60" s="262"/>
      <c r="AJ60" s="262"/>
      <c r="AK60" s="395"/>
      <c r="AL60" s="395"/>
      <c r="AM60" s="262"/>
      <c r="AN60" s="398"/>
      <c r="AO60" s="398"/>
      <c r="AP60" s="398"/>
    </row>
    <row r="61" spans="24:42" x14ac:dyDescent="0.2">
      <c r="X61" s="390"/>
      <c r="Y61" s="391"/>
      <c r="Z61" s="392"/>
      <c r="AA61" s="378"/>
      <c r="AB61" s="378"/>
      <c r="AC61" s="397"/>
      <c r="AD61" s="397"/>
      <c r="AE61" s="262"/>
      <c r="AF61" s="397"/>
      <c r="AG61" s="262"/>
      <c r="AH61" s="395"/>
      <c r="AI61" s="262"/>
      <c r="AJ61" s="262"/>
      <c r="AK61" s="395"/>
      <c r="AL61" s="395"/>
      <c r="AM61" s="262"/>
      <c r="AN61" s="398"/>
      <c r="AO61" s="398"/>
      <c r="AP61" s="398"/>
    </row>
    <row r="62" spans="24:42" x14ac:dyDescent="0.2">
      <c r="X62" s="390"/>
      <c r="Y62" s="391"/>
      <c r="Z62" s="392"/>
      <c r="AA62" s="378"/>
      <c r="AB62" s="378"/>
      <c r="AC62" s="397"/>
      <c r="AD62" s="397"/>
      <c r="AE62" s="262"/>
      <c r="AF62" s="397"/>
      <c r="AG62" s="262"/>
      <c r="AH62" s="395"/>
      <c r="AI62" s="262"/>
      <c r="AJ62" s="262"/>
      <c r="AK62" s="395"/>
      <c r="AL62" s="395"/>
      <c r="AM62" s="262"/>
      <c r="AN62" s="398"/>
      <c r="AO62" s="398"/>
      <c r="AP62" s="398"/>
    </row>
    <row r="63" spans="24:42" x14ac:dyDescent="0.2">
      <c r="X63" s="390"/>
      <c r="Y63" s="391"/>
      <c r="Z63" s="392"/>
      <c r="AA63" s="378"/>
      <c r="AB63" s="378"/>
      <c r="AC63" s="397"/>
      <c r="AD63" s="397"/>
      <c r="AE63" s="262"/>
      <c r="AF63" s="397"/>
      <c r="AG63" s="262"/>
      <c r="AH63" s="395"/>
      <c r="AI63" s="262"/>
      <c r="AJ63" s="262"/>
      <c r="AK63" s="395"/>
      <c r="AL63" s="395"/>
      <c r="AM63" s="262"/>
      <c r="AN63" s="398"/>
      <c r="AO63" s="398"/>
      <c r="AP63" s="398"/>
    </row>
    <row r="64" spans="24:42" x14ac:dyDescent="0.2">
      <c r="X64" s="390"/>
      <c r="Y64" s="391"/>
      <c r="Z64" s="392"/>
      <c r="AA64" s="378"/>
      <c r="AB64" s="378"/>
      <c r="AC64" s="397"/>
      <c r="AD64" s="397"/>
      <c r="AE64" s="262"/>
      <c r="AF64" s="397"/>
      <c r="AG64" s="262"/>
      <c r="AH64" s="395"/>
      <c r="AI64" s="262"/>
      <c r="AJ64" s="262"/>
      <c r="AK64" s="395"/>
      <c r="AL64" s="395"/>
      <c r="AM64" s="262"/>
      <c r="AN64" s="398"/>
      <c r="AO64" s="398"/>
      <c r="AP64" s="398"/>
    </row>
    <row r="65" spans="24:42" x14ac:dyDescent="0.2">
      <c r="X65" s="390"/>
      <c r="Y65" s="391"/>
      <c r="Z65" s="392"/>
      <c r="AA65" s="378"/>
      <c r="AB65" s="378"/>
      <c r="AC65" s="397"/>
      <c r="AD65" s="397"/>
      <c r="AE65" s="262"/>
      <c r="AF65" s="397"/>
      <c r="AG65" s="262"/>
      <c r="AH65" s="395"/>
      <c r="AI65" s="262"/>
      <c r="AJ65" s="262"/>
      <c r="AK65" s="395"/>
      <c r="AL65" s="395"/>
      <c r="AM65" s="262"/>
      <c r="AN65" s="398"/>
      <c r="AO65" s="398"/>
      <c r="AP65" s="398"/>
    </row>
    <row r="66" spans="24:42" x14ac:dyDescent="0.2">
      <c r="X66" s="390"/>
      <c r="Y66" s="391"/>
      <c r="Z66" s="392"/>
      <c r="AA66" s="378"/>
      <c r="AB66" s="378"/>
      <c r="AC66" s="397"/>
      <c r="AD66" s="397"/>
      <c r="AE66" s="262"/>
      <c r="AF66" s="397"/>
      <c r="AG66" s="262"/>
      <c r="AH66" s="395"/>
      <c r="AI66" s="262"/>
      <c r="AJ66" s="262"/>
      <c r="AK66" s="395"/>
      <c r="AL66" s="395"/>
      <c r="AM66" s="262"/>
      <c r="AN66" s="398"/>
      <c r="AO66" s="398"/>
      <c r="AP66" s="398"/>
    </row>
    <row r="67" spans="24:42" x14ac:dyDescent="0.2">
      <c r="X67" s="390"/>
      <c r="Y67" s="391"/>
      <c r="Z67" s="392"/>
      <c r="AA67" s="378"/>
      <c r="AB67" s="378"/>
      <c r="AC67" s="397"/>
      <c r="AD67" s="397"/>
      <c r="AE67" s="262"/>
      <c r="AF67" s="397"/>
      <c r="AG67" s="262"/>
      <c r="AH67" s="395"/>
      <c r="AI67" s="262"/>
      <c r="AJ67" s="262"/>
      <c r="AK67" s="395"/>
      <c r="AL67" s="395"/>
      <c r="AM67" s="262"/>
      <c r="AN67" s="398"/>
      <c r="AO67" s="398"/>
      <c r="AP67" s="398"/>
    </row>
    <row r="68" spans="24:42" x14ac:dyDescent="0.2">
      <c r="X68" s="390"/>
      <c r="Y68" s="391"/>
      <c r="Z68" s="392"/>
      <c r="AA68" s="378"/>
      <c r="AB68" s="378"/>
      <c r="AC68" s="397"/>
      <c r="AD68" s="397"/>
      <c r="AE68" s="262"/>
      <c r="AF68" s="397"/>
      <c r="AG68" s="262"/>
      <c r="AH68" s="395"/>
      <c r="AI68" s="262"/>
      <c r="AJ68" s="262"/>
      <c r="AK68" s="395"/>
      <c r="AL68" s="395"/>
      <c r="AM68" s="262"/>
      <c r="AN68" s="398"/>
      <c r="AO68" s="398"/>
      <c r="AP68" s="398"/>
    </row>
    <row r="69" spans="24:42" x14ac:dyDescent="0.2">
      <c r="X69" s="390"/>
      <c r="Y69" s="391"/>
      <c r="Z69" s="392"/>
      <c r="AA69" s="378"/>
      <c r="AB69" s="378"/>
      <c r="AC69" s="397"/>
      <c r="AD69" s="397"/>
      <c r="AE69" s="262"/>
      <c r="AF69" s="397"/>
      <c r="AG69" s="262"/>
      <c r="AH69" s="395"/>
      <c r="AI69" s="262"/>
      <c r="AJ69" s="262"/>
      <c r="AK69" s="395"/>
      <c r="AL69" s="395"/>
      <c r="AM69" s="262"/>
      <c r="AN69" s="398"/>
      <c r="AO69" s="398"/>
      <c r="AP69" s="398"/>
    </row>
    <row r="70" spans="24:42" x14ac:dyDescent="0.2">
      <c r="X70" s="390"/>
      <c r="Y70" s="391"/>
      <c r="Z70" s="392"/>
      <c r="AA70" s="378"/>
      <c r="AB70" s="378"/>
      <c r="AC70" s="397"/>
      <c r="AD70" s="397"/>
      <c r="AE70" s="262"/>
      <c r="AF70" s="397"/>
      <c r="AG70" s="262"/>
      <c r="AH70" s="395"/>
      <c r="AI70" s="262"/>
      <c r="AJ70" s="262"/>
      <c r="AK70" s="395"/>
      <c r="AL70" s="395"/>
      <c r="AM70" s="262"/>
      <c r="AN70" s="398"/>
      <c r="AO70" s="398"/>
      <c r="AP70" s="398"/>
    </row>
    <row r="71" spans="24:42" x14ac:dyDescent="0.2">
      <c r="X71" s="390"/>
      <c r="Y71" s="391"/>
      <c r="Z71" s="392"/>
      <c r="AA71" s="378"/>
      <c r="AB71" s="378"/>
      <c r="AC71" s="397"/>
      <c r="AD71" s="397"/>
      <c r="AE71" s="262"/>
      <c r="AF71" s="397"/>
      <c r="AG71" s="262"/>
      <c r="AH71" s="395"/>
      <c r="AI71" s="262"/>
      <c r="AJ71" s="262"/>
      <c r="AK71" s="395"/>
      <c r="AL71" s="395"/>
      <c r="AM71" s="262"/>
      <c r="AN71" s="398"/>
      <c r="AO71" s="398"/>
      <c r="AP71" s="398"/>
    </row>
    <row r="72" spans="24:42" x14ac:dyDescent="0.2">
      <c r="X72" s="390"/>
      <c r="Y72" s="391"/>
      <c r="Z72" s="392"/>
      <c r="AA72" s="378"/>
      <c r="AB72" s="378"/>
      <c r="AC72" s="397"/>
      <c r="AD72" s="397"/>
      <c r="AE72" s="262"/>
      <c r="AF72" s="397"/>
      <c r="AG72" s="262"/>
      <c r="AH72" s="395"/>
      <c r="AI72" s="262"/>
      <c r="AJ72" s="262"/>
      <c r="AK72" s="395"/>
      <c r="AL72" s="395"/>
      <c r="AM72" s="262"/>
      <c r="AN72" s="398"/>
      <c r="AO72" s="398"/>
      <c r="AP72" s="398"/>
    </row>
    <row r="73" spans="24:42" x14ac:dyDescent="0.2">
      <c r="X73" s="390"/>
      <c r="Y73" s="391"/>
      <c r="Z73" s="392"/>
      <c r="AA73" s="378"/>
      <c r="AB73" s="378"/>
      <c r="AC73" s="397"/>
      <c r="AD73" s="397"/>
      <c r="AE73" s="262"/>
      <c r="AF73" s="397"/>
      <c r="AG73" s="262"/>
      <c r="AH73" s="395"/>
      <c r="AI73" s="262"/>
      <c r="AJ73" s="262"/>
      <c r="AK73" s="395"/>
      <c r="AL73" s="395"/>
      <c r="AM73" s="262"/>
      <c r="AN73" s="398"/>
      <c r="AO73" s="398"/>
      <c r="AP73" s="398"/>
    </row>
    <row r="74" spans="24:42" x14ac:dyDescent="0.2">
      <c r="X74" s="390"/>
      <c r="Y74" s="391"/>
      <c r="Z74" s="392"/>
      <c r="AA74" s="378"/>
      <c r="AB74" s="378"/>
      <c r="AC74" s="397"/>
      <c r="AD74" s="397"/>
      <c r="AE74" s="262"/>
      <c r="AF74" s="397"/>
      <c r="AG74" s="262"/>
      <c r="AH74" s="395"/>
      <c r="AI74" s="262"/>
      <c r="AJ74" s="262"/>
      <c r="AK74" s="395"/>
      <c r="AL74" s="395"/>
      <c r="AM74" s="262"/>
      <c r="AN74" s="398"/>
      <c r="AO74" s="398"/>
      <c r="AP74" s="398"/>
    </row>
    <row r="75" spans="24:42" x14ac:dyDescent="0.2">
      <c r="X75" s="390"/>
      <c r="Y75" s="391"/>
      <c r="Z75" s="392"/>
      <c r="AA75" s="378"/>
      <c r="AB75" s="378"/>
      <c r="AC75" s="397"/>
      <c r="AD75" s="397"/>
      <c r="AE75" s="262"/>
      <c r="AF75" s="397"/>
      <c r="AG75" s="262"/>
      <c r="AH75" s="395"/>
      <c r="AI75" s="262"/>
      <c r="AJ75" s="262"/>
      <c r="AK75" s="395"/>
      <c r="AL75" s="395"/>
      <c r="AM75" s="262"/>
      <c r="AN75" s="398"/>
      <c r="AO75" s="398"/>
      <c r="AP75" s="398"/>
    </row>
    <row r="76" spans="24:42" x14ac:dyDescent="0.2">
      <c r="X76" s="390"/>
      <c r="Y76" s="391"/>
      <c r="Z76" s="392"/>
      <c r="AA76" s="378"/>
      <c r="AB76" s="378"/>
      <c r="AC76" s="397"/>
      <c r="AD76" s="397"/>
      <c r="AE76" s="262"/>
      <c r="AF76" s="397"/>
      <c r="AG76" s="262"/>
      <c r="AH76" s="395"/>
      <c r="AI76" s="262"/>
      <c r="AJ76" s="262"/>
      <c r="AK76" s="395"/>
      <c r="AL76" s="395"/>
      <c r="AM76" s="262"/>
      <c r="AN76" s="398"/>
      <c r="AO76" s="398"/>
      <c r="AP76" s="398"/>
    </row>
    <row r="77" spans="24:42" x14ac:dyDescent="0.2">
      <c r="X77" s="390"/>
      <c r="Y77" s="391"/>
      <c r="Z77" s="392"/>
      <c r="AA77" s="378"/>
      <c r="AB77" s="378"/>
      <c r="AC77" s="397"/>
      <c r="AD77" s="397"/>
      <c r="AE77" s="262"/>
      <c r="AF77" s="397"/>
      <c r="AG77" s="262"/>
      <c r="AH77" s="395"/>
      <c r="AI77" s="262"/>
      <c r="AJ77" s="262"/>
      <c r="AK77" s="395"/>
      <c r="AL77" s="395"/>
      <c r="AM77" s="262"/>
      <c r="AN77" s="398"/>
      <c r="AO77" s="398"/>
      <c r="AP77" s="398"/>
    </row>
    <row r="78" spans="24:42" x14ac:dyDescent="0.2">
      <c r="X78" s="390"/>
      <c r="Y78" s="391"/>
      <c r="Z78" s="392"/>
      <c r="AA78" s="378"/>
      <c r="AB78" s="378"/>
      <c r="AC78" s="397"/>
      <c r="AD78" s="397"/>
      <c r="AE78" s="262"/>
      <c r="AF78" s="397"/>
      <c r="AG78" s="262"/>
      <c r="AH78" s="395"/>
      <c r="AI78" s="262"/>
      <c r="AJ78" s="262"/>
      <c r="AK78" s="395"/>
      <c r="AL78" s="395"/>
      <c r="AM78" s="262"/>
      <c r="AN78" s="398"/>
      <c r="AO78" s="398"/>
      <c r="AP78" s="398"/>
    </row>
    <row r="79" spans="24:42" x14ac:dyDescent="0.2">
      <c r="X79" s="390"/>
      <c r="Y79" s="391"/>
      <c r="Z79" s="392"/>
      <c r="AA79" s="378"/>
      <c r="AB79" s="378"/>
      <c r="AC79" s="397"/>
      <c r="AD79" s="397"/>
      <c r="AE79" s="262"/>
      <c r="AF79" s="397"/>
      <c r="AG79" s="262"/>
      <c r="AH79" s="395"/>
      <c r="AI79" s="262"/>
      <c r="AJ79" s="262"/>
      <c r="AK79" s="395"/>
      <c r="AL79" s="395"/>
      <c r="AM79" s="262"/>
      <c r="AN79" s="398"/>
      <c r="AO79" s="398"/>
      <c r="AP79" s="398"/>
    </row>
    <row r="80" spans="24:42" x14ac:dyDescent="0.2">
      <c r="X80" s="390"/>
      <c r="Y80" s="391"/>
      <c r="Z80" s="392"/>
      <c r="AA80" s="378"/>
      <c r="AB80" s="378"/>
      <c r="AC80" s="397"/>
      <c r="AD80" s="397"/>
      <c r="AE80" s="262"/>
      <c r="AF80" s="397"/>
      <c r="AG80" s="262"/>
      <c r="AH80" s="395"/>
      <c r="AI80" s="262"/>
      <c r="AJ80" s="262"/>
      <c r="AK80" s="395"/>
      <c r="AL80" s="395"/>
      <c r="AM80" s="262"/>
      <c r="AN80" s="398"/>
      <c r="AO80" s="398"/>
      <c r="AP80" s="398"/>
    </row>
    <row r="81" spans="24:42" x14ac:dyDescent="0.2">
      <c r="X81" s="390"/>
      <c r="Y81" s="391"/>
      <c r="Z81" s="392"/>
      <c r="AA81" s="378"/>
      <c r="AB81" s="378"/>
      <c r="AC81" s="397"/>
      <c r="AD81" s="397"/>
      <c r="AE81" s="262"/>
      <c r="AF81" s="397"/>
      <c r="AG81" s="262"/>
      <c r="AH81" s="395"/>
      <c r="AI81" s="262"/>
      <c r="AJ81" s="262"/>
      <c r="AK81" s="395"/>
      <c r="AL81" s="395"/>
      <c r="AM81" s="262"/>
      <c r="AN81" s="398"/>
      <c r="AO81" s="398"/>
      <c r="AP81" s="398"/>
    </row>
    <row r="82" spans="24:42" x14ac:dyDescent="0.2">
      <c r="X82" s="390"/>
      <c r="Y82" s="391"/>
      <c r="Z82" s="392"/>
      <c r="AA82" s="378"/>
      <c r="AB82" s="378"/>
      <c r="AC82" s="397"/>
      <c r="AD82" s="397"/>
      <c r="AE82" s="262"/>
      <c r="AF82" s="397"/>
      <c r="AG82" s="262"/>
      <c r="AH82" s="395"/>
      <c r="AI82" s="262"/>
      <c r="AJ82" s="262"/>
      <c r="AK82" s="395"/>
      <c r="AL82" s="395"/>
      <c r="AM82" s="262"/>
      <c r="AN82" s="398"/>
      <c r="AO82" s="398"/>
      <c r="AP82" s="398"/>
    </row>
    <row r="83" spans="24:42" x14ac:dyDescent="0.2">
      <c r="X83" s="390"/>
      <c r="Y83" s="391"/>
      <c r="Z83" s="392"/>
      <c r="AA83" s="378"/>
      <c r="AB83" s="378"/>
      <c r="AC83" s="397"/>
      <c r="AD83" s="397"/>
      <c r="AE83" s="262"/>
      <c r="AF83" s="397"/>
      <c r="AG83" s="262"/>
      <c r="AH83" s="395"/>
      <c r="AI83" s="262"/>
      <c r="AJ83" s="262"/>
      <c r="AK83" s="395"/>
      <c r="AL83" s="395"/>
      <c r="AM83" s="262"/>
      <c r="AN83" s="398"/>
      <c r="AO83" s="398"/>
      <c r="AP83" s="398"/>
    </row>
    <row r="84" spans="24:42" x14ac:dyDescent="0.2">
      <c r="X84" s="390"/>
      <c r="Y84" s="391"/>
      <c r="Z84" s="392"/>
      <c r="AA84" s="378"/>
      <c r="AB84" s="378"/>
      <c r="AC84" s="397"/>
      <c r="AD84" s="397"/>
      <c r="AE84" s="262"/>
      <c r="AF84" s="397"/>
      <c r="AG84" s="262"/>
      <c r="AH84" s="395"/>
      <c r="AI84" s="262"/>
      <c r="AJ84" s="262"/>
      <c r="AK84" s="395"/>
      <c r="AL84" s="395"/>
      <c r="AM84" s="262"/>
      <c r="AN84" s="398"/>
      <c r="AO84" s="398"/>
      <c r="AP84" s="398"/>
    </row>
    <row r="85" spans="24:42" x14ac:dyDescent="0.2">
      <c r="X85" s="390"/>
      <c r="Y85" s="391"/>
      <c r="Z85" s="392"/>
      <c r="AA85" s="378"/>
      <c r="AB85" s="378"/>
      <c r="AC85" s="397"/>
      <c r="AD85" s="397"/>
      <c r="AE85" s="262"/>
      <c r="AF85" s="397"/>
      <c r="AG85" s="262"/>
      <c r="AH85" s="395"/>
      <c r="AI85" s="262"/>
      <c r="AJ85" s="262"/>
      <c r="AK85" s="395"/>
      <c r="AL85" s="395"/>
      <c r="AM85" s="262"/>
      <c r="AN85" s="398"/>
      <c r="AO85" s="398"/>
      <c r="AP85" s="398"/>
    </row>
    <row r="86" spans="24:42" x14ac:dyDescent="0.2">
      <c r="X86" s="390"/>
      <c r="Y86" s="391"/>
      <c r="Z86" s="392"/>
      <c r="AA86" s="378"/>
      <c r="AB86" s="378"/>
      <c r="AC86" s="397"/>
      <c r="AD86" s="397"/>
      <c r="AE86" s="262"/>
      <c r="AF86" s="397"/>
      <c r="AG86" s="262"/>
      <c r="AH86" s="395"/>
      <c r="AI86" s="262"/>
      <c r="AJ86" s="262"/>
      <c r="AK86" s="395"/>
      <c r="AL86" s="395"/>
      <c r="AM86" s="262"/>
      <c r="AN86" s="398"/>
      <c r="AO86" s="398"/>
      <c r="AP86" s="398"/>
    </row>
    <row r="87" spans="24:42" x14ac:dyDescent="0.2">
      <c r="X87" s="390"/>
      <c r="Y87" s="391"/>
      <c r="Z87" s="392"/>
      <c r="AA87" s="378"/>
      <c r="AB87" s="378"/>
      <c r="AC87" s="397"/>
      <c r="AD87" s="397"/>
      <c r="AE87" s="262"/>
      <c r="AF87" s="397"/>
      <c r="AG87" s="262"/>
      <c r="AH87" s="395"/>
      <c r="AI87" s="262"/>
      <c r="AJ87" s="262"/>
      <c r="AK87" s="395"/>
      <c r="AL87" s="395"/>
      <c r="AM87" s="262"/>
      <c r="AN87" s="398"/>
      <c r="AO87" s="398"/>
      <c r="AP87" s="398"/>
    </row>
    <row r="88" spans="24:42" x14ac:dyDescent="0.2">
      <c r="X88" s="390"/>
      <c r="Y88" s="391"/>
      <c r="Z88" s="392"/>
      <c r="AA88" s="378"/>
      <c r="AB88" s="378"/>
      <c r="AC88" s="397"/>
      <c r="AD88" s="397"/>
      <c r="AE88" s="262"/>
      <c r="AF88" s="397"/>
      <c r="AG88" s="262"/>
      <c r="AH88" s="395"/>
      <c r="AI88" s="262"/>
      <c r="AJ88" s="262"/>
      <c r="AK88" s="395"/>
      <c r="AL88" s="395"/>
      <c r="AM88" s="262"/>
      <c r="AN88" s="398"/>
      <c r="AO88" s="398"/>
      <c r="AP88" s="398"/>
    </row>
    <row r="89" spans="24:42" x14ac:dyDescent="0.2">
      <c r="X89" s="390"/>
      <c r="Y89" s="391"/>
      <c r="Z89" s="392"/>
      <c r="AA89" s="378"/>
      <c r="AB89" s="378"/>
      <c r="AC89" s="397"/>
      <c r="AD89" s="397"/>
      <c r="AE89" s="262"/>
      <c r="AF89" s="397"/>
      <c r="AG89" s="262"/>
      <c r="AH89" s="395"/>
      <c r="AI89" s="262"/>
      <c r="AJ89" s="262"/>
      <c r="AK89" s="395"/>
      <c r="AL89" s="395"/>
      <c r="AM89" s="262"/>
      <c r="AN89" s="398"/>
      <c r="AO89" s="398"/>
      <c r="AP89" s="398"/>
    </row>
    <row r="90" spans="24:42" x14ac:dyDescent="0.2">
      <c r="X90" s="390"/>
      <c r="Y90" s="391"/>
      <c r="Z90" s="392"/>
      <c r="AA90" s="378"/>
      <c r="AB90" s="378"/>
      <c r="AC90" s="397"/>
      <c r="AD90" s="397"/>
      <c r="AE90" s="262"/>
      <c r="AF90" s="397"/>
      <c r="AG90" s="262"/>
      <c r="AH90" s="395"/>
      <c r="AI90" s="262"/>
      <c r="AJ90" s="262"/>
      <c r="AK90" s="395"/>
      <c r="AL90" s="395"/>
      <c r="AM90" s="262"/>
      <c r="AN90" s="398"/>
      <c r="AO90" s="398"/>
      <c r="AP90" s="398"/>
    </row>
    <row r="91" spans="24:42" x14ac:dyDescent="0.2">
      <c r="X91" s="390"/>
      <c r="Y91" s="391"/>
      <c r="Z91" s="392"/>
      <c r="AA91" s="378"/>
      <c r="AB91" s="378"/>
      <c r="AC91" s="397"/>
      <c r="AD91" s="397"/>
      <c r="AE91" s="262"/>
      <c r="AF91" s="397"/>
      <c r="AG91" s="262"/>
      <c r="AH91" s="395"/>
      <c r="AI91" s="262"/>
      <c r="AJ91" s="262"/>
      <c r="AK91" s="395"/>
      <c r="AL91" s="395"/>
      <c r="AM91" s="262"/>
      <c r="AN91" s="398"/>
      <c r="AO91" s="398"/>
      <c r="AP91" s="398"/>
    </row>
    <row r="92" spans="24:42" x14ac:dyDescent="0.2">
      <c r="X92" s="390"/>
      <c r="Y92" s="391"/>
      <c r="Z92" s="392"/>
      <c r="AA92" s="378"/>
      <c r="AB92" s="378"/>
      <c r="AC92" s="397"/>
      <c r="AD92" s="397"/>
      <c r="AE92" s="262"/>
      <c r="AF92" s="397"/>
      <c r="AG92" s="262"/>
      <c r="AH92" s="395"/>
      <c r="AI92" s="262"/>
      <c r="AJ92" s="262"/>
      <c r="AK92" s="395"/>
      <c r="AL92" s="395"/>
      <c r="AM92" s="262"/>
      <c r="AN92" s="398"/>
      <c r="AO92" s="398"/>
      <c r="AP92" s="398"/>
    </row>
    <row r="93" spans="24:42" x14ac:dyDescent="0.2">
      <c r="X93" s="390"/>
      <c r="Y93" s="391"/>
      <c r="Z93" s="392"/>
      <c r="AA93" s="378"/>
      <c r="AB93" s="378"/>
      <c r="AC93" s="397"/>
      <c r="AD93" s="397"/>
      <c r="AE93" s="262"/>
      <c r="AF93" s="397"/>
      <c r="AG93" s="262"/>
      <c r="AH93" s="395"/>
      <c r="AI93" s="262"/>
      <c r="AJ93" s="262"/>
      <c r="AK93" s="395"/>
      <c r="AL93" s="395"/>
      <c r="AM93" s="262"/>
      <c r="AN93" s="398"/>
      <c r="AO93" s="398"/>
      <c r="AP93" s="398"/>
    </row>
    <row r="94" spans="24:42" x14ac:dyDescent="0.2">
      <c r="X94" s="390"/>
      <c r="Y94" s="391"/>
      <c r="Z94" s="392"/>
      <c r="AA94" s="378"/>
      <c r="AB94" s="378"/>
      <c r="AC94" s="397"/>
      <c r="AD94" s="397"/>
      <c r="AE94" s="262"/>
      <c r="AF94" s="397"/>
      <c r="AG94" s="262"/>
      <c r="AH94" s="395"/>
      <c r="AI94" s="262"/>
      <c r="AJ94" s="262"/>
      <c r="AK94" s="395"/>
      <c r="AL94" s="395"/>
      <c r="AM94" s="262"/>
      <c r="AN94" s="398"/>
      <c r="AO94" s="398"/>
      <c r="AP94" s="398"/>
    </row>
    <row r="95" spans="24:42" x14ac:dyDescent="0.2">
      <c r="X95" s="390"/>
      <c r="Y95" s="391"/>
      <c r="Z95" s="392"/>
      <c r="AA95" s="378"/>
      <c r="AB95" s="378"/>
      <c r="AC95" s="397"/>
      <c r="AD95" s="397"/>
      <c r="AE95" s="262"/>
      <c r="AF95" s="397"/>
      <c r="AG95" s="262"/>
      <c r="AH95" s="395"/>
      <c r="AI95" s="262"/>
      <c r="AJ95" s="262"/>
      <c r="AK95" s="395"/>
      <c r="AL95" s="395"/>
      <c r="AM95" s="262"/>
      <c r="AN95" s="398"/>
      <c r="AO95" s="398"/>
      <c r="AP95" s="398"/>
    </row>
    <row r="96" spans="24:42" x14ac:dyDescent="0.2">
      <c r="X96" s="390"/>
      <c r="Y96" s="391"/>
      <c r="Z96" s="392"/>
      <c r="AA96" s="378"/>
      <c r="AB96" s="378"/>
      <c r="AC96" s="397"/>
      <c r="AD96" s="397"/>
      <c r="AE96" s="262"/>
      <c r="AF96" s="397"/>
      <c r="AG96" s="262"/>
      <c r="AH96" s="395"/>
      <c r="AI96" s="262"/>
      <c r="AJ96" s="262"/>
      <c r="AK96" s="395"/>
      <c r="AL96" s="395"/>
      <c r="AM96" s="262"/>
      <c r="AN96" s="398"/>
      <c r="AO96" s="398"/>
      <c r="AP96" s="398"/>
    </row>
    <row r="97" spans="24:42" x14ac:dyDescent="0.2">
      <c r="X97" s="390"/>
      <c r="Y97" s="391"/>
      <c r="Z97" s="392"/>
      <c r="AA97" s="378"/>
      <c r="AB97" s="378"/>
      <c r="AC97" s="397"/>
      <c r="AD97" s="397"/>
      <c r="AE97" s="262"/>
      <c r="AF97" s="397"/>
      <c r="AG97" s="262"/>
      <c r="AH97" s="395"/>
      <c r="AI97" s="262"/>
      <c r="AJ97" s="262"/>
      <c r="AK97" s="395"/>
      <c r="AL97" s="395"/>
      <c r="AM97" s="262"/>
      <c r="AN97" s="398"/>
      <c r="AO97" s="398"/>
      <c r="AP97" s="398"/>
    </row>
    <row r="98" spans="24:42" x14ac:dyDescent="0.2">
      <c r="X98" s="390"/>
      <c r="Y98" s="391"/>
      <c r="Z98" s="392"/>
      <c r="AA98" s="378"/>
      <c r="AB98" s="378"/>
      <c r="AC98" s="397"/>
      <c r="AD98" s="397"/>
      <c r="AE98" s="262"/>
      <c r="AF98" s="397"/>
      <c r="AG98" s="262"/>
      <c r="AH98" s="395"/>
      <c r="AI98" s="262"/>
      <c r="AJ98" s="262"/>
      <c r="AK98" s="395"/>
      <c r="AL98" s="395"/>
      <c r="AM98" s="262"/>
      <c r="AN98" s="398"/>
      <c r="AO98" s="398"/>
      <c r="AP98" s="398"/>
    </row>
    <row r="99" spans="24:42" x14ac:dyDescent="0.2">
      <c r="X99" s="390"/>
      <c r="Y99" s="391"/>
      <c r="Z99" s="392"/>
      <c r="AA99" s="378"/>
      <c r="AB99" s="378"/>
      <c r="AC99" s="397"/>
      <c r="AD99" s="397"/>
      <c r="AE99" s="262"/>
      <c r="AF99" s="397"/>
      <c r="AG99" s="262"/>
      <c r="AH99" s="395"/>
      <c r="AI99" s="262"/>
      <c r="AJ99" s="262"/>
      <c r="AK99" s="395"/>
      <c r="AL99" s="395"/>
      <c r="AM99" s="262"/>
      <c r="AN99" s="398"/>
      <c r="AO99" s="398"/>
      <c r="AP99" s="398"/>
    </row>
    <row r="100" spans="24:42" x14ac:dyDescent="0.2">
      <c r="X100" s="390"/>
      <c r="Y100" s="391"/>
      <c r="Z100" s="392"/>
      <c r="AA100" s="378"/>
      <c r="AB100" s="378"/>
      <c r="AC100" s="397"/>
      <c r="AD100" s="397"/>
      <c r="AE100" s="262"/>
      <c r="AF100" s="397"/>
      <c r="AG100" s="262"/>
      <c r="AH100" s="395"/>
      <c r="AI100" s="262"/>
      <c r="AJ100" s="262"/>
      <c r="AK100" s="395"/>
      <c r="AL100" s="395"/>
      <c r="AM100" s="262"/>
      <c r="AN100" s="398"/>
      <c r="AO100" s="398"/>
      <c r="AP100" s="398"/>
    </row>
    <row r="101" spans="24:42" x14ac:dyDescent="0.2">
      <c r="X101" s="390"/>
      <c r="Y101" s="391"/>
      <c r="Z101" s="392"/>
      <c r="AA101" s="378"/>
      <c r="AB101" s="378"/>
      <c r="AC101" s="397"/>
      <c r="AD101" s="397"/>
      <c r="AE101" s="262"/>
      <c r="AF101" s="397"/>
      <c r="AG101" s="262"/>
      <c r="AH101" s="395"/>
      <c r="AI101" s="262"/>
      <c r="AJ101" s="262"/>
      <c r="AK101" s="395"/>
      <c r="AL101" s="395"/>
      <c r="AM101" s="262"/>
      <c r="AN101" s="398"/>
      <c r="AO101" s="398"/>
      <c r="AP101" s="398"/>
    </row>
    <row r="102" spans="24:42" x14ac:dyDescent="0.2">
      <c r="X102" s="390"/>
      <c r="Y102" s="391"/>
      <c r="Z102" s="392"/>
      <c r="AA102" s="378"/>
      <c r="AB102" s="378"/>
      <c r="AC102" s="397"/>
      <c r="AD102" s="397"/>
      <c r="AE102" s="262"/>
      <c r="AF102" s="397"/>
      <c r="AG102" s="262"/>
      <c r="AH102" s="395"/>
      <c r="AI102" s="262"/>
      <c r="AJ102" s="262"/>
      <c r="AK102" s="395"/>
      <c r="AL102" s="395"/>
      <c r="AM102" s="262"/>
      <c r="AN102" s="398"/>
      <c r="AO102" s="398"/>
      <c r="AP102" s="398"/>
    </row>
    <row r="103" spans="24:42" x14ac:dyDescent="0.2">
      <c r="X103" s="390"/>
      <c r="Y103" s="391"/>
      <c r="Z103" s="392"/>
      <c r="AA103" s="378"/>
      <c r="AB103" s="378"/>
      <c r="AC103" s="397"/>
      <c r="AD103" s="397"/>
      <c r="AE103" s="262"/>
      <c r="AF103" s="397"/>
      <c r="AG103" s="262"/>
      <c r="AH103" s="395"/>
      <c r="AI103" s="262"/>
      <c r="AJ103" s="262"/>
      <c r="AK103" s="395"/>
      <c r="AL103" s="395"/>
      <c r="AM103" s="262"/>
      <c r="AN103" s="398"/>
      <c r="AO103" s="398"/>
      <c r="AP103" s="398"/>
    </row>
    <row r="104" spans="24:42" x14ac:dyDescent="0.2">
      <c r="X104" s="390"/>
      <c r="Y104" s="391"/>
      <c r="Z104" s="392"/>
      <c r="AA104" s="378"/>
      <c r="AB104" s="378"/>
      <c r="AC104" s="397"/>
      <c r="AD104" s="397"/>
      <c r="AE104" s="262"/>
      <c r="AF104" s="397"/>
      <c r="AG104" s="262"/>
      <c r="AH104" s="395"/>
      <c r="AI104" s="262"/>
      <c r="AJ104" s="262"/>
      <c r="AK104" s="395"/>
      <c r="AL104" s="395"/>
      <c r="AM104" s="262"/>
      <c r="AN104" s="398"/>
      <c r="AO104" s="398"/>
      <c r="AP104" s="398"/>
    </row>
    <row r="105" spans="24:42" x14ac:dyDescent="0.2">
      <c r="X105" s="390"/>
      <c r="Y105" s="391"/>
      <c r="Z105" s="392"/>
      <c r="AA105" s="378"/>
      <c r="AB105" s="378"/>
      <c r="AC105" s="397"/>
      <c r="AD105" s="397"/>
      <c r="AE105" s="262"/>
      <c r="AF105" s="397"/>
      <c r="AG105" s="262"/>
      <c r="AH105" s="395"/>
      <c r="AI105" s="262"/>
      <c r="AJ105" s="262"/>
      <c r="AK105" s="395"/>
      <c r="AL105" s="395"/>
      <c r="AM105" s="262"/>
      <c r="AN105" s="398"/>
      <c r="AO105" s="398"/>
      <c r="AP105" s="398"/>
    </row>
    <row r="106" spans="24:42" x14ac:dyDescent="0.2">
      <c r="X106" s="390"/>
      <c r="Y106" s="391"/>
      <c r="Z106" s="392"/>
      <c r="AA106" s="378"/>
      <c r="AB106" s="378"/>
      <c r="AC106" s="397"/>
      <c r="AD106" s="397"/>
      <c r="AE106" s="262"/>
      <c r="AF106" s="397"/>
      <c r="AG106" s="262"/>
      <c r="AH106" s="395"/>
      <c r="AI106" s="262"/>
      <c r="AJ106" s="262"/>
      <c r="AK106" s="395"/>
      <c r="AL106" s="395"/>
      <c r="AM106" s="262"/>
      <c r="AN106" s="398"/>
      <c r="AO106" s="398"/>
      <c r="AP106" s="398"/>
    </row>
    <row r="107" spans="24:42" x14ac:dyDescent="0.2">
      <c r="X107" s="390"/>
      <c r="Y107" s="391"/>
      <c r="Z107" s="392"/>
      <c r="AA107" s="378"/>
      <c r="AB107" s="378"/>
      <c r="AC107" s="397"/>
      <c r="AD107" s="397"/>
      <c r="AE107" s="262"/>
      <c r="AF107" s="397"/>
      <c r="AG107" s="262"/>
      <c r="AH107" s="395"/>
      <c r="AI107" s="262"/>
      <c r="AJ107" s="262"/>
      <c r="AK107" s="395"/>
      <c r="AL107" s="395"/>
      <c r="AM107" s="262"/>
      <c r="AN107" s="398"/>
      <c r="AO107" s="398"/>
      <c r="AP107" s="398"/>
    </row>
    <row r="108" spans="24:42" x14ac:dyDescent="0.2">
      <c r="X108" s="390"/>
      <c r="Y108" s="391"/>
      <c r="Z108" s="392"/>
      <c r="AA108" s="378"/>
      <c r="AB108" s="378"/>
      <c r="AC108" s="397"/>
      <c r="AD108" s="397"/>
      <c r="AE108" s="262"/>
      <c r="AF108" s="397"/>
      <c r="AG108" s="262"/>
      <c r="AH108" s="395"/>
      <c r="AI108" s="262"/>
      <c r="AJ108" s="262"/>
      <c r="AK108" s="395"/>
      <c r="AL108" s="395"/>
      <c r="AM108" s="262"/>
      <c r="AN108" s="398"/>
      <c r="AO108" s="398"/>
      <c r="AP108" s="398"/>
    </row>
    <row r="109" spans="24:42" x14ac:dyDescent="0.2">
      <c r="X109" s="390"/>
      <c r="Y109" s="391"/>
      <c r="Z109" s="392"/>
      <c r="AA109" s="378"/>
      <c r="AB109" s="378"/>
      <c r="AC109" s="397"/>
      <c r="AD109" s="397"/>
      <c r="AE109" s="262"/>
      <c r="AF109" s="397"/>
      <c r="AG109" s="262"/>
      <c r="AH109" s="395"/>
      <c r="AI109" s="262"/>
      <c r="AJ109" s="262"/>
      <c r="AK109" s="395"/>
      <c r="AL109" s="395"/>
      <c r="AM109" s="262"/>
      <c r="AN109" s="398"/>
      <c r="AO109" s="398"/>
      <c r="AP109" s="398"/>
    </row>
    <row r="110" spans="24:42" x14ac:dyDescent="0.2">
      <c r="X110" s="390"/>
      <c r="Y110" s="391"/>
      <c r="Z110" s="392"/>
      <c r="AA110" s="378"/>
      <c r="AB110" s="378"/>
      <c r="AC110" s="397"/>
      <c r="AD110" s="397"/>
      <c r="AE110" s="262"/>
      <c r="AF110" s="397"/>
      <c r="AG110" s="262"/>
      <c r="AH110" s="395"/>
      <c r="AI110" s="262"/>
      <c r="AJ110" s="262"/>
      <c r="AK110" s="395"/>
      <c r="AL110" s="395"/>
      <c r="AM110" s="262"/>
      <c r="AN110" s="398"/>
      <c r="AO110" s="398"/>
      <c r="AP110" s="398"/>
    </row>
    <row r="111" spans="24:42" x14ac:dyDescent="0.2">
      <c r="X111" s="390"/>
      <c r="Y111" s="391"/>
      <c r="Z111" s="392"/>
      <c r="AA111" s="378"/>
      <c r="AB111" s="378"/>
      <c r="AC111" s="397"/>
      <c r="AD111" s="397"/>
      <c r="AE111" s="262"/>
      <c r="AF111" s="397"/>
      <c r="AG111" s="262"/>
      <c r="AH111" s="395"/>
      <c r="AI111" s="262"/>
      <c r="AJ111" s="262"/>
      <c r="AK111" s="395"/>
      <c r="AL111" s="395"/>
      <c r="AM111" s="262"/>
      <c r="AN111" s="398"/>
      <c r="AO111" s="398"/>
      <c r="AP111" s="398"/>
    </row>
    <row r="112" spans="24:42" x14ac:dyDescent="0.2">
      <c r="X112" s="390"/>
      <c r="Y112" s="391"/>
      <c r="Z112" s="392"/>
      <c r="AA112" s="378"/>
      <c r="AB112" s="378"/>
      <c r="AC112" s="397"/>
      <c r="AD112" s="397"/>
      <c r="AE112" s="262"/>
      <c r="AF112" s="397"/>
      <c r="AG112" s="262"/>
      <c r="AH112" s="395"/>
      <c r="AI112" s="262"/>
      <c r="AJ112" s="262"/>
      <c r="AK112" s="395"/>
      <c r="AL112" s="395"/>
      <c r="AM112" s="262"/>
      <c r="AN112" s="398"/>
      <c r="AO112" s="398"/>
      <c r="AP112" s="398"/>
    </row>
    <row r="113" spans="24:42" x14ac:dyDescent="0.2">
      <c r="X113" s="390"/>
      <c r="Y113" s="391"/>
      <c r="Z113" s="392"/>
      <c r="AA113" s="378"/>
      <c r="AB113" s="378"/>
      <c r="AC113" s="397"/>
      <c r="AD113" s="397"/>
      <c r="AE113" s="262"/>
      <c r="AF113" s="397"/>
      <c r="AG113" s="262"/>
      <c r="AH113" s="395"/>
      <c r="AI113" s="262"/>
      <c r="AJ113" s="262"/>
      <c r="AK113" s="395"/>
      <c r="AL113" s="395"/>
      <c r="AM113" s="262"/>
      <c r="AN113" s="398"/>
      <c r="AO113" s="398"/>
      <c r="AP113" s="398"/>
    </row>
    <row r="114" spans="24:42" x14ac:dyDescent="0.2">
      <c r="X114" s="390"/>
      <c r="Y114" s="391"/>
      <c r="Z114" s="392"/>
      <c r="AA114" s="378"/>
      <c r="AB114" s="378"/>
      <c r="AC114" s="397"/>
      <c r="AD114" s="397"/>
      <c r="AE114" s="262"/>
      <c r="AF114" s="397"/>
      <c r="AG114" s="262"/>
      <c r="AH114" s="395"/>
      <c r="AI114" s="262"/>
      <c r="AJ114" s="262"/>
      <c r="AK114" s="395"/>
      <c r="AL114" s="395"/>
      <c r="AM114" s="262"/>
      <c r="AN114" s="398"/>
      <c r="AO114" s="398"/>
      <c r="AP114" s="398"/>
    </row>
    <row r="115" spans="24:42" x14ac:dyDescent="0.2">
      <c r="X115" s="390"/>
      <c r="Y115" s="391"/>
      <c r="Z115" s="392"/>
      <c r="AA115" s="378"/>
      <c r="AB115" s="378"/>
      <c r="AC115" s="397"/>
      <c r="AD115" s="397"/>
      <c r="AE115" s="262"/>
      <c r="AF115" s="397"/>
      <c r="AG115" s="262"/>
      <c r="AH115" s="395"/>
      <c r="AI115" s="262"/>
      <c r="AJ115" s="262"/>
      <c r="AK115" s="395"/>
      <c r="AL115" s="395"/>
      <c r="AM115" s="262"/>
      <c r="AN115" s="398"/>
      <c r="AO115" s="398"/>
      <c r="AP115" s="398"/>
    </row>
    <row r="116" spans="24:42" x14ac:dyDescent="0.2">
      <c r="X116" s="390"/>
      <c r="Y116" s="391"/>
      <c r="Z116" s="392"/>
      <c r="AA116" s="378"/>
      <c r="AB116" s="378"/>
      <c r="AC116" s="397"/>
      <c r="AD116" s="397"/>
      <c r="AE116" s="262"/>
      <c r="AF116" s="397"/>
      <c r="AG116" s="262"/>
      <c r="AH116" s="395"/>
      <c r="AI116" s="262"/>
      <c r="AJ116" s="262"/>
      <c r="AK116" s="395"/>
      <c r="AL116" s="395"/>
      <c r="AM116" s="262"/>
      <c r="AN116" s="398"/>
      <c r="AO116" s="398"/>
      <c r="AP116" s="398"/>
    </row>
    <row r="117" spans="24:42" x14ac:dyDescent="0.2">
      <c r="X117" s="390"/>
      <c r="Y117" s="391"/>
      <c r="Z117" s="392"/>
      <c r="AA117" s="378"/>
      <c r="AB117" s="378"/>
      <c r="AC117" s="397"/>
      <c r="AD117" s="397"/>
      <c r="AE117" s="262"/>
      <c r="AF117" s="397"/>
      <c r="AG117" s="262"/>
      <c r="AH117" s="395"/>
      <c r="AI117" s="262"/>
      <c r="AJ117" s="262"/>
      <c r="AK117" s="395"/>
      <c r="AL117" s="395"/>
      <c r="AM117" s="262"/>
      <c r="AN117" s="398"/>
      <c r="AO117" s="398"/>
      <c r="AP117" s="398"/>
    </row>
    <row r="118" spans="24:42" x14ac:dyDescent="0.2">
      <c r="X118" s="390"/>
      <c r="Y118" s="391"/>
      <c r="Z118" s="392"/>
      <c r="AA118" s="378"/>
      <c r="AB118" s="378"/>
      <c r="AC118" s="397"/>
      <c r="AD118" s="397"/>
      <c r="AE118" s="262"/>
      <c r="AF118" s="397"/>
      <c r="AG118" s="262"/>
      <c r="AH118" s="395"/>
      <c r="AI118" s="262"/>
      <c r="AJ118" s="262"/>
      <c r="AK118" s="395"/>
      <c r="AL118" s="395"/>
      <c r="AM118" s="262"/>
      <c r="AN118" s="398"/>
      <c r="AO118" s="398"/>
      <c r="AP118" s="398"/>
    </row>
    <row r="119" spans="24:42" x14ac:dyDescent="0.2">
      <c r="X119" s="390"/>
      <c r="Y119" s="391"/>
      <c r="Z119" s="392"/>
      <c r="AA119" s="378"/>
      <c r="AB119" s="378"/>
      <c r="AC119" s="397"/>
      <c r="AD119" s="397"/>
      <c r="AE119" s="262"/>
      <c r="AF119" s="397"/>
      <c r="AG119" s="262"/>
      <c r="AH119" s="395"/>
      <c r="AI119" s="262"/>
      <c r="AJ119" s="262"/>
      <c r="AK119" s="395"/>
      <c r="AL119" s="395"/>
      <c r="AM119" s="262"/>
      <c r="AN119" s="398"/>
      <c r="AO119" s="398"/>
      <c r="AP119" s="398"/>
    </row>
    <row r="120" spans="24:42" x14ac:dyDescent="0.2">
      <c r="X120" s="390"/>
      <c r="Y120" s="391"/>
      <c r="Z120" s="392"/>
      <c r="AA120" s="378"/>
      <c r="AB120" s="378"/>
      <c r="AC120" s="397"/>
      <c r="AD120" s="397"/>
      <c r="AE120" s="262"/>
      <c r="AF120" s="397"/>
      <c r="AG120" s="262"/>
      <c r="AH120" s="395"/>
      <c r="AI120" s="262"/>
      <c r="AJ120" s="262"/>
      <c r="AK120" s="395"/>
      <c r="AL120" s="395"/>
      <c r="AM120" s="262"/>
      <c r="AN120" s="398"/>
      <c r="AO120" s="398"/>
      <c r="AP120" s="398"/>
    </row>
    <row r="121" spans="24:42" x14ac:dyDescent="0.2">
      <c r="X121" s="390"/>
      <c r="Y121" s="391"/>
      <c r="Z121" s="392"/>
      <c r="AA121" s="378"/>
      <c r="AB121" s="378"/>
      <c r="AC121" s="397"/>
      <c r="AD121" s="397"/>
      <c r="AE121" s="262"/>
      <c r="AF121" s="397"/>
      <c r="AG121" s="262"/>
      <c r="AH121" s="395"/>
      <c r="AI121" s="262"/>
      <c r="AJ121" s="262"/>
      <c r="AK121" s="395"/>
      <c r="AL121" s="395"/>
      <c r="AM121" s="262"/>
      <c r="AN121" s="398"/>
      <c r="AO121" s="398"/>
      <c r="AP121" s="398"/>
    </row>
    <row r="122" spans="24:42" x14ac:dyDescent="0.2">
      <c r="X122" s="390"/>
      <c r="Y122" s="391"/>
      <c r="Z122" s="392"/>
      <c r="AA122" s="378"/>
      <c r="AB122" s="378"/>
      <c r="AC122" s="397"/>
      <c r="AD122" s="397"/>
      <c r="AE122" s="262"/>
      <c r="AF122" s="397"/>
      <c r="AG122" s="262"/>
      <c r="AH122" s="395"/>
      <c r="AI122" s="262"/>
      <c r="AJ122" s="262"/>
      <c r="AK122" s="395"/>
      <c r="AL122" s="395"/>
      <c r="AM122" s="262"/>
      <c r="AN122" s="398"/>
      <c r="AO122" s="398"/>
      <c r="AP122" s="398"/>
    </row>
    <row r="123" spans="24:42" x14ac:dyDescent="0.2">
      <c r="X123" s="390"/>
      <c r="Y123" s="391"/>
      <c r="Z123" s="392"/>
      <c r="AA123" s="378"/>
      <c r="AB123" s="378"/>
      <c r="AC123" s="397"/>
      <c r="AD123" s="397"/>
      <c r="AE123" s="262"/>
      <c r="AF123" s="397"/>
      <c r="AG123" s="262"/>
      <c r="AH123" s="395"/>
      <c r="AI123" s="262"/>
      <c r="AJ123" s="262"/>
      <c r="AK123" s="395"/>
      <c r="AL123" s="395"/>
      <c r="AM123" s="262"/>
      <c r="AN123" s="398"/>
      <c r="AO123" s="398"/>
      <c r="AP123" s="398"/>
    </row>
    <row r="124" spans="24:42" x14ac:dyDescent="0.2">
      <c r="X124" s="390"/>
      <c r="Y124" s="391"/>
      <c r="Z124" s="392"/>
      <c r="AA124" s="378"/>
      <c r="AB124" s="378"/>
      <c r="AC124" s="397"/>
      <c r="AD124" s="397"/>
      <c r="AE124" s="262"/>
      <c r="AF124" s="397"/>
      <c r="AG124" s="262"/>
      <c r="AH124" s="395"/>
      <c r="AI124" s="262"/>
      <c r="AJ124" s="262"/>
      <c r="AK124" s="395"/>
      <c r="AL124" s="395"/>
      <c r="AM124" s="262"/>
      <c r="AN124" s="398"/>
      <c r="AO124" s="398"/>
      <c r="AP124" s="398"/>
    </row>
    <row r="125" spans="24:42" x14ac:dyDescent="0.2">
      <c r="X125" s="390"/>
      <c r="Y125" s="391"/>
      <c r="Z125" s="392"/>
      <c r="AA125" s="378"/>
      <c r="AB125" s="378"/>
      <c r="AC125" s="397"/>
      <c r="AD125" s="397"/>
      <c r="AE125" s="262"/>
      <c r="AF125" s="397"/>
      <c r="AG125" s="262"/>
      <c r="AH125" s="395"/>
      <c r="AI125" s="262"/>
      <c r="AJ125" s="262"/>
      <c r="AK125" s="395"/>
      <c r="AL125" s="395"/>
      <c r="AM125" s="262"/>
      <c r="AN125" s="398"/>
      <c r="AO125" s="398"/>
      <c r="AP125" s="398"/>
    </row>
    <row r="126" spans="24:42" x14ac:dyDescent="0.2">
      <c r="X126" s="390"/>
      <c r="Y126" s="391"/>
      <c r="Z126" s="392"/>
      <c r="AA126" s="378"/>
      <c r="AB126" s="378"/>
      <c r="AC126" s="397"/>
      <c r="AD126" s="397"/>
      <c r="AE126" s="262"/>
      <c r="AF126" s="397"/>
      <c r="AG126" s="262"/>
      <c r="AH126" s="395"/>
      <c r="AI126" s="262"/>
      <c r="AJ126" s="262"/>
      <c r="AK126" s="395"/>
      <c r="AL126" s="395"/>
      <c r="AM126" s="262"/>
      <c r="AN126" s="398"/>
      <c r="AO126" s="398"/>
      <c r="AP126" s="398"/>
    </row>
    <row r="127" spans="24:42" x14ac:dyDescent="0.2">
      <c r="X127" s="390"/>
      <c r="Y127" s="391"/>
      <c r="Z127" s="392"/>
      <c r="AA127" s="378"/>
      <c r="AB127" s="378"/>
      <c r="AC127" s="397"/>
      <c r="AD127" s="397"/>
      <c r="AE127" s="262"/>
      <c r="AF127" s="397"/>
      <c r="AG127" s="262"/>
      <c r="AH127" s="395"/>
      <c r="AI127" s="262"/>
      <c r="AJ127" s="262"/>
      <c r="AK127" s="395"/>
      <c r="AL127" s="395"/>
      <c r="AM127" s="262"/>
      <c r="AN127" s="398"/>
      <c r="AO127" s="398"/>
      <c r="AP127" s="398"/>
    </row>
    <row r="128" spans="24:42" x14ac:dyDescent="0.2">
      <c r="X128" s="390"/>
      <c r="Y128" s="391"/>
      <c r="Z128" s="392"/>
      <c r="AA128" s="378"/>
      <c r="AB128" s="378"/>
      <c r="AC128" s="397"/>
      <c r="AD128" s="397"/>
      <c r="AE128" s="262"/>
      <c r="AF128" s="397"/>
      <c r="AG128" s="262"/>
      <c r="AH128" s="395"/>
      <c r="AI128" s="262"/>
      <c r="AJ128" s="262"/>
      <c r="AK128" s="395"/>
      <c r="AL128" s="395"/>
      <c r="AM128" s="262"/>
      <c r="AN128" s="398"/>
      <c r="AO128" s="398"/>
      <c r="AP128" s="398"/>
    </row>
    <row r="129" spans="24:42" x14ac:dyDescent="0.2">
      <c r="X129" s="390"/>
      <c r="Y129" s="391"/>
      <c r="Z129" s="392"/>
      <c r="AA129" s="378"/>
      <c r="AB129" s="378"/>
      <c r="AC129" s="397"/>
      <c r="AD129" s="397"/>
      <c r="AE129" s="262"/>
      <c r="AF129" s="397"/>
      <c r="AG129" s="262"/>
      <c r="AH129" s="395"/>
      <c r="AI129" s="262"/>
      <c r="AJ129" s="262"/>
      <c r="AK129" s="395"/>
      <c r="AL129" s="395"/>
      <c r="AM129" s="262"/>
      <c r="AN129" s="398"/>
      <c r="AO129" s="398"/>
      <c r="AP129" s="398"/>
    </row>
    <row r="130" spans="24:42" x14ac:dyDescent="0.2">
      <c r="X130" s="390"/>
      <c r="Y130" s="391"/>
      <c r="Z130" s="392"/>
      <c r="AA130" s="378"/>
      <c r="AB130" s="378"/>
      <c r="AC130" s="397"/>
      <c r="AD130" s="397"/>
      <c r="AE130" s="262"/>
      <c r="AF130" s="397"/>
      <c r="AG130" s="262"/>
      <c r="AH130" s="395"/>
      <c r="AI130" s="262"/>
      <c r="AJ130" s="262"/>
      <c r="AK130" s="395"/>
      <c r="AL130" s="395"/>
      <c r="AM130" s="262"/>
      <c r="AN130" s="398"/>
      <c r="AO130" s="398"/>
      <c r="AP130" s="398"/>
    </row>
    <row r="131" spans="24:42" x14ac:dyDescent="0.2">
      <c r="X131" s="390"/>
      <c r="Y131" s="391"/>
      <c r="Z131" s="392"/>
      <c r="AA131" s="378"/>
      <c r="AB131" s="378"/>
      <c r="AC131" s="397"/>
      <c r="AD131" s="397"/>
      <c r="AE131" s="262"/>
      <c r="AF131" s="397"/>
      <c r="AG131" s="262"/>
      <c r="AH131" s="395"/>
      <c r="AI131" s="262"/>
      <c r="AJ131" s="262"/>
      <c r="AK131" s="395"/>
      <c r="AL131" s="395"/>
      <c r="AM131" s="262"/>
      <c r="AN131" s="398"/>
      <c r="AO131" s="398"/>
      <c r="AP131" s="398"/>
    </row>
    <row r="132" spans="24:42" x14ac:dyDescent="0.2">
      <c r="X132" s="390"/>
      <c r="Y132" s="391"/>
      <c r="Z132" s="392"/>
      <c r="AA132" s="378"/>
      <c r="AB132" s="378"/>
      <c r="AC132" s="397"/>
      <c r="AD132" s="397"/>
      <c r="AE132" s="262"/>
      <c r="AF132" s="397"/>
      <c r="AG132" s="262"/>
      <c r="AH132" s="395"/>
      <c r="AI132" s="262"/>
      <c r="AJ132" s="262"/>
      <c r="AK132" s="395"/>
      <c r="AL132" s="395"/>
      <c r="AM132" s="262"/>
      <c r="AN132" s="398"/>
      <c r="AO132" s="398"/>
      <c r="AP132" s="398"/>
    </row>
    <row r="133" spans="24:42" x14ac:dyDescent="0.2">
      <c r="X133" s="390"/>
      <c r="Y133" s="391"/>
      <c r="Z133" s="392"/>
      <c r="AA133" s="378"/>
      <c r="AB133" s="378"/>
      <c r="AC133" s="397"/>
      <c r="AD133" s="397"/>
      <c r="AE133" s="262"/>
      <c r="AF133" s="397"/>
      <c r="AG133" s="262"/>
      <c r="AH133" s="395"/>
      <c r="AI133" s="262"/>
      <c r="AJ133" s="262"/>
      <c r="AK133" s="395"/>
      <c r="AL133" s="395"/>
      <c r="AM133" s="262"/>
      <c r="AN133" s="398"/>
      <c r="AO133" s="398"/>
      <c r="AP133" s="398"/>
    </row>
    <row r="134" spans="24:42" x14ac:dyDescent="0.2">
      <c r="X134" s="390"/>
      <c r="Y134" s="391"/>
      <c r="Z134" s="392"/>
      <c r="AA134" s="378"/>
      <c r="AB134" s="378"/>
      <c r="AC134" s="397"/>
      <c r="AD134" s="397"/>
      <c r="AE134" s="262"/>
      <c r="AF134" s="397"/>
      <c r="AG134" s="262"/>
      <c r="AH134" s="395"/>
      <c r="AI134" s="262"/>
      <c r="AJ134" s="262"/>
      <c r="AK134" s="395"/>
      <c r="AL134" s="395"/>
      <c r="AM134" s="262"/>
      <c r="AN134" s="398"/>
      <c r="AO134" s="398"/>
      <c r="AP134" s="398"/>
    </row>
    <row r="135" spans="24:42" x14ac:dyDescent="0.2">
      <c r="X135" s="390"/>
      <c r="Y135" s="391"/>
      <c r="Z135" s="392"/>
      <c r="AA135" s="378"/>
      <c r="AB135" s="378"/>
      <c r="AC135" s="397"/>
      <c r="AD135" s="397"/>
      <c r="AE135" s="262"/>
      <c r="AF135" s="397"/>
      <c r="AG135" s="262"/>
      <c r="AH135" s="395"/>
      <c r="AI135" s="262"/>
      <c r="AJ135" s="262"/>
      <c r="AK135" s="395"/>
      <c r="AL135" s="395"/>
      <c r="AM135" s="262"/>
      <c r="AN135" s="398"/>
      <c r="AO135" s="398"/>
      <c r="AP135" s="398"/>
    </row>
    <row r="136" spans="24:42" x14ac:dyDescent="0.2">
      <c r="X136" s="390"/>
      <c r="Y136" s="391"/>
      <c r="Z136" s="392"/>
      <c r="AA136" s="378"/>
      <c r="AB136" s="378"/>
      <c r="AC136" s="397"/>
      <c r="AD136" s="397"/>
      <c r="AE136" s="262"/>
      <c r="AF136" s="397"/>
      <c r="AG136" s="262"/>
      <c r="AH136" s="395"/>
      <c r="AI136" s="262"/>
      <c r="AJ136" s="262"/>
      <c r="AK136" s="395"/>
      <c r="AL136" s="395"/>
      <c r="AM136" s="262"/>
      <c r="AN136" s="398"/>
      <c r="AO136" s="398"/>
      <c r="AP136" s="398"/>
    </row>
    <row r="137" spans="24:42" x14ac:dyDescent="0.2">
      <c r="X137" s="390"/>
      <c r="Y137" s="391"/>
      <c r="Z137" s="392"/>
      <c r="AA137" s="378"/>
      <c r="AB137" s="378"/>
      <c r="AC137" s="397"/>
      <c r="AD137" s="397"/>
      <c r="AE137" s="262"/>
      <c r="AF137" s="397"/>
      <c r="AG137" s="262"/>
      <c r="AH137" s="395"/>
      <c r="AI137" s="262"/>
      <c r="AJ137" s="262"/>
      <c r="AK137" s="395"/>
      <c r="AL137" s="395"/>
      <c r="AM137" s="262"/>
      <c r="AN137" s="398"/>
      <c r="AO137" s="398"/>
      <c r="AP137" s="398"/>
    </row>
    <row r="138" spans="24:42" x14ac:dyDescent="0.2">
      <c r="X138" s="390"/>
      <c r="Y138" s="391"/>
      <c r="Z138" s="392"/>
      <c r="AA138" s="378"/>
      <c r="AB138" s="378"/>
      <c r="AC138" s="397"/>
      <c r="AD138" s="397"/>
      <c r="AE138" s="262"/>
      <c r="AF138" s="397"/>
      <c r="AG138" s="262"/>
      <c r="AH138" s="395"/>
      <c r="AI138" s="262"/>
      <c r="AJ138" s="262"/>
      <c r="AK138" s="395"/>
      <c r="AL138" s="395"/>
      <c r="AM138" s="262"/>
      <c r="AN138" s="398"/>
      <c r="AO138" s="398"/>
      <c r="AP138" s="398"/>
    </row>
    <row r="139" spans="24:42" x14ac:dyDescent="0.2">
      <c r="X139" s="390"/>
      <c r="Y139" s="391"/>
      <c r="Z139" s="392"/>
      <c r="AA139" s="378"/>
      <c r="AB139" s="378"/>
      <c r="AC139" s="397"/>
      <c r="AD139" s="397"/>
      <c r="AE139" s="262"/>
      <c r="AF139" s="397"/>
      <c r="AG139" s="262"/>
      <c r="AH139" s="395"/>
      <c r="AI139" s="262"/>
      <c r="AJ139" s="262"/>
      <c r="AK139" s="395"/>
      <c r="AL139" s="395"/>
      <c r="AM139" s="262"/>
      <c r="AN139" s="398"/>
      <c r="AO139" s="398"/>
      <c r="AP139" s="398"/>
    </row>
    <row r="140" spans="24:42" x14ac:dyDescent="0.2">
      <c r="X140" s="390"/>
      <c r="Y140" s="391"/>
      <c r="Z140" s="392"/>
      <c r="AA140" s="378"/>
      <c r="AB140" s="378"/>
      <c r="AC140" s="397"/>
      <c r="AD140" s="397"/>
      <c r="AE140" s="262"/>
      <c r="AF140" s="397"/>
      <c r="AG140" s="262"/>
      <c r="AH140" s="395"/>
      <c r="AI140" s="262"/>
      <c r="AJ140" s="262"/>
      <c r="AK140" s="395"/>
      <c r="AL140" s="395"/>
      <c r="AM140" s="262"/>
      <c r="AN140" s="398"/>
      <c r="AO140" s="398"/>
      <c r="AP140" s="398"/>
    </row>
    <row r="141" spans="24:42" x14ac:dyDescent="0.2">
      <c r="X141" s="390"/>
      <c r="Y141" s="391"/>
      <c r="Z141" s="392"/>
      <c r="AA141" s="378"/>
      <c r="AB141" s="378"/>
      <c r="AC141" s="397"/>
      <c r="AD141" s="397"/>
      <c r="AE141" s="262"/>
      <c r="AF141" s="397"/>
      <c r="AG141" s="262"/>
      <c r="AH141" s="395"/>
      <c r="AI141" s="262"/>
      <c r="AJ141" s="262"/>
      <c r="AK141" s="395"/>
      <c r="AL141" s="395"/>
      <c r="AM141" s="262"/>
      <c r="AN141" s="398"/>
      <c r="AO141" s="398"/>
      <c r="AP141" s="398"/>
    </row>
    <row r="142" spans="24:42" x14ac:dyDescent="0.2">
      <c r="X142" s="390"/>
      <c r="Y142" s="391"/>
      <c r="Z142" s="392"/>
      <c r="AA142" s="378"/>
      <c r="AB142" s="378"/>
      <c r="AC142" s="397"/>
      <c r="AD142" s="397"/>
      <c r="AE142" s="262"/>
      <c r="AF142" s="397"/>
      <c r="AG142" s="262"/>
      <c r="AH142" s="395"/>
      <c r="AI142" s="262"/>
      <c r="AJ142" s="262"/>
      <c r="AK142" s="395"/>
      <c r="AL142" s="395"/>
      <c r="AM142" s="262"/>
      <c r="AN142" s="398"/>
      <c r="AO142" s="398"/>
      <c r="AP142" s="398"/>
    </row>
    <row r="143" spans="24:42" x14ac:dyDescent="0.2">
      <c r="X143" s="390"/>
      <c r="Y143" s="391"/>
      <c r="Z143" s="392"/>
      <c r="AA143" s="378"/>
      <c r="AB143" s="378"/>
      <c r="AC143" s="397"/>
      <c r="AD143" s="397"/>
      <c r="AE143" s="262"/>
      <c r="AF143" s="397"/>
      <c r="AG143" s="262"/>
      <c r="AH143" s="395"/>
      <c r="AI143" s="262"/>
      <c r="AJ143" s="262"/>
      <c r="AK143" s="395"/>
      <c r="AL143" s="395"/>
      <c r="AM143" s="262"/>
      <c r="AN143" s="398"/>
      <c r="AO143" s="398"/>
      <c r="AP143" s="398"/>
    </row>
    <row r="144" spans="24:42" x14ac:dyDescent="0.2">
      <c r="X144" s="390"/>
      <c r="Y144" s="391"/>
      <c r="Z144" s="392"/>
      <c r="AA144" s="378"/>
      <c r="AB144" s="378"/>
      <c r="AC144" s="397"/>
      <c r="AD144" s="397"/>
      <c r="AE144" s="262"/>
      <c r="AF144" s="397"/>
      <c r="AG144" s="262"/>
      <c r="AH144" s="395"/>
      <c r="AI144" s="262"/>
      <c r="AJ144" s="262"/>
      <c r="AK144" s="395"/>
      <c r="AL144" s="395"/>
      <c r="AM144" s="262"/>
      <c r="AN144" s="398"/>
      <c r="AO144" s="398"/>
      <c r="AP144" s="398"/>
    </row>
    <row r="145" spans="24:42" x14ac:dyDescent="0.2">
      <c r="X145" s="390"/>
      <c r="Y145" s="391"/>
      <c r="Z145" s="392"/>
      <c r="AA145" s="378"/>
      <c r="AB145" s="378"/>
      <c r="AC145" s="397"/>
      <c r="AD145" s="397"/>
      <c r="AE145" s="262"/>
      <c r="AF145" s="397"/>
      <c r="AG145" s="262"/>
      <c r="AH145" s="395"/>
      <c r="AI145" s="262"/>
      <c r="AJ145" s="262"/>
      <c r="AK145" s="395"/>
      <c r="AL145" s="395"/>
      <c r="AM145" s="262"/>
      <c r="AN145" s="398"/>
      <c r="AO145" s="398"/>
      <c r="AP145" s="398"/>
    </row>
    <row r="146" spans="24:42" x14ac:dyDescent="0.2">
      <c r="X146" s="390"/>
      <c r="Y146" s="391"/>
      <c r="Z146" s="392"/>
      <c r="AA146" s="378"/>
      <c r="AB146" s="378"/>
      <c r="AC146" s="397"/>
      <c r="AD146" s="397"/>
      <c r="AE146" s="262"/>
      <c r="AF146" s="397"/>
      <c r="AG146" s="262"/>
      <c r="AH146" s="395"/>
      <c r="AI146" s="262"/>
      <c r="AJ146" s="262"/>
      <c r="AK146" s="395"/>
      <c r="AL146" s="395"/>
      <c r="AM146" s="262"/>
      <c r="AN146" s="398"/>
      <c r="AO146" s="398"/>
      <c r="AP146" s="398"/>
    </row>
    <row r="147" spans="24:42" x14ac:dyDescent="0.2">
      <c r="X147" s="390"/>
      <c r="Y147" s="391"/>
      <c r="Z147" s="392"/>
      <c r="AA147" s="378"/>
      <c r="AB147" s="378"/>
      <c r="AC147" s="397"/>
      <c r="AD147" s="397"/>
      <c r="AE147" s="262"/>
      <c r="AF147" s="397"/>
      <c r="AG147" s="262"/>
      <c r="AH147" s="395"/>
      <c r="AI147" s="262"/>
      <c r="AJ147" s="262"/>
      <c r="AK147" s="395"/>
      <c r="AL147" s="395"/>
      <c r="AM147" s="262"/>
      <c r="AN147" s="398"/>
      <c r="AO147" s="398"/>
      <c r="AP147" s="398"/>
    </row>
    <row r="148" spans="24:42" x14ac:dyDescent="0.2">
      <c r="X148" s="390"/>
      <c r="Y148" s="391"/>
      <c r="Z148" s="392"/>
      <c r="AA148" s="378"/>
      <c r="AB148" s="378"/>
      <c r="AC148" s="397"/>
      <c r="AD148" s="397"/>
      <c r="AE148" s="262"/>
      <c r="AF148" s="397"/>
      <c r="AG148" s="262"/>
      <c r="AH148" s="395"/>
      <c r="AI148" s="262"/>
      <c r="AJ148" s="262"/>
      <c r="AK148" s="395"/>
      <c r="AL148" s="395"/>
      <c r="AM148" s="262"/>
      <c r="AN148" s="398"/>
      <c r="AO148" s="398"/>
      <c r="AP148" s="398"/>
    </row>
    <row r="149" spans="24:42" x14ac:dyDescent="0.2">
      <c r="X149" s="390"/>
      <c r="Y149" s="391"/>
      <c r="Z149" s="392"/>
      <c r="AA149" s="378"/>
      <c r="AB149" s="378"/>
      <c r="AC149" s="397"/>
      <c r="AD149" s="397"/>
      <c r="AE149" s="262"/>
      <c r="AF149" s="397"/>
      <c r="AG149" s="262"/>
      <c r="AH149" s="395"/>
      <c r="AI149" s="262"/>
      <c r="AJ149" s="262"/>
      <c r="AK149" s="395"/>
      <c r="AL149" s="395"/>
      <c r="AM149" s="262"/>
      <c r="AN149" s="398"/>
      <c r="AO149" s="398"/>
      <c r="AP149" s="398"/>
    </row>
    <row r="150" spans="24:42" x14ac:dyDescent="0.2">
      <c r="X150" s="390"/>
      <c r="Y150" s="391"/>
      <c r="Z150" s="392"/>
      <c r="AA150" s="378"/>
      <c r="AB150" s="378"/>
      <c r="AC150" s="397"/>
      <c r="AD150" s="397"/>
      <c r="AE150" s="262"/>
      <c r="AF150" s="397"/>
      <c r="AG150" s="262"/>
      <c r="AH150" s="395"/>
      <c r="AI150" s="262"/>
      <c r="AJ150" s="262"/>
      <c r="AK150" s="395"/>
      <c r="AL150" s="395"/>
      <c r="AM150" s="262"/>
      <c r="AN150" s="398"/>
      <c r="AO150" s="398"/>
      <c r="AP150" s="398"/>
    </row>
    <row r="151" spans="24:42" x14ac:dyDescent="0.2">
      <c r="X151" s="390"/>
      <c r="Y151" s="391"/>
      <c r="Z151" s="392"/>
      <c r="AA151" s="378"/>
      <c r="AB151" s="378"/>
      <c r="AC151" s="397"/>
      <c r="AD151" s="397"/>
      <c r="AE151" s="262"/>
      <c r="AF151" s="397"/>
      <c r="AG151" s="262"/>
      <c r="AH151" s="395"/>
      <c r="AI151" s="262"/>
      <c r="AJ151" s="262"/>
      <c r="AK151" s="395"/>
      <c r="AL151" s="395"/>
      <c r="AM151" s="262"/>
      <c r="AN151" s="398"/>
      <c r="AO151" s="398"/>
      <c r="AP151" s="398"/>
    </row>
    <row r="152" spans="24:42" x14ac:dyDescent="0.2">
      <c r="X152" s="390"/>
      <c r="Y152" s="391"/>
      <c r="Z152" s="392"/>
      <c r="AA152" s="378"/>
      <c r="AB152" s="378"/>
      <c r="AC152" s="397"/>
      <c r="AD152" s="397"/>
      <c r="AE152" s="262"/>
      <c r="AF152" s="397"/>
      <c r="AG152" s="262"/>
      <c r="AH152" s="395"/>
      <c r="AI152" s="262"/>
      <c r="AJ152" s="262"/>
      <c r="AK152" s="395"/>
      <c r="AL152" s="395"/>
      <c r="AM152" s="262"/>
      <c r="AN152" s="398"/>
      <c r="AO152" s="398"/>
      <c r="AP152" s="398"/>
    </row>
    <row r="153" spans="24:42" x14ac:dyDescent="0.2">
      <c r="X153" s="390"/>
      <c r="Y153" s="391"/>
      <c r="Z153" s="392"/>
      <c r="AA153" s="378"/>
      <c r="AB153" s="378"/>
      <c r="AC153" s="397"/>
      <c r="AD153" s="397"/>
      <c r="AE153" s="262"/>
      <c r="AF153" s="397"/>
      <c r="AG153" s="262"/>
      <c r="AH153" s="395"/>
      <c r="AI153" s="262"/>
      <c r="AJ153" s="262"/>
      <c r="AK153" s="395"/>
      <c r="AL153" s="395"/>
      <c r="AM153" s="262"/>
      <c r="AN153" s="398"/>
      <c r="AO153" s="398"/>
      <c r="AP153" s="398"/>
    </row>
    <row r="154" spans="24:42" x14ac:dyDescent="0.2">
      <c r="X154" s="390"/>
      <c r="Y154" s="391"/>
      <c r="Z154" s="392"/>
      <c r="AA154" s="378"/>
      <c r="AB154" s="378"/>
      <c r="AC154" s="397"/>
      <c r="AD154" s="397"/>
      <c r="AE154" s="262"/>
      <c r="AF154" s="397"/>
      <c r="AG154" s="262"/>
      <c r="AH154" s="395"/>
      <c r="AI154" s="262"/>
      <c r="AJ154" s="262"/>
      <c r="AK154" s="395"/>
      <c r="AL154" s="395"/>
      <c r="AM154" s="262"/>
      <c r="AN154" s="398"/>
      <c r="AO154" s="398"/>
      <c r="AP154" s="398"/>
    </row>
    <row r="155" spans="24:42" x14ac:dyDescent="0.2">
      <c r="X155" s="390"/>
      <c r="Y155" s="391"/>
      <c r="Z155" s="392"/>
      <c r="AA155" s="378"/>
      <c r="AB155" s="378"/>
      <c r="AC155" s="397"/>
      <c r="AD155" s="397"/>
      <c r="AE155" s="262"/>
      <c r="AF155" s="397"/>
      <c r="AG155" s="262"/>
      <c r="AH155" s="395"/>
      <c r="AI155" s="262"/>
      <c r="AJ155" s="262"/>
      <c r="AK155" s="395"/>
      <c r="AL155" s="395"/>
      <c r="AM155" s="262"/>
      <c r="AN155" s="398"/>
      <c r="AO155" s="398"/>
      <c r="AP155" s="398"/>
    </row>
    <row r="156" spans="24:42" x14ac:dyDescent="0.2">
      <c r="X156" s="390"/>
      <c r="Y156" s="391"/>
      <c r="Z156" s="392"/>
      <c r="AA156" s="378"/>
      <c r="AB156" s="378"/>
      <c r="AC156" s="397"/>
      <c r="AD156" s="397"/>
      <c r="AE156" s="262"/>
      <c r="AF156" s="397"/>
      <c r="AG156" s="262"/>
      <c r="AH156" s="395"/>
      <c r="AI156" s="262"/>
      <c r="AJ156" s="262"/>
      <c r="AK156" s="395"/>
      <c r="AL156" s="395"/>
      <c r="AM156" s="262"/>
      <c r="AN156" s="398"/>
      <c r="AO156" s="398"/>
      <c r="AP156" s="398"/>
    </row>
    <row r="157" spans="24:42" x14ac:dyDescent="0.2">
      <c r="X157" s="390"/>
      <c r="Y157" s="391"/>
      <c r="Z157" s="392"/>
      <c r="AA157" s="378"/>
      <c r="AB157" s="378"/>
      <c r="AC157" s="397"/>
      <c r="AD157" s="397"/>
      <c r="AE157" s="262"/>
      <c r="AF157" s="397"/>
      <c r="AG157" s="262"/>
      <c r="AH157" s="395"/>
      <c r="AI157" s="262"/>
      <c r="AJ157" s="262"/>
      <c r="AK157" s="395"/>
      <c r="AL157" s="395"/>
      <c r="AM157" s="262"/>
      <c r="AN157" s="398"/>
      <c r="AO157" s="398"/>
      <c r="AP157" s="398"/>
    </row>
    <row r="158" spans="24:42" x14ac:dyDescent="0.2">
      <c r="X158" s="390"/>
      <c r="Y158" s="391"/>
      <c r="Z158" s="392"/>
      <c r="AA158" s="378"/>
      <c r="AB158" s="378"/>
      <c r="AC158" s="397"/>
      <c r="AD158" s="397"/>
      <c r="AE158" s="262"/>
      <c r="AF158" s="397"/>
      <c r="AG158" s="262"/>
      <c r="AH158" s="395"/>
      <c r="AI158" s="262"/>
      <c r="AJ158" s="262"/>
      <c r="AK158" s="395"/>
      <c r="AL158" s="395"/>
      <c r="AM158" s="262"/>
      <c r="AN158" s="398"/>
      <c r="AO158" s="398"/>
      <c r="AP158" s="398"/>
    </row>
    <row r="159" spans="24:42" x14ac:dyDescent="0.2">
      <c r="X159" s="402"/>
      <c r="Y159" s="402"/>
      <c r="Z159" s="402"/>
      <c r="AA159" s="403"/>
      <c r="AB159" s="403"/>
      <c r="AC159" s="397"/>
      <c r="AD159" s="397"/>
      <c r="AE159" s="262"/>
      <c r="AF159" s="397"/>
      <c r="AG159" s="262"/>
      <c r="AH159" s="395"/>
      <c r="AI159" s="262"/>
      <c r="AJ159" s="262"/>
      <c r="AK159" s="395"/>
      <c r="AL159" s="395"/>
      <c r="AM159" s="262"/>
      <c r="AN159" s="398"/>
      <c r="AO159" s="398"/>
      <c r="AP159" s="398"/>
    </row>
    <row r="160" spans="24:42" x14ac:dyDescent="0.2">
      <c r="X160" s="402"/>
      <c r="Y160" s="402"/>
      <c r="Z160" s="402"/>
      <c r="AA160" s="403"/>
      <c r="AB160" s="403"/>
      <c r="AC160" s="397"/>
      <c r="AD160" s="397"/>
      <c r="AE160" s="262"/>
      <c r="AF160" s="397"/>
      <c r="AG160" s="262"/>
      <c r="AH160" s="395"/>
      <c r="AI160" s="262"/>
      <c r="AJ160" s="262"/>
      <c r="AK160" s="395"/>
      <c r="AL160" s="395"/>
      <c r="AM160" s="262"/>
      <c r="AN160" s="398"/>
      <c r="AO160" s="398"/>
      <c r="AP160" s="398"/>
    </row>
    <row r="161" spans="24:42" x14ac:dyDescent="0.2">
      <c r="X161" s="402"/>
      <c r="Y161" s="402"/>
      <c r="Z161" s="402"/>
      <c r="AA161" s="403"/>
      <c r="AB161" s="403"/>
      <c r="AC161" s="397"/>
      <c r="AD161" s="397"/>
      <c r="AE161" s="262"/>
      <c r="AF161" s="397"/>
      <c r="AG161" s="262"/>
      <c r="AH161" s="395"/>
      <c r="AI161" s="262"/>
      <c r="AJ161" s="262"/>
      <c r="AK161" s="395"/>
      <c r="AL161" s="395"/>
      <c r="AM161" s="262"/>
      <c r="AN161" s="398"/>
      <c r="AO161" s="398"/>
      <c r="AP161" s="398"/>
    </row>
    <row r="162" spans="24:42" x14ac:dyDescent="0.2">
      <c r="X162" s="402"/>
      <c r="Y162" s="402"/>
      <c r="Z162" s="402"/>
      <c r="AA162" s="403"/>
      <c r="AB162" s="403"/>
      <c r="AC162" s="397"/>
      <c r="AD162" s="397"/>
      <c r="AE162" s="262"/>
      <c r="AF162" s="397"/>
      <c r="AG162" s="262"/>
      <c r="AH162" s="395"/>
      <c r="AI162" s="262"/>
      <c r="AJ162" s="262"/>
      <c r="AK162" s="395"/>
      <c r="AL162" s="395"/>
      <c r="AM162" s="262"/>
      <c r="AN162" s="398"/>
      <c r="AO162" s="398"/>
      <c r="AP162" s="398"/>
    </row>
    <row r="163" spans="24:42" x14ac:dyDescent="0.2">
      <c r="X163" s="402"/>
      <c r="Y163" s="402"/>
      <c r="Z163" s="402"/>
      <c r="AA163" s="403"/>
      <c r="AB163" s="403"/>
      <c r="AC163" s="397"/>
      <c r="AD163" s="397"/>
      <c r="AE163" s="262"/>
      <c r="AF163" s="397"/>
      <c r="AG163" s="262"/>
      <c r="AH163" s="395"/>
      <c r="AI163" s="262"/>
      <c r="AJ163" s="262"/>
      <c r="AK163" s="395"/>
      <c r="AL163" s="395"/>
      <c r="AM163" s="262"/>
      <c r="AN163" s="398"/>
      <c r="AO163" s="398"/>
      <c r="AP163" s="398"/>
    </row>
    <row r="164" spans="24:42" x14ac:dyDescent="0.2">
      <c r="X164" s="402"/>
      <c r="Y164" s="402"/>
      <c r="Z164" s="402"/>
      <c r="AA164" s="403"/>
      <c r="AB164" s="403"/>
      <c r="AC164" s="397"/>
      <c r="AD164" s="397"/>
      <c r="AE164" s="262"/>
      <c r="AF164" s="397"/>
      <c r="AG164" s="262"/>
      <c r="AH164" s="395"/>
      <c r="AI164" s="262"/>
      <c r="AJ164" s="262"/>
      <c r="AK164" s="395"/>
      <c r="AL164" s="395"/>
      <c r="AM164" s="262"/>
      <c r="AN164" s="398"/>
      <c r="AO164" s="398"/>
      <c r="AP164" s="398"/>
    </row>
    <row r="165" spans="24:42" x14ac:dyDescent="0.2">
      <c r="X165" s="402"/>
      <c r="Y165" s="402"/>
      <c r="Z165" s="402"/>
      <c r="AA165" s="403"/>
      <c r="AB165" s="403"/>
      <c r="AC165" s="397"/>
      <c r="AD165" s="397"/>
      <c r="AE165" s="262"/>
      <c r="AF165" s="397"/>
      <c r="AG165" s="262"/>
      <c r="AH165" s="395"/>
      <c r="AI165" s="262"/>
      <c r="AJ165" s="262"/>
      <c r="AK165" s="395"/>
      <c r="AL165" s="395"/>
      <c r="AM165" s="262"/>
      <c r="AN165" s="398"/>
      <c r="AO165" s="398"/>
      <c r="AP165" s="398"/>
    </row>
  </sheetData>
  <mergeCells count="3">
    <mergeCell ref="A4:M4"/>
    <mergeCell ref="P4:S4"/>
    <mergeCell ref="AG4:AM4"/>
  </mergeCells>
  <conditionalFormatting sqref="O2:O7 O10:O1048576">
    <cfRule type="containsText" dxfId="123" priority="51" operator="containsText" text="Open">
      <formula>NOT(ISERROR(SEARCH("Open",O2)))</formula>
    </cfRule>
    <cfRule type="containsText" dxfId="122" priority="52" operator="containsText" text="Finalised">
      <formula>NOT(ISERROR(SEARCH("Finalised",O2)))</formula>
    </cfRule>
  </conditionalFormatting>
  <conditionalFormatting sqref="O9">
    <cfRule type="containsText" dxfId="121" priority="3" operator="containsText" text="Open">
      <formula>NOT(ISERROR(SEARCH("Open",O9)))</formula>
    </cfRule>
    <cfRule type="containsText" dxfId="120" priority="4" operator="containsText" text="Finalised">
      <formula>NOT(ISERROR(SEARCH("Finalised",O9)))</formula>
    </cfRule>
  </conditionalFormatting>
  <conditionalFormatting sqref="O8">
    <cfRule type="containsText" dxfId="119" priority="1" operator="containsText" text="Open">
      <formula>NOT(ISERROR(SEARCH("Open",O8)))</formula>
    </cfRule>
    <cfRule type="containsText" dxfId="118" priority="2" operator="containsText" text="Finalised">
      <formula>NOT(ISERROR(SEARCH("Finalised",O8)))</formula>
    </cfRule>
  </conditionalFormatting>
  <pageMargins left="0.39370078740157483" right="0.39370078740157483" top="0.39370078740157483" bottom="0.39370078740157483" header="0" footer="0"/>
  <pageSetup paperSize="8" fitToHeight="5" orientation="landscape" r:id="rId1"/>
  <headerFooter alignWithMargins="0">
    <oddHeader>&amp;R&amp;12Annexure F</oddHeader>
    <oddFooter xml:space="preserve">&amp;L&amp;12Fruitless &amp; Wasteful Register - FY 2019&amp;R&amp;12&amp;P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6"/>
  <sheetViews>
    <sheetView showGridLines="0" zoomScaleNormal="100" workbookViewId="0">
      <pane ySplit="5" topLeftCell="A9" activePane="bottomLeft" state="frozen"/>
      <selection activeCell="U49" sqref="U49"/>
      <selection pane="bottomLeft" activeCell="S8" sqref="S8:S10"/>
    </sheetView>
  </sheetViews>
  <sheetFormatPr defaultRowHeight="14.25" x14ac:dyDescent="0.2"/>
  <cols>
    <col min="1" max="1" width="4.85546875" style="1" customWidth="1"/>
    <col min="2" max="2" width="12" style="1" hidden="1" customWidth="1"/>
    <col min="3" max="3" width="12.5703125" style="1" customWidth="1"/>
    <col min="4" max="4" width="12" style="1" customWidth="1"/>
    <col min="5" max="5" width="15.28515625" style="110" customWidth="1"/>
    <col min="6" max="6" width="28.5703125" style="24" customWidth="1"/>
    <col min="7" max="7" width="12.28515625" style="24" customWidth="1"/>
    <col min="8" max="8" width="11" style="24" customWidth="1"/>
    <col min="9" max="9" width="19.5703125" style="1" hidden="1" customWidth="1"/>
    <col min="10" max="10" width="20.140625" style="1" hidden="1" customWidth="1"/>
    <col min="11" max="11" width="16.28515625" style="1" hidden="1" customWidth="1"/>
    <col min="12" max="12" width="15" style="47" hidden="1" customWidth="1"/>
    <col min="13" max="13" width="11.140625" style="191" hidden="1" customWidth="1"/>
    <col min="14" max="14" width="23.5703125" style="24" hidden="1" customWidth="1"/>
    <col min="15" max="15" width="12.85546875" style="66" hidden="1" customWidth="1"/>
    <col min="16" max="16" width="22.7109375" style="24" hidden="1" customWidth="1"/>
    <col min="17" max="17" width="24" style="24" hidden="1" customWidth="1"/>
    <col min="18" max="18" width="19.85546875" style="50" customWidth="1"/>
    <col min="19" max="19" width="19.85546875" style="50" bestFit="1" customWidth="1"/>
    <col min="20" max="20" width="19.85546875" style="50" customWidth="1"/>
    <col min="21" max="21" width="26.42578125" style="39" customWidth="1"/>
    <col min="22" max="22" width="10" style="66" customWidth="1"/>
    <col min="23" max="23" width="15.28515625" style="110" customWidth="1"/>
    <col min="24" max="26" width="12.7109375" style="376" customWidth="1"/>
    <col min="27" max="28" width="12.7109375" style="377" customWidth="1"/>
    <col min="29" max="29" width="12.85546875" style="26" customWidth="1"/>
    <col min="30" max="30" width="16.85546875" style="26" hidden="1" customWidth="1"/>
    <col min="31" max="31" width="14.28515625" style="24" hidden="1" customWidth="1"/>
    <col min="32" max="32" width="13.140625" style="26" hidden="1" customWidth="1"/>
    <col min="33" max="33" width="11.7109375" style="24" hidden="1" customWidth="1"/>
    <col min="34" max="34" width="15.7109375" style="25" hidden="1" customWidth="1"/>
    <col min="35" max="35" width="13.28515625" style="24" hidden="1" customWidth="1"/>
    <col min="36" max="36" width="12.85546875" style="24" hidden="1" customWidth="1"/>
    <col min="37" max="37" width="14" style="25" hidden="1" customWidth="1"/>
    <col min="38" max="38" width="14" style="25" customWidth="1"/>
    <col min="39" max="39" width="15.28515625" style="24" customWidth="1"/>
    <col min="40" max="40" width="5" style="1" customWidth="1"/>
    <col min="41" max="41" width="13.7109375" style="1" customWidth="1"/>
    <col min="42" max="42" width="14.7109375" style="1" bestFit="1" customWidth="1"/>
    <col min="43" max="16384" width="9.140625" style="1"/>
  </cols>
  <sheetData>
    <row r="1" spans="1:47" s="3" customFormat="1" ht="24" customHeight="1" x14ac:dyDescent="0.2">
      <c r="A1" s="404" t="s">
        <v>453</v>
      </c>
      <c r="B1" s="53"/>
      <c r="C1" s="53"/>
      <c r="D1" s="53"/>
      <c r="E1" s="53"/>
      <c r="F1" s="53"/>
      <c r="G1" s="53"/>
      <c r="H1" s="53"/>
      <c r="I1" s="53"/>
      <c r="J1" s="53"/>
      <c r="K1" s="53"/>
      <c r="L1" s="53"/>
      <c r="M1" s="185"/>
      <c r="N1" s="53"/>
      <c r="O1" s="53"/>
      <c r="P1" s="53"/>
      <c r="Q1" s="53"/>
      <c r="R1" s="53"/>
      <c r="S1" s="53"/>
      <c r="T1" s="53"/>
      <c r="U1" s="53"/>
      <c r="V1" s="53"/>
      <c r="W1" s="53"/>
      <c r="X1" s="363"/>
      <c r="Y1" s="363"/>
      <c r="Z1" s="363"/>
      <c r="AA1" s="364"/>
      <c r="AB1" s="364"/>
      <c r="AC1" s="348"/>
      <c r="AD1" s="53"/>
      <c r="AE1" s="53"/>
      <c r="AF1" s="53"/>
      <c r="AG1" s="53"/>
      <c r="AH1" s="53"/>
      <c r="AI1" s="53"/>
      <c r="AJ1" s="53"/>
      <c r="AK1" s="53"/>
      <c r="AL1" s="53"/>
      <c r="AM1" s="53"/>
    </row>
    <row r="2" spans="1:47" s="4" customFormat="1" ht="24" customHeight="1" x14ac:dyDescent="0.2">
      <c r="A2" s="407" t="s">
        <v>470</v>
      </c>
      <c r="B2" s="408"/>
      <c r="C2" s="423"/>
      <c r="D2" s="409"/>
      <c r="E2" s="410"/>
      <c r="F2" s="411"/>
      <c r="G2" s="412"/>
      <c r="H2" s="412"/>
      <c r="I2" s="409"/>
      <c r="J2" s="409"/>
      <c r="K2" s="409"/>
      <c r="L2" s="413"/>
      <c r="M2" s="414"/>
      <c r="N2" s="412"/>
      <c r="O2" s="415"/>
      <c r="P2" s="412"/>
      <c r="Q2" s="412"/>
      <c r="R2" s="416"/>
      <c r="S2" s="416"/>
      <c r="T2" s="416"/>
      <c r="U2" s="417"/>
      <c r="V2" s="415"/>
      <c r="W2" s="410"/>
      <c r="X2" s="418"/>
      <c r="Y2" s="418"/>
      <c r="Z2" s="418"/>
      <c r="AA2" s="419"/>
      <c r="AB2" s="419"/>
      <c r="AC2" s="420"/>
      <c r="AD2" s="420"/>
      <c r="AE2" s="412"/>
      <c r="AF2" s="420"/>
      <c r="AG2" s="412"/>
      <c r="AH2" s="421"/>
      <c r="AI2" s="412"/>
      <c r="AJ2" s="412"/>
      <c r="AK2" s="421"/>
      <c r="AL2" s="421"/>
      <c r="AM2" s="412"/>
    </row>
    <row r="3" spans="1:47" s="4" customFormat="1" ht="6.75" customHeight="1" x14ac:dyDescent="0.2">
      <c r="A3" s="11"/>
      <c r="B3" s="10"/>
      <c r="E3" s="108"/>
      <c r="F3" s="267"/>
      <c r="G3" s="8"/>
      <c r="H3" s="8"/>
      <c r="L3" s="45"/>
      <c r="M3" s="186"/>
      <c r="N3" s="8"/>
      <c r="O3" s="63"/>
      <c r="P3" s="8"/>
      <c r="Q3" s="8"/>
      <c r="R3" s="48"/>
      <c r="S3" s="48"/>
      <c r="T3" s="48"/>
      <c r="U3" s="37"/>
      <c r="V3" s="63"/>
      <c r="W3" s="108"/>
      <c r="X3" s="365"/>
      <c r="Y3" s="365"/>
      <c r="Z3" s="365"/>
      <c r="AA3" s="366"/>
      <c r="AB3" s="366"/>
      <c r="AC3" s="9"/>
      <c r="AD3" s="9"/>
      <c r="AE3" s="8"/>
      <c r="AF3" s="9"/>
      <c r="AG3" s="8"/>
      <c r="AH3" s="22"/>
      <c r="AI3" s="8"/>
      <c r="AJ3" s="8"/>
      <c r="AK3" s="22"/>
      <c r="AL3" s="22"/>
      <c r="AM3" s="8"/>
    </row>
    <row r="4" spans="1:47" s="15" customFormat="1" ht="18.75" customHeight="1" x14ac:dyDescent="0.2">
      <c r="A4" s="468" t="s">
        <v>22</v>
      </c>
      <c r="B4" s="469"/>
      <c r="C4" s="469"/>
      <c r="D4" s="469"/>
      <c r="E4" s="469"/>
      <c r="F4" s="469"/>
      <c r="G4" s="469"/>
      <c r="H4" s="469"/>
      <c r="I4" s="469"/>
      <c r="J4" s="469"/>
      <c r="K4" s="469"/>
      <c r="L4" s="469"/>
      <c r="M4" s="469"/>
      <c r="N4" s="179" t="s">
        <v>27</v>
      </c>
      <c r="O4" s="180"/>
      <c r="P4" s="472"/>
      <c r="Q4" s="472"/>
      <c r="R4" s="472"/>
      <c r="S4" s="472"/>
      <c r="T4" s="350"/>
      <c r="U4" s="180"/>
      <c r="V4" s="180"/>
      <c r="W4" s="180"/>
      <c r="X4" s="367"/>
      <c r="Y4" s="367"/>
      <c r="Z4" s="368"/>
      <c r="AA4" s="369"/>
      <c r="AB4" s="369"/>
      <c r="AC4" s="180"/>
      <c r="AD4" s="180"/>
      <c r="AE4" s="180"/>
      <c r="AF4" s="181"/>
      <c r="AG4" s="474" t="s">
        <v>39</v>
      </c>
      <c r="AH4" s="474"/>
      <c r="AI4" s="474"/>
      <c r="AJ4" s="474"/>
      <c r="AK4" s="474"/>
      <c r="AL4" s="474"/>
      <c r="AM4" s="474"/>
    </row>
    <row r="5" spans="1:47" s="8" customFormat="1" ht="96" x14ac:dyDescent="0.2">
      <c r="A5" s="112" t="s">
        <v>3</v>
      </c>
      <c r="B5" s="113" t="s">
        <v>5</v>
      </c>
      <c r="C5" s="113" t="s">
        <v>18</v>
      </c>
      <c r="D5" s="113" t="s">
        <v>19</v>
      </c>
      <c r="E5" s="362" t="s">
        <v>403</v>
      </c>
      <c r="F5" s="93" t="s">
        <v>20</v>
      </c>
      <c r="G5" s="113" t="s">
        <v>37</v>
      </c>
      <c r="H5" s="113" t="s">
        <v>48</v>
      </c>
      <c r="I5" s="113" t="s">
        <v>0</v>
      </c>
      <c r="J5" s="93" t="s">
        <v>1</v>
      </c>
      <c r="K5" s="93" t="s">
        <v>2</v>
      </c>
      <c r="L5" s="114" t="s">
        <v>49</v>
      </c>
      <c r="M5" s="187" t="s">
        <v>21</v>
      </c>
      <c r="N5" s="93" t="s">
        <v>43</v>
      </c>
      <c r="O5" s="93" t="s">
        <v>52</v>
      </c>
      <c r="P5" s="93" t="s">
        <v>23</v>
      </c>
      <c r="Q5" s="93" t="s">
        <v>36</v>
      </c>
      <c r="R5" s="115" t="s">
        <v>462</v>
      </c>
      <c r="S5" s="115" t="s">
        <v>397</v>
      </c>
      <c r="T5" s="115" t="s">
        <v>473</v>
      </c>
      <c r="U5" s="113" t="s">
        <v>24</v>
      </c>
      <c r="V5" s="95" t="s">
        <v>44</v>
      </c>
      <c r="W5" s="109" t="s">
        <v>25</v>
      </c>
      <c r="X5" s="362" t="s">
        <v>427</v>
      </c>
      <c r="Y5" s="362" t="s">
        <v>404</v>
      </c>
      <c r="Z5" s="362" t="s">
        <v>405</v>
      </c>
      <c r="AA5" s="362" t="s">
        <v>406</v>
      </c>
      <c r="AB5" s="362" t="s">
        <v>407</v>
      </c>
      <c r="AC5" s="109" t="s">
        <v>55</v>
      </c>
      <c r="AD5" s="109" t="s">
        <v>54</v>
      </c>
      <c r="AE5" s="113" t="s">
        <v>393</v>
      </c>
      <c r="AF5" s="109" t="s">
        <v>25</v>
      </c>
      <c r="AG5" s="95" t="s">
        <v>28</v>
      </c>
      <c r="AH5" s="116" t="s">
        <v>29</v>
      </c>
      <c r="AI5" s="117" t="s">
        <v>30</v>
      </c>
      <c r="AJ5" s="117" t="s">
        <v>31</v>
      </c>
      <c r="AK5" s="116" t="s">
        <v>32</v>
      </c>
      <c r="AL5" s="116" t="s">
        <v>396</v>
      </c>
      <c r="AM5" s="93" t="s">
        <v>394</v>
      </c>
    </row>
    <row r="6" spans="1:47" s="359" customFormat="1" ht="15" x14ac:dyDescent="0.2">
      <c r="A6" s="351"/>
      <c r="B6" s="352"/>
      <c r="C6" s="352"/>
      <c r="D6" s="352"/>
      <c r="E6" s="357"/>
      <c r="F6" s="361" t="s">
        <v>402</v>
      </c>
      <c r="G6" s="352"/>
      <c r="H6" s="352"/>
      <c r="I6" s="352"/>
      <c r="J6" s="352"/>
      <c r="K6" s="352"/>
      <c r="L6" s="353"/>
      <c r="M6" s="354"/>
      <c r="N6" s="352"/>
      <c r="O6" s="352"/>
      <c r="P6" s="352"/>
      <c r="Q6" s="352"/>
      <c r="R6" s="448">
        <v>256718</v>
      </c>
      <c r="S6" s="448">
        <v>256718</v>
      </c>
      <c r="T6" s="355"/>
      <c r="U6" s="352"/>
      <c r="V6" s="356"/>
      <c r="W6" s="357"/>
      <c r="X6" s="370"/>
      <c r="Y6" s="370"/>
      <c r="Z6" s="370"/>
      <c r="AA6" s="370"/>
      <c r="AB6" s="370"/>
      <c r="AC6" s="357"/>
      <c r="AD6" s="357"/>
      <c r="AE6" s="352"/>
      <c r="AF6" s="357"/>
      <c r="AG6" s="356"/>
      <c r="AH6" s="358"/>
      <c r="AI6" s="356"/>
      <c r="AJ6" s="356"/>
      <c r="AK6" s="358"/>
      <c r="AL6" s="358"/>
      <c r="AM6" s="352"/>
    </row>
    <row r="7" spans="1:47" ht="50.1" customHeight="1" x14ac:dyDescent="0.2">
      <c r="A7" s="111"/>
      <c r="B7" s="182"/>
      <c r="C7" s="182"/>
      <c r="D7" s="182"/>
      <c r="E7" s="200"/>
      <c r="F7" s="182" t="s">
        <v>458</v>
      </c>
      <c r="G7" s="192" t="s">
        <v>463</v>
      </c>
      <c r="H7" s="192"/>
      <c r="I7" s="182"/>
      <c r="J7" s="182"/>
      <c r="K7" s="182"/>
      <c r="L7" s="183"/>
      <c r="M7" s="339"/>
      <c r="N7" s="192"/>
      <c r="O7" s="193"/>
      <c r="P7" s="192"/>
      <c r="Q7" s="192"/>
      <c r="R7" s="452">
        <f>6459.49+5122.67</f>
        <v>11582.16</v>
      </c>
      <c r="S7" s="450">
        <v>0</v>
      </c>
      <c r="T7" s="458" t="s">
        <v>474</v>
      </c>
      <c r="U7" s="194"/>
      <c r="V7" s="175"/>
      <c r="W7" s="200"/>
      <c r="X7" s="371"/>
      <c r="Y7" s="372"/>
      <c r="Z7" s="373"/>
      <c r="AA7" s="374"/>
      <c r="AB7" s="374"/>
      <c r="AC7" s="170"/>
      <c r="AD7" s="170"/>
      <c r="AE7" s="345"/>
      <c r="AF7" s="220"/>
      <c r="AG7" s="192"/>
      <c r="AH7" s="196"/>
      <c r="AI7" s="193"/>
      <c r="AJ7" s="192"/>
      <c r="AK7" s="347"/>
      <c r="AL7" s="347"/>
      <c r="AM7" s="345"/>
      <c r="AO7" s="349"/>
      <c r="AP7" s="349"/>
    </row>
    <row r="8" spans="1:47" ht="50.1" customHeight="1" x14ac:dyDescent="0.2">
      <c r="A8" s="111"/>
      <c r="B8" s="182"/>
      <c r="C8" s="182"/>
      <c r="D8" s="182"/>
      <c r="E8" s="200"/>
      <c r="F8" s="182" t="s">
        <v>458</v>
      </c>
      <c r="G8" s="192" t="s">
        <v>464</v>
      </c>
      <c r="H8" s="192"/>
      <c r="I8" s="182"/>
      <c r="J8" s="182"/>
      <c r="K8" s="182"/>
      <c r="L8" s="183"/>
      <c r="M8" s="339"/>
      <c r="N8" s="192"/>
      <c r="O8" s="193"/>
      <c r="P8" s="192"/>
      <c r="Q8" s="192"/>
      <c r="R8" s="449">
        <v>5848.41</v>
      </c>
      <c r="S8" s="450">
        <v>8305.4599999999991</v>
      </c>
      <c r="T8" s="458" t="s">
        <v>474</v>
      </c>
      <c r="U8" s="194"/>
      <c r="V8" s="175"/>
      <c r="W8" s="200"/>
      <c r="X8" s="371"/>
      <c r="Y8" s="372"/>
      <c r="Z8" s="373"/>
      <c r="AA8" s="374"/>
      <c r="AB8" s="374"/>
      <c r="AC8" s="170"/>
      <c r="AD8" s="170"/>
      <c r="AE8" s="345"/>
      <c r="AF8" s="220"/>
      <c r="AG8" s="192"/>
      <c r="AH8" s="196"/>
      <c r="AI8" s="193"/>
      <c r="AJ8" s="192"/>
      <c r="AK8" s="347"/>
      <c r="AL8" s="347"/>
      <c r="AM8" s="345"/>
      <c r="AO8" s="349"/>
      <c r="AP8" s="349"/>
    </row>
    <row r="9" spans="1:47" ht="50.1" customHeight="1" x14ac:dyDescent="0.2">
      <c r="A9" s="111"/>
      <c r="B9" s="182"/>
      <c r="C9" s="182"/>
      <c r="D9" s="182"/>
      <c r="E9" s="200"/>
      <c r="F9" s="182" t="s">
        <v>465</v>
      </c>
      <c r="G9" s="192" t="s">
        <v>464</v>
      </c>
      <c r="H9" s="192"/>
      <c r="I9" s="182"/>
      <c r="J9" s="182"/>
      <c r="K9" s="182"/>
      <c r="L9" s="183"/>
      <c r="M9" s="339"/>
      <c r="N9" s="192"/>
      <c r="O9" s="193"/>
      <c r="P9" s="192"/>
      <c r="Q9" s="192"/>
      <c r="R9" s="452">
        <v>36</v>
      </c>
      <c r="S9" s="452">
        <v>618</v>
      </c>
      <c r="T9" s="458" t="s">
        <v>474</v>
      </c>
      <c r="U9" s="194"/>
      <c r="V9" s="175"/>
      <c r="W9" s="200"/>
      <c r="X9" s="372"/>
      <c r="Y9" s="372"/>
      <c r="Z9" s="373"/>
      <c r="AA9" s="374"/>
      <c r="AB9" s="374"/>
      <c r="AC9" s="170"/>
      <c r="AD9" s="170"/>
      <c r="AE9" s="345"/>
      <c r="AF9" s="220"/>
      <c r="AG9" s="192"/>
      <c r="AH9" s="196"/>
      <c r="AI9" s="193"/>
      <c r="AJ9" s="192"/>
      <c r="AK9" s="347"/>
      <c r="AL9" s="347"/>
      <c r="AM9" s="345"/>
      <c r="AO9" s="349"/>
      <c r="AP9" s="349"/>
    </row>
    <row r="10" spans="1:47" ht="50.1" customHeight="1" x14ac:dyDescent="0.2">
      <c r="A10" s="111"/>
      <c r="B10" s="182"/>
      <c r="C10" s="182"/>
      <c r="D10" s="182"/>
      <c r="E10" s="200"/>
      <c r="F10" s="182" t="s">
        <v>458</v>
      </c>
      <c r="G10" s="192" t="s">
        <v>466</v>
      </c>
      <c r="H10" s="192"/>
      <c r="I10" s="182"/>
      <c r="J10" s="182"/>
      <c r="K10" s="182"/>
      <c r="L10" s="183"/>
      <c r="M10" s="339"/>
      <c r="N10" s="192"/>
      <c r="O10" s="193"/>
      <c r="P10" s="192"/>
      <c r="Q10" s="192"/>
      <c r="R10" s="449"/>
      <c r="S10" s="452">
        <v>5927.6</v>
      </c>
      <c r="T10" s="458" t="s">
        <v>474</v>
      </c>
      <c r="U10" s="194"/>
      <c r="V10" s="175"/>
      <c r="W10" s="200"/>
      <c r="X10" s="372"/>
      <c r="Y10" s="372"/>
      <c r="Z10" s="373"/>
      <c r="AA10" s="374"/>
      <c r="AB10" s="374"/>
      <c r="AC10" s="170"/>
      <c r="AD10" s="170"/>
      <c r="AE10" s="345"/>
      <c r="AF10" s="220"/>
      <c r="AG10" s="192"/>
      <c r="AH10" s="196"/>
      <c r="AI10" s="193"/>
      <c r="AJ10" s="192"/>
      <c r="AK10" s="347"/>
      <c r="AL10" s="347"/>
      <c r="AM10" s="345"/>
      <c r="AO10" s="349"/>
      <c r="AP10" s="349"/>
    </row>
    <row r="11" spans="1:47" s="15" customFormat="1" ht="27.75" customHeight="1" thickBot="1" x14ac:dyDescent="0.25">
      <c r="A11" s="422"/>
      <c r="B11" s="422"/>
      <c r="C11" s="422"/>
      <c r="D11" s="264"/>
      <c r="E11" s="264"/>
      <c r="F11" s="422" t="s">
        <v>454</v>
      </c>
      <c r="G11" s="422"/>
      <c r="H11" s="422"/>
      <c r="I11" s="264"/>
      <c r="J11" s="264"/>
      <c r="K11" s="264"/>
      <c r="L11" s="422"/>
      <c r="M11" s="422"/>
      <c r="N11" s="24"/>
      <c r="O11" s="234"/>
      <c r="P11" s="24"/>
      <c r="Q11" s="24"/>
      <c r="R11" s="451">
        <v>256718</v>
      </c>
      <c r="S11" s="451">
        <f>SUM(S6:U10)</f>
        <v>271569.06</v>
      </c>
      <c r="T11" s="235">
        <f>SUM(T7:T9)</f>
        <v>0</v>
      </c>
      <c r="U11" s="236"/>
      <c r="V11" s="237"/>
      <c r="W11" s="238"/>
      <c r="X11" s="390"/>
      <c r="Y11" s="391"/>
      <c r="Z11" s="392"/>
      <c r="AA11" s="378"/>
      <c r="AB11" s="378"/>
      <c r="AC11" s="393"/>
      <c r="AD11" s="393"/>
      <c r="AE11" s="394"/>
      <c r="AF11" s="393"/>
      <c r="AG11" s="262"/>
      <c r="AH11" s="395"/>
      <c r="AI11" s="262"/>
      <c r="AJ11" s="262"/>
      <c r="AK11" s="266"/>
      <c r="AL11" s="266"/>
      <c r="AM11" s="262"/>
      <c r="AN11" s="396"/>
      <c r="AO11" s="396"/>
      <c r="AP11" s="396"/>
    </row>
    <row r="12" spans="1:47" s="39" customFormat="1" ht="15" thickTop="1" x14ac:dyDescent="0.2">
      <c r="A12" s="1"/>
      <c r="B12" s="1"/>
      <c r="C12" s="1"/>
      <c r="D12" s="1"/>
      <c r="E12" s="110"/>
      <c r="F12" s="24"/>
      <c r="G12" s="24"/>
      <c r="H12" s="24"/>
      <c r="I12" s="1"/>
      <c r="J12" s="1"/>
      <c r="K12" s="1"/>
      <c r="L12" s="47"/>
      <c r="M12" s="191"/>
      <c r="N12" s="24"/>
      <c r="O12" s="66"/>
      <c r="P12" s="24"/>
      <c r="Q12" s="24"/>
      <c r="R12" s="50"/>
      <c r="S12" s="50"/>
      <c r="T12" s="50"/>
      <c r="V12" s="66"/>
      <c r="W12" s="110"/>
      <c r="X12" s="390"/>
      <c r="Y12" s="391"/>
      <c r="Z12" s="392"/>
      <c r="AA12" s="378"/>
      <c r="AB12" s="378"/>
      <c r="AC12" s="397"/>
      <c r="AD12" s="397"/>
      <c r="AE12" s="262"/>
      <c r="AF12" s="397"/>
      <c r="AG12" s="262"/>
      <c r="AH12" s="395"/>
      <c r="AI12" s="262"/>
      <c r="AJ12" s="262"/>
      <c r="AK12" s="395"/>
      <c r="AL12" s="395"/>
      <c r="AM12" s="262"/>
      <c r="AN12" s="398"/>
      <c r="AO12" s="398"/>
      <c r="AP12" s="398"/>
      <c r="AQ12" s="1"/>
      <c r="AR12" s="1"/>
      <c r="AS12" s="1"/>
      <c r="AT12" s="1"/>
      <c r="AU12" s="1"/>
    </row>
    <row r="13" spans="1:47" x14ac:dyDescent="0.2">
      <c r="R13" s="50">
        <f>SUM(R7:R9)</f>
        <v>17466.57</v>
      </c>
      <c r="S13" s="50">
        <f>SUM(S7:S10)</f>
        <v>14851.06</v>
      </c>
      <c r="X13" s="390"/>
      <c r="Y13" s="391"/>
      <c r="Z13" s="392"/>
      <c r="AA13" s="378"/>
      <c r="AB13" s="378"/>
      <c r="AC13" s="397"/>
      <c r="AD13" s="397"/>
      <c r="AE13" s="262"/>
      <c r="AF13" s="397"/>
      <c r="AG13" s="262"/>
      <c r="AH13" s="395"/>
      <c r="AI13" s="262"/>
      <c r="AJ13" s="262"/>
      <c r="AK13" s="395"/>
      <c r="AL13" s="395"/>
      <c r="AM13" s="399"/>
      <c r="AN13" s="398"/>
      <c r="AO13" s="398"/>
      <c r="AP13" s="400"/>
    </row>
    <row r="14" spans="1:47" x14ac:dyDescent="0.2">
      <c r="X14" s="390"/>
      <c r="Y14" s="391"/>
      <c r="Z14" s="392"/>
      <c r="AA14" s="378"/>
      <c r="AB14" s="378"/>
      <c r="AC14" s="397"/>
      <c r="AD14" s="397"/>
      <c r="AE14" s="262"/>
      <c r="AF14" s="397"/>
      <c r="AG14" s="262"/>
      <c r="AH14" s="395"/>
      <c r="AI14" s="262"/>
      <c r="AJ14" s="262"/>
      <c r="AK14" s="395"/>
      <c r="AL14" s="395"/>
      <c r="AM14" s="262"/>
      <c r="AN14" s="398"/>
      <c r="AO14" s="398"/>
      <c r="AP14" s="398"/>
    </row>
    <row r="15" spans="1:47" x14ac:dyDescent="0.2">
      <c r="S15" s="50">
        <f>SUM(R13:S13)</f>
        <v>32317.629999999997</v>
      </c>
      <c r="X15" s="390"/>
      <c r="Y15" s="391"/>
      <c r="Z15" s="392"/>
      <c r="AA15" s="378"/>
      <c r="AB15" s="378"/>
      <c r="AC15" s="397"/>
      <c r="AD15" s="397"/>
      <c r="AE15" s="262"/>
      <c r="AF15" s="397"/>
      <c r="AG15" s="262"/>
      <c r="AH15" s="395"/>
      <c r="AI15" s="262"/>
      <c r="AJ15" s="262"/>
      <c r="AK15" s="401"/>
      <c r="AL15" s="401"/>
      <c r="AM15" s="399"/>
      <c r="AN15" s="398"/>
      <c r="AO15" s="398"/>
      <c r="AP15" s="398"/>
    </row>
    <row r="16" spans="1:47" x14ac:dyDescent="0.2">
      <c r="X16" s="390"/>
      <c r="Y16" s="391"/>
      <c r="Z16" s="392"/>
      <c r="AA16" s="378"/>
      <c r="AB16" s="378"/>
      <c r="AC16" s="397"/>
      <c r="AD16" s="397"/>
      <c r="AE16" s="262"/>
      <c r="AF16" s="397"/>
      <c r="AG16" s="262"/>
      <c r="AH16" s="395"/>
      <c r="AI16" s="262"/>
      <c r="AJ16" s="262"/>
      <c r="AK16" s="395"/>
      <c r="AL16" s="395"/>
      <c r="AM16" s="262"/>
      <c r="AN16" s="398"/>
      <c r="AO16" s="398"/>
      <c r="AP16" s="398"/>
    </row>
    <row r="17" spans="24:42" x14ac:dyDescent="0.2">
      <c r="X17" s="390"/>
      <c r="Y17" s="391"/>
      <c r="Z17" s="392"/>
      <c r="AA17" s="378"/>
      <c r="AB17" s="378"/>
      <c r="AC17" s="397"/>
      <c r="AD17" s="397"/>
      <c r="AE17" s="262"/>
      <c r="AF17" s="397"/>
      <c r="AG17" s="262"/>
      <c r="AH17" s="395"/>
      <c r="AI17" s="262"/>
      <c r="AJ17" s="262"/>
      <c r="AK17" s="395"/>
      <c r="AL17" s="395"/>
      <c r="AM17" s="262"/>
      <c r="AN17" s="398"/>
      <c r="AO17" s="398"/>
      <c r="AP17" s="398"/>
    </row>
    <row r="18" spans="24:42" x14ac:dyDescent="0.2">
      <c r="X18" s="390"/>
      <c r="Y18" s="391"/>
      <c r="Z18" s="392"/>
      <c r="AA18" s="378"/>
      <c r="AB18" s="378"/>
      <c r="AC18" s="397"/>
      <c r="AD18" s="397"/>
      <c r="AE18" s="262"/>
      <c r="AF18" s="397"/>
      <c r="AG18" s="262"/>
      <c r="AH18" s="395"/>
      <c r="AI18" s="262"/>
      <c r="AJ18" s="262"/>
      <c r="AK18" s="395"/>
      <c r="AL18" s="395"/>
      <c r="AM18" s="262"/>
      <c r="AN18" s="398"/>
      <c r="AO18" s="398"/>
      <c r="AP18" s="398"/>
    </row>
    <row r="19" spans="24:42" x14ac:dyDescent="0.2">
      <c r="X19" s="390"/>
      <c r="Y19" s="391"/>
      <c r="Z19" s="392"/>
      <c r="AA19" s="378"/>
      <c r="AB19" s="378"/>
      <c r="AC19" s="397"/>
      <c r="AD19" s="397"/>
      <c r="AE19" s="262"/>
      <c r="AF19" s="397"/>
      <c r="AG19" s="262"/>
      <c r="AH19" s="395"/>
      <c r="AI19" s="262"/>
      <c r="AJ19" s="262"/>
      <c r="AK19" s="395"/>
      <c r="AL19" s="395"/>
      <c r="AM19" s="262"/>
      <c r="AN19" s="398"/>
      <c r="AO19" s="398"/>
      <c r="AP19" s="398"/>
    </row>
    <row r="20" spans="24:42" x14ac:dyDescent="0.2">
      <c r="X20" s="390"/>
      <c r="Y20" s="391"/>
      <c r="Z20" s="392"/>
      <c r="AA20" s="378"/>
      <c r="AB20" s="378"/>
      <c r="AC20" s="397"/>
      <c r="AD20" s="397"/>
      <c r="AE20" s="262"/>
      <c r="AF20" s="397"/>
      <c r="AG20" s="262"/>
      <c r="AH20" s="395"/>
      <c r="AI20" s="262"/>
      <c r="AJ20" s="262"/>
      <c r="AK20" s="395"/>
      <c r="AL20" s="395"/>
      <c r="AM20" s="262"/>
      <c r="AN20" s="398"/>
      <c r="AO20" s="398"/>
      <c r="AP20" s="398"/>
    </row>
    <row r="21" spans="24:42" x14ac:dyDescent="0.2">
      <c r="X21" s="390"/>
      <c r="Y21" s="391"/>
      <c r="Z21" s="392"/>
      <c r="AA21" s="378"/>
      <c r="AB21" s="378"/>
      <c r="AC21" s="397"/>
      <c r="AD21" s="397"/>
      <c r="AE21" s="262"/>
      <c r="AF21" s="397"/>
      <c r="AG21" s="262"/>
      <c r="AH21" s="395"/>
      <c r="AI21" s="262"/>
      <c r="AJ21" s="262"/>
      <c r="AK21" s="395"/>
      <c r="AL21" s="395"/>
      <c r="AM21" s="262"/>
      <c r="AN21" s="398"/>
      <c r="AO21" s="398"/>
      <c r="AP21" s="398"/>
    </row>
    <row r="22" spans="24:42" x14ac:dyDescent="0.2">
      <c r="X22" s="390"/>
      <c r="Y22" s="391"/>
      <c r="Z22" s="392"/>
      <c r="AA22" s="378"/>
      <c r="AB22" s="378"/>
      <c r="AC22" s="397"/>
      <c r="AD22" s="397"/>
      <c r="AE22" s="262"/>
      <c r="AF22" s="397"/>
      <c r="AG22" s="262"/>
      <c r="AH22" s="395"/>
      <c r="AI22" s="262"/>
      <c r="AJ22" s="262"/>
      <c r="AK22" s="395"/>
      <c r="AL22" s="395"/>
      <c r="AM22" s="262"/>
      <c r="AN22" s="398"/>
      <c r="AO22" s="398"/>
      <c r="AP22" s="398"/>
    </row>
    <row r="23" spans="24:42" x14ac:dyDescent="0.2">
      <c r="X23" s="390"/>
      <c r="Y23" s="391"/>
      <c r="Z23" s="392"/>
      <c r="AA23" s="378"/>
      <c r="AB23" s="378"/>
      <c r="AC23" s="397"/>
      <c r="AD23" s="397"/>
      <c r="AE23" s="262"/>
      <c r="AF23" s="397"/>
      <c r="AG23" s="262"/>
      <c r="AH23" s="395"/>
      <c r="AI23" s="262"/>
      <c r="AJ23" s="262"/>
      <c r="AK23" s="395"/>
      <c r="AL23" s="395"/>
      <c r="AM23" s="262"/>
      <c r="AN23" s="398"/>
      <c r="AO23" s="398"/>
      <c r="AP23" s="398"/>
    </row>
    <row r="24" spans="24:42" x14ac:dyDescent="0.2">
      <c r="X24" s="390"/>
      <c r="Y24" s="391"/>
      <c r="Z24" s="392"/>
      <c r="AA24" s="378"/>
      <c r="AB24" s="378"/>
      <c r="AC24" s="397"/>
      <c r="AD24" s="397"/>
      <c r="AE24" s="262"/>
      <c r="AF24" s="397"/>
      <c r="AG24" s="262"/>
      <c r="AH24" s="395"/>
      <c r="AI24" s="262"/>
      <c r="AJ24" s="262"/>
      <c r="AK24" s="395"/>
      <c r="AL24" s="395"/>
      <c r="AM24" s="262"/>
      <c r="AN24" s="398"/>
      <c r="AO24" s="398"/>
      <c r="AP24" s="398"/>
    </row>
    <row r="25" spans="24:42" x14ac:dyDescent="0.2">
      <c r="X25" s="390"/>
      <c r="Y25" s="391"/>
      <c r="Z25" s="392"/>
      <c r="AA25" s="378"/>
      <c r="AB25" s="378"/>
      <c r="AC25" s="397"/>
      <c r="AD25" s="397"/>
      <c r="AE25" s="262"/>
      <c r="AF25" s="397"/>
      <c r="AG25" s="262"/>
      <c r="AH25" s="395"/>
      <c r="AI25" s="262"/>
      <c r="AJ25" s="262"/>
      <c r="AK25" s="395"/>
      <c r="AL25" s="395"/>
      <c r="AM25" s="262"/>
      <c r="AN25" s="398"/>
      <c r="AO25" s="398"/>
      <c r="AP25" s="398"/>
    </row>
    <row r="26" spans="24:42" x14ac:dyDescent="0.2">
      <c r="X26" s="390"/>
      <c r="Y26" s="391"/>
      <c r="Z26" s="392"/>
      <c r="AA26" s="378"/>
      <c r="AB26" s="378"/>
      <c r="AC26" s="397"/>
      <c r="AD26" s="397"/>
      <c r="AE26" s="262"/>
      <c r="AF26" s="397"/>
      <c r="AG26" s="262"/>
      <c r="AH26" s="395"/>
      <c r="AI26" s="262"/>
      <c r="AJ26" s="262"/>
      <c r="AK26" s="395"/>
      <c r="AL26" s="395"/>
      <c r="AM26" s="262"/>
      <c r="AN26" s="398"/>
      <c r="AO26" s="398"/>
      <c r="AP26" s="398"/>
    </row>
    <row r="27" spans="24:42" x14ac:dyDescent="0.2">
      <c r="X27" s="390"/>
      <c r="Y27" s="391"/>
      <c r="Z27" s="392"/>
      <c r="AA27" s="378"/>
      <c r="AB27" s="378"/>
      <c r="AC27" s="397"/>
      <c r="AD27" s="397"/>
      <c r="AE27" s="262"/>
      <c r="AF27" s="397"/>
      <c r="AG27" s="262"/>
      <c r="AH27" s="395"/>
      <c r="AI27" s="262"/>
      <c r="AJ27" s="262"/>
      <c r="AK27" s="395"/>
      <c r="AL27" s="395"/>
      <c r="AM27" s="262"/>
      <c r="AN27" s="398"/>
      <c r="AO27" s="398"/>
      <c r="AP27" s="398"/>
    </row>
    <row r="28" spans="24:42" x14ac:dyDescent="0.2">
      <c r="X28" s="390"/>
      <c r="Y28" s="391"/>
      <c r="Z28" s="392"/>
      <c r="AA28" s="378"/>
      <c r="AB28" s="378"/>
      <c r="AC28" s="397"/>
      <c r="AD28" s="397"/>
      <c r="AE28" s="262"/>
      <c r="AF28" s="397"/>
      <c r="AG28" s="262"/>
      <c r="AH28" s="395"/>
      <c r="AI28" s="262"/>
      <c r="AJ28" s="262"/>
      <c r="AK28" s="395"/>
      <c r="AL28" s="395"/>
      <c r="AM28" s="262"/>
      <c r="AN28" s="398"/>
      <c r="AO28" s="398"/>
      <c r="AP28" s="398"/>
    </row>
    <row r="29" spans="24:42" x14ac:dyDescent="0.2">
      <c r="X29" s="390"/>
      <c r="Y29" s="391"/>
      <c r="Z29" s="392"/>
      <c r="AA29" s="378"/>
      <c r="AB29" s="378"/>
      <c r="AC29" s="397"/>
      <c r="AD29" s="397"/>
      <c r="AE29" s="262"/>
      <c r="AF29" s="397"/>
      <c r="AG29" s="262"/>
      <c r="AH29" s="395"/>
      <c r="AI29" s="262"/>
      <c r="AJ29" s="262"/>
      <c r="AK29" s="395"/>
      <c r="AL29" s="395"/>
      <c r="AM29" s="262"/>
      <c r="AN29" s="398"/>
      <c r="AO29" s="398"/>
      <c r="AP29" s="398"/>
    </row>
    <row r="30" spans="24:42" x14ac:dyDescent="0.2">
      <c r="X30" s="390"/>
      <c r="Y30" s="391"/>
      <c r="Z30" s="392"/>
      <c r="AA30" s="378"/>
      <c r="AB30" s="378"/>
      <c r="AC30" s="397"/>
      <c r="AD30" s="397"/>
      <c r="AE30" s="262"/>
      <c r="AF30" s="397"/>
      <c r="AG30" s="262"/>
      <c r="AH30" s="395"/>
      <c r="AI30" s="262"/>
      <c r="AJ30" s="262"/>
      <c r="AK30" s="395"/>
      <c r="AL30" s="395"/>
      <c r="AM30" s="262"/>
      <c r="AN30" s="398"/>
      <c r="AO30" s="398"/>
      <c r="AP30" s="398"/>
    </row>
    <row r="31" spans="24:42" x14ac:dyDescent="0.2">
      <c r="X31" s="390"/>
      <c r="Y31" s="391"/>
      <c r="Z31" s="392"/>
      <c r="AA31" s="378"/>
      <c r="AB31" s="378"/>
      <c r="AC31" s="397"/>
      <c r="AD31" s="397"/>
      <c r="AE31" s="262"/>
      <c r="AF31" s="397"/>
      <c r="AG31" s="262"/>
      <c r="AH31" s="395"/>
      <c r="AI31" s="262"/>
      <c r="AJ31" s="262"/>
      <c r="AK31" s="395"/>
      <c r="AL31" s="395"/>
      <c r="AM31" s="262"/>
      <c r="AN31" s="398"/>
      <c r="AO31" s="398"/>
      <c r="AP31" s="398"/>
    </row>
    <row r="32" spans="24:42" x14ac:dyDescent="0.2">
      <c r="X32" s="390"/>
      <c r="Y32" s="391"/>
      <c r="Z32" s="392"/>
      <c r="AA32" s="378"/>
      <c r="AB32" s="378"/>
      <c r="AC32" s="397"/>
      <c r="AD32" s="397"/>
      <c r="AE32" s="262"/>
      <c r="AF32" s="397"/>
      <c r="AG32" s="262"/>
      <c r="AH32" s="395"/>
      <c r="AI32" s="262"/>
      <c r="AJ32" s="262"/>
      <c r="AK32" s="395"/>
      <c r="AL32" s="395"/>
      <c r="AM32" s="262"/>
      <c r="AN32" s="398"/>
      <c r="AO32" s="398"/>
      <c r="AP32" s="398"/>
    </row>
    <row r="33" spans="24:42" x14ac:dyDescent="0.2">
      <c r="X33" s="390"/>
      <c r="Y33" s="391"/>
      <c r="Z33" s="392"/>
      <c r="AA33" s="378"/>
      <c r="AB33" s="378"/>
      <c r="AC33" s="397"/>
      <c r="AD33" s="397"/>
      <c r="AE33" s="262"/>
      <c r="AF33" s="397"/>
      <c r="AG33" s="262"/>
      <c r="AH33" s="395"/>
      <c r="AI33" s="262"/>
      <c r="AJ33" s="262"/>
      <c r="AK33" s="395"/>
      <c r="AL33" s="395"/>
      <c r="AM33" s="262"/>
      <c r="AN33" s="398"/>
      <c r="AO33" s="398"/>
      <c r="AP33" s="398"/>
    </row>
    <row r="34" spans="24:42" x14ac:dyDescent="0.2">
      <c r="X34" s="390"/>
      <c r="Y34" s="391"/>
      <c r="Z34" s="392"/>
      <c r="AA34" s="378"/>
      <c r="AB34" s="378"/>
      <c r="AC34" s="397"/>
      <c r="AD34" s="397"/>
      <c r="AE34" s="262"/>
      <c r="AF34" s="397"/>
      <c r="AG34" s="262"/>
      <c r="AH34" s="395"/>
      <c r="AI34" s="262"/>
      <c r="AJ34" s="262"/>
      <c r="AK34" s="395"/>
      <c r="AL34" s="395"/>
      <c r="AM34" s="262"/>
      <c r="AN34" s="398"/>
      <c r="AO34" s="398"/>
      <c r="AP34" s="398"/>
    </row>
    <row r="35" spans="24:42" x14ac:dyDescent="0.2">
      <c r="X35" s="390"/>
      <c r="Y35" s="391"/>
      <c r="Z35" s="392"/>
      <c r="AA35" s="378"/>
      <c r="AB35" s="378"/>
      <c r="AC35" s="397"/>
      <c r="AD35" s="397"/>
      <c r="AE35" s="262"/>
      <c r="AF35" s="397"/>
      <c r="AG35" s="262"/>
      <c r="AH35" s="395"/>
      <c r="AI35" s="262"/>
      <c r="AJ35" s="262"/>
      <c r="AK35" s="395"/>
      <c r="AL35" s="395"/>
      <c r="AM35" s="262"/>
      <c r="AN35" s="398"/>
      <c r="AO35" s="398"/>
      <c r="AP35" s="398"/>
    </row>
    <row r="36" spans="24:42" x14ac:dyDescent="0.2">
      <c r="X36" s="390"/>
      <c r="Y36" s="391"/>
      <c r="Z36" s="392"/>
      <c r="AA36" s="378"/>
      <c r="AB36" s="378"/>
      <c r="AC36" s="397"/>
      <c r="AD36" s="397"/>
      <c r="AE36" s="262"/>
      <c r="AF36" s="397"/>
      <c r="AG36" s="262"/>
      <c r="AH36" s="395"/>
      <c r="AI36" s="262"/>
      <c r="AJ36" s="262"/>
      <c r="AK36" s="395"/>
      <c r="AL36" s="395"/>
      <c r="AM36" s="262"/>
      <c r="AN36" s="398"/>
      <c r="AO36" s="398"/>
      <c r="AP36" s="398"/>
    </row>
    <row r="37" spans="24:42" x14ac:dyDescent="0.2">
      <c r="X37" s="390"/>
      <c r="Y37" s="391"/>
      <c r="Z37" s="392"/>
      <c r="AA37" s="378"/>
      <c r="AB37" s="378"/>
      <c r="AC37" s="397"/>
      <c r="AD37" s="397"/>
      <c r="AE37" s="262"/>
      <c r="AF37" s="397"/>
      <c r="AG37" s="262"/>
      <c r="AH37" s="395"/>
      <c r="AI37" s="262"/>
      <c r="AJ37" s="262"/>
      <c r="AK37" s="395"/>
      <c r="AL37" s="395"/>
      <c r="AM37" s="262"/>
      <c r="AN37" s="398"/>
      <c r="AO37" s="398"/>
      <c r="AP37" s="398"/>
    </row>
    <row r="38" spans="24:42" x14ac:dyDescent="0.2">
      <c r="X38" s="390"/>
      <c r="Y38" s="391"/>
      <c r="Z38" s="392"/>
      <c r="AA38" s="378"/>
      <c r="AB38" s="378"/>
      <c r="AC38" s="397"/>
      <c r="AD38" s="397"/>
      <c r="AE38" s="262"/>
      <c r="AF38" s="397"/>
      <c r="AG38" s="262"/>
      <c r="AH38" s="395"/>
      <c r="AI38" s="262"/>
      <c r="AJ38" s="262"/>
      <c r="AK38" s="395"/>
      <c r="AL38" s="395"/>
      <c r="AM38" s="262"/>
      <c r="AN38" s="398"/>
      <c r="AO38" s="398"/>
      <c r="AP38" s="398"/>
    </row>
    <row r="39" spans="24:42" x14ac:dyDescent="0.2">
      <c r="X39" s="390"/>
      <c r="Y39" s="391"/>
      <c r="Z39" s="392"/>
      <c r="AA39" s="378"/>
      <c r="AB39" s="378"/>
      <c r="AC39" s="397"/>
      <c r="AD39" s="397"/>
      <c r="AE39" s="262"/>
      <c r="AF39" s="397"/>
      <c r="AG39" s="262"/>
      <c r="AH39" s="395"/>
      <c r="AI39" s="262"/>
      <c r="AJ39" s="262"/>
      <c r="AK39" s="395"/>
      <c r="AL39" s="395"/>
      <c r="AM39" s="262"/>
      <c r="AN39" s="398"/>
      <c r="AO39" s="398"/>
      <c r="AP39" s="398"/>
    </row>
    <row r="40" spans="24:42" x14ac:dyDescent="0.2">
      <c r="X40" s="390"/>
      <c r="Y40" s="391"/>
      <c r="Z40" s="392"/>
      <c r="AA40" s="378"/>
      <c r="AB40" s="378"/>
      <c r="AC40" s="397"/>
      <c r="AD40" s="397"/>
      <c r="AE40" s="262"/>
      <c r="AF40" s="397"/>
      <c r="AG40" s="262"/>
      <c r="AH40" s="395"/>
      <c r="AI40" s="262"/>
      <c r="AJ40" s="262"/>
      <c r="AK40" s="395"/>
      <c r="AL40" s="395"/>
      <c r="AM40" s="262"/>
      <c r="AN40" s="398"/>
      <c r="AO40" s="398"/>
      <c r="AP40" s="398"/>
    </row>
    <row r="41" spans="24:42" x14ac:dyDescent="0.2">
      <c r="X41" s="390"/>
      <c r="Y41" s="391"/>
      <c r="Z41" s="392"/>
      <c r="AA41" s="378"/>
      <c r="AB41" s="378"/>
      <c r="AC41" s="397"/>
      <c r="AD41" s="397"/>
      <c r="AE41" s="262"/>
      <c r="AF41" s="397"/>
      <c r="AG41" s="262"/>
      <c r="AH41" s="395"/>
      <c r="AI41" s="262"/>
      <c r="AJ41" s="262"/>
      <c r="AK41" s="395"/>
      <c r="AL41" s="395"/>
      <c r="AM41" s="262"/>
      <c r="AN41" s="398"/>
      <c r="AO41" s="398"/>
      <c r="AP41" s="398"/>
    </row>
    <row r="42" spans="24:42" x14ac:dyDescent="0.2">
      <c r="X42" s="390"/>
      <c r="Y42" s="391"/>
      <c r="Z42" s="392"/>
      <c r="AA42" s="378"/>
      <c r="AB42" s="378"/>
      <c r="AC42" s="397"/>
      <c r="AD42" s="397"/>
      <c r="AE42" s="262"/>
      <c r="AF42" s="397"/>
      <c r="AG42" s="262"/>
      <c r="AH42" s="395"/>
      <c r="AI42" s="262"/>
      <c r="AJ42" s="262"/>
      <c r="AK42" s="395"/>
      <c r="AL42" s="395"/>
      <c r="AM42" s="262"/>
      <c r="AN42" s="398"/>
      <c r="AO42" s="398"/>
      <c r="AP42" s="398"/>
    </row>
    <row r="43" spans="24:42" x14ac:dyDescent="0.2">
      <c r="X43" s="390"/>
      <c r="Y43" s="391"/>
      <c r="Z43" s="392"/>
      <c r="AA43" s="378"/>
      <c r="AB43" s="378"/>
      <c r="AC43" s="397"/>
      <c r="AD43" s="397"/>
      <c r="AE43" s="262"/>
      <c r="AF43" s="397"/>
      <c r="AG43" s="262"/>
      <c r="AH43" s="395"/>
      <c r="AI43" s="262"/>
      <c r="AJ43" s="262"/>
      <c r="AK43" s="395"/>
      <c r="AL43" s="395"/>
      <c r="AM43" s="262"/>
      <c r="AN43" s="398"/>
      <c r="AO43" s="398"/>
      <c r="AP43" s="398"/>
    </row>
    <row r="44" spans="24:42" x14ac:dyDescent="0.2">
      <c r="X44" s="390"/>
      <c r="Y44" s="391"/>
      <c r="Z44" s="392"/>
      <c r="AA44" s="378"/>
      <c r="AB44" s="378"/>
      <c r="AC44" s="397"/>
      <c r="AD44" s="397"/>
      <c r="AE44" s="262"/>
      <c r="AF44" s="397"/>
      <c r="AG44" s="262"/>
      <c r="AH44" s="395"/>
      <c r="AI44" s="262"/>
      <c r="AJ44" s="262"/>
      <c r="AK44" s="395"/>
      <c r="AL44" s="395"/>
      <c r="AM44" s="262"/>
      <c r="AN44" s="398"/>
      <c r="AO44" s="398"/>
      <c r="AP44" s="398"/>
    </row>
    <row r="45" spans="24:42" x14ac:dyDescent="0.2">
      <c r="X45" s="390"/>
      <c r="Y45" s="391"/>
      <c r="Z45" s="392"/>
      <c r="AA45" s="378"/>
      <c r="AB45" s="378"/>
      <c r="AC45" s="397"/>
      <c r="AD45" s="397"/>
      <c r="AE45" s="262"/>
      <c r="AF45" s="397"/>
      <c r="AG45" s="262"/>
      <c r="AH45" s="395"/>
      <c r="AI45" s="262"/>
      <c r="AJ45" s="262"/>
      <c r="AK45" s="395"/>
      <c r="AL45" s="395"/>
      <c r="AM45" s="262"/>
      <c r="AN45" s="398"/>
      <c r="AO45" s="398"/>
      <c r="AP45" s="398"/>
    </row>
    <row r="46" spans="24:42" x14ac:dyDescent="0.2">
      <c r="X46" s="390"/>
      <c r="Y46" s="391"/>
      <c r="Z46" s="392"/>
      <c r="AA46" s="378"/>
      <c r="AB46" s="378"/>
      <c r="AC46" s="397"/>
      <c r="AD46" s="397"/>
      <c r="AE46" s="262"/>
      <c r="AF46" s="397"/>
      <c r="AG46" s="262"/>
      <c r="AH46" s="395"/>
      <c r="AI46" s="262"/>
      <c r="AJ46" s="262"/>
      <c r="AK46" s="395"/>
      <c r="AL46" s="395"/>
      <c r="AM46" s="262"/>
      <c r="AN46" s="398"/>
      <c r="AO46" s="398"/>
      <c r="AP46" s="398"/>
    </row>
    <row r="47" spans="24:42" x14ac:dyDescent="0.2">
      <c r="X47" s="390"/>
      <c r="Y47" s="391"/>
      <c r="Z47" s="392"/>
      <c r="AA47" s="378"/>
      <c r="AB47" s="378"/>
      <c r="AC47" s="397"/>
      <c r="AD47" s="397"/>
      <c r="AE47" s="262"/>
      <c r="AF47" s="397"/>
      <c r="AG47" s="262"/>
      <c r="AH47" s="395"/>
      <c r="AI47" s="262"/>
      <c r="AJ47" s="262"/>
      <c r="AK47" s="395"/>
      <c r="AL47" s="395"/>
      <c r="AM47" s="262"/>
      <c r="AN47" s="398"/>
      <c r="AO47" s="398"/>
      <c r="AP47" s="398"/>
    </row>
    <row r="48" spans="24:42" x14ac:dyDescent="0.2">
      <c r="X48" s="390"/>
      <c r="Y48" s="391"/>
      <c r="Z48" s="392"/>
      <c r="AA48" s="378"/>
      <c r="AB48" s="378"/>
      <c r="AC48" s="397"/>
      <c r="AD48" s="397"/>
      <c r="AE48" s="262"/>
      <c r="AF48" s="397"/>
      <c r="AG48" s="262"/>
      <c r="AH48" s="395"/>
      <c r="AI48" s="262"/>
      <c r="AJ48" s="262"/>
      <c r="AK48" s="395"/>
      <c r="AL48" s="395"/>
      <c r="AM48" s="262"/>
      <c r="AN48" s="398"/>
      <c r="AO48" s="398"/>
      <c r="AP48" s="398"/>
    </row>
    <row r="49" spans="24:42" x14ac:dyDescent="0.2">
      <c r="X49" s="390"/>
      <c r="Y49" s="391"/>
      <c r="Z49" s="392"/>
      <c r="AA49" s="378"/>
      <c r="AB49" s="378"/>
      <c r="AC49" s="397"/>
      <c r="AD49" s="397"/>
      <c r="AE49" s="262"/>
      <c r="AF49" s="397"/>
      <c r="AG49" s="262"/>
      <c r="AH49" s="395"/>
      <c r="AI49" s="262"/>
      <c r="AJ49" s="262"/>
      <c r="AK49" s="395"/>
      <c r="AL49" s="395"/>
      <c r="AM49" s="262"/>
      <c r="AN49" s="398"/>
      <c r="AO49" s="398"/>
      <c r="AP49" s="398"/>
    </row>
    <row r="50" spans="24:42" x14ac:dyDescent="0.2">
      <c r="X50" s="390"/>
      <c r="Y50" s="391"/>
      <c r="Z50" s="392"/>
      <c r="AA50" s="378"/>
      <c r="AB50" s="378"/>
      <c r="AC50" s="397"/>
      <c r="AD50" s="397"/>
      <c r="AE50" s="262"/>
      <c r="AF50" s="397"/>
      <c r="AG50" s="262"/>
      <c r="AH50" s="395"/>
      <c r="AI50" s="262"/>
      <c r="AJ50" s="262"/>
      <c r="AK50" s="395"/>
      <c r="AL50" s="395"/>
      <c r="AM50" s="262"/>
      <c r="AN50" s="398"/>
      <c r="AO50" s="398"/>
      <c r="AP50" s="398"/>
    </row>
    <row r="51" spans="24:42" x14ac:dyDescent="0.2">
      <c r="X51" s="390"/>
      <c r="Y51" s="391"/>
      <c r="Z51" s="392"/>
      <c r="AA51" s="378"/>
      <c r="AB51" s="378"/>
      <c r="AC51" s="397"/>
      <c r="AD51" s="397"/>
      <c r="AE51" s="262"/>
      <c r="AF51" s="397"/>
      <c r="AG51" s="262"/>
      <c r="AH51" s="395"/>
      <c r="AI51" s="262"/>
      <c r="AJ51" s="262"/>
      <c r="AK51" s="395"/>
      <c r="AL51" s="395"/>
      <c r="AM51" s="262"/>
      <c r="AN51" s="398"/>
      <c r="AO51" s="398"/>
      <c r="AP51" s="398"/>
    </row>
    <row r="52" spans="24:42" x14ac:dyDescent="0.2">
      <c r="X52" s="390"/>
      <c r="Y52" s="391"/>
      <c r="Z52" s="392"/>
      <c r="AA52" s="378"/>
      <c r="AB52" s="378"/>
      <c r="AC52" s="397"/>
      <c r="AD52" s="397"/>
      <c r="AE52" s="262"/>
      <c r="AF52" s="397"/>
      <c r="AG52" s="262"/>
      <c r="AH52" s="395"/>
      <c r="AI52" s="262"/>
      <c r="AJ52" s="262"/>
      <c r="AK52" s="395"/>
      <c r="AL52" s="395"/>
      <c r="AM52" s="262"/>
      <c r="AN52" s="398"/>
      <c r="AO52" s="398"/>
      <c r="AP52" s="398"/>
    </row>
    <row r="53" spans="24:42" x14ac:dyDescent="0.2">
      <c r="X53" s="390"/>
      <c r="Y53" s="391"/>
      <c r="Z53" s="392"/>
      <c r="AA53" s="378"/>
      <c r="AB53" s="378"/>
      <c r="AC53" s="397"/>
      <c r="AD53" s="397"/>
      <c r="AE53" s="262"/>
      <c r="AF53" s="397"/>
      <c r="AG53" s="262"/>
      <c r="AH53" s="395"/>
      <c r="AI53" s="262"/>
      <c r="AJ53" s="262"/>
      <c r="AK53" s="395"/>
      <c r="AL53" s="395"/>
      <c r="AM53" s="262"/>
      <c r="AN53" s="398"/>
      <c r="AO53" s="398"/>
      <c r="AP53" s="398"/>
    </row>
    <row r="54" spans="24:42" x14ac:dyDescent="0.2">
      <c r="X54" s="390"/>
      <c r="Y54" s="391"/>
      <c r="Z54" s="392"/>
      <c r="AA54" s="378"/>
      <c r="AB54" s="378"/>
      <c r="AC54" s="397"/>
      <c r="AD54" s="397"/>
      <c r="AE54" s="262"/>
      <c r="AF54" s="397"/>
      <c r="AG54" s="262"/>
      <c r="AH54" s="395"/>
      <c r="AI54" s="262"/>
      <c r="AJ54" s="262"/>
      <c r="AK54" s="395"/>
      <c r="AL54" s="395"/>
      <c r="AM54" s="262"/>
      <c r="AN54" s="398"/>
      <c r="AO54" s="398"/>
      <c r="AP54" s="398"/>
    </row>
    <row r="55" spans="24:42" x14ac:dyDescent="0.2">
      <c r="X55" s="390"/>
      <c r="Y55" s="391"/>
      <c r="Z55" s="392"/>
      <c r="AA55" s="378"/>
      <c r="AB55" s="378"/>
      <c r="AC55" s="397"/>
      <c r="AD55" s="397"/>
      <c r="AE55" s="262"/>
      <c r="AF55" s="397"/>
      <c r="AG55" s="262"/>
      <c r="AH55" s="395"/>
      <c r="AI55" s="262"/>
      <c r="AJ55" s="262"/>
      <c r="AK55" s="395"/>
      <c r="AL55" s="395"/>
      <c r="AM55" s="262"/>
      <c r="AN55" s="398"/>
      <c r="AO55" s="398"/>
      <c r="AP55" s="398"/>
    </row>
    <row r="56" spans="24:42" x14ac:dyDescent="0.2">
      <c r="X56" s="390"/>
      <c r="Y56" s="391"/>
      <c r="Z56" s="392"/>
      <c r="AA56" s="378"/>
      <c r="AB56" s="378"/>
      <c r="AC56" s="397"/>
      <c r="AD56" s="397"/>
      <c r="AE56" s="262"/>
      <c r="AF56" s="397"/>
      <c r="AG56" s="262"/>
      <c r="AH56" s="395"/>
      <c r="AI56" s="262"/>
      <c r="AJ56" s="262"/>
      <c r="AK56" s="395"/>
      <c r="AL56" s="395"/>
      <c r="AM56" s="262"/>
      <c r="AN56" s="398"/>
      <c r="AO56" s="398"/>
      <c r="AP56" s="398"/>
    </row>
    <row r="57" spans="24:42" x14ac:dyDescent="0.2">
      <c r="X57" s="390"/>
      <c r="Y57" s="391"/>
      <c r="Z57" s="392"/>
      <c r="AA57" s="378"/>
      <c r="AB57" s="378"/>
      <c r="AC57" s="397"/>
      <c r="AD57" s="397"/>
      <c r="AE57" s="262"/>
      <c r="AF57" s="397"/>
      <c r="AG57" s="262"/>
      <c r="AH57" s="395"/>
      <c r="AI57" s="262"/>
      <c r="AJ57" s="262"/>
      <c r="AK57" s="395"/>
      <c r="AL57" s="395"/>
      <c r="AM57" s="262"/>
      <c r="AN57" s="398"/>
      <c r="AO57" s="398"/>
      <c r="AP57" s="398"/>
    </row>
    <row r="58" spans="24:42" x14ac:dyDescent="0.2">
      <c r="X58" s="390"/>
      <c r="Y58" s="391"/>
      <c r="Z58" s="392"/>
      <c r="AA58" s="378"/>
      <c r="AB58" s="378"/>
      <c r="AC58" s="397"/>
      <c r="AD58" s="397"/>
      <c r="AE58" s="262"/>
      <c r="AF58" s="397"/>
      <c r="AG58" s="262"/>
      <c r="AH58" s="395"/>
      <c r="AI58" s="262"/>
      <c r="AJ58" s="262"/>
      <c r="AK58" s="395"/>
      <c r="AL58" s="395"/>
      <c r="AM58" s="262"/>
      <c r="AN58" s="398"/>
      <c r="AO58" s="398"/>
      <c r="AP58" s="398"/>
    </row>
    <row r="59" spans="24:42" x14ac:dyDescent="0.2">
      <c r="X59" s="390"/>
      <c r="Y59" s="391"/>
      <c r="Z59" s="392"/>
      <c r="AA59" s="378"/>
      <c r="AB59" s="378"/>
      <c r="AC59" s="397"/>
      <c r="AD59" s="397"/>
      <c r="AE59" s="262"/>
      <c r="AF59" s="397"/>
      <c r="AG59" s="262"/>
      <c r="AH59" s="395"/>
      <c r="AI59" s="262"/>
      <c r="AJ59" s="262"/>
      <c r="AK59" s="395"/>
      <c r="AL59" s="395"/>
      <c r="AM59" s="262"/>
      <c r="AN59" s="398"/>
      <c r="AO59" s="398"/>
      <c r="AP59" s="398"/>
    </row>
    <row r="60" spans="24:42" x14ac:dyDescent="0.2">
      <c r="X60" s="390"/>
      <c r="Y60" s="391"/>
      <c r="Z60" s="392"/>
      <c r="AA60" s="378"/>
      <c r="AB60" s="378"/>
      <c r="AC60" s="397"/>
      <c r="AD60" s="397"/>
      <c r="AE60" s="262"/>
      <c r="AF60" s="397"/>
      <c r="AG60" s="262"/>
      <c r="AH60" s="395"/>
      <c r="AI60" s="262"/>
      <c r="AJ60" s="262"/>
      <c r="AK60" s="395"/>
      <c r="AL60" s="395"/>
      <c r="AM60" s="262"/>
      <c r="AN60" s="398"/>
      <c r="AO60" s="398"/>
      <c r="AP60" s="398"/>
    </row>
    <row r="61" spans="24:42" x14ac:dyDescent="0.2">
      <c r="X61" s="390"/>
      <c r="Y61" s="391"/>
      <c r="Z61" s="392"/>
      <c r="AA61" s="378"/>
      <c r="AB61" s="378"/>
      <c r="AC61" s="397"/>
      <c r="AD61" s="397"/>
      <c r="AE61" s="262"/>
      <c r="AF61" s="397"/>
      <c r="AG61" s="262"/>
      <c r="AH61" s="395"/>
      <c r="AI61" s="262"/>
      <c r="AJ61" s="262"/>
      <c r="AK61" s="395"/>
      <c r="AL61" s="395"/>
      <c r="AM61" s="262"/>
      <c r="AN61" s="398"/>
      <c r="AO61" s="398"/>
      <c r="AP61" s="398"/>
    </row>
    <row r="62" spans="24:42" x14ac:dyDescent="0.2">
      <c r="X62" s="390"/>
      <c r="Y62" s="391"/>
      <c r="Z62" s="392"/>
      <c r="AA62" s="378"/>
      <c r="AB62" s="378"/>
      <c r="AC62" s="397"/>
      <c r="AD62" s="397"/>
      <c r="AE62" s="262"/>
      <c r="AF62" s="397"/>
      <c r="AG62" s="262"/>
      <c r="AH62" s="395"/>
      <c r="AI62" s="262"/>
      <c r="AJ62" s="262"/>
      <c r="AK62" s="395"/>
      <c r="AL62" s="395"/>
      <c r="AM62" s="262"/>
      <c r="AN62" s="398"/>
      <c r="AO62" s="398"/>
      <c r="AP62" s="398"/>
    </row>
    <row r="63" spans="24:42" x14ac:dyDescent="0.2">
      <c r="X63" s="390"/>
      <c r="Y63" s="391"/>
      <c r="Z63" s="392"/>
      <c r="AA63" s="378"/>
      <c r="AB63" s="378"/>
      <c r="AC63" s="397"/>
      <c r="AD63" s="397"/>
      <c r="AE63" s="262"/>
      <c r="AF63" s="397"/>
      <c r="AG63" s="262"/>
      <c r="AH63" s="395"/>
      <c r="AI63" s="262"/>
      <c r="AJ63" s="262"/>
      <c r="AK63" s="395"/>
      <c r="AL63" s="395"/>
      <c r="AM63" s="262"/>
      <c r="AN63" s="398"/>
      <c r="AO63" s="398"/>
      <c r="AP63" s="398"/>
    </row>
    <row r="64" spans="24:42" x14ac:dyDescent="0.2">
      <c r="X64" s="390"/>
      <c r="Y64" s="391"/>
      <c r="Z64" s="392"/>
      <c r="AA64" s="378"/>
      <c r="AB64" s="378"/>
      <c r="AC64" s="397"/>
      <c r="AD64" s="397"/>
      <c r="AE64" s="262"/>
      <c r="AF64" s="397"/>
      <c r="AG64" s="262"/>
      <c r="AH64" s="395"/>
      <c r="AI64" s="262"/>
      <c r="AJ64" s="262"/>
      <c r="AK64" s="395"/>
      <c r="AL64" s="395"/>
      <c r="AM64" s="262"/>
      <c r="AN64" s="398"/>
      <c r="AO64" s="398"/>
      <c r="AP64" s="398"/>
    </row>
    <row r="65" spans="24:42" x14ac:dyDescent="0.2">
      <c r="X65" s="390"/>
      <c r="Y65" s="391"/>
      <c r="Z65" s="392"/>
      <c r="AA65" s="378"/>
      <c r="AB65" s="378"/>
      <c r="AC65" s="397"/>
      <c r="AD65" s="397"/>
      <c r="AE65" s="262"/>
      <c r="AF65" s="397"/>
      <c r="AG65" s="262"/>
      <c r="AH65" s="395"/>
      <c r="AI65" s="262"/>
      <c r="AJ65" s="262"/>
      <c r="AK65" s="395"/>
      <c r="AL65" s="395"/>
      <c r="AM65" s="262"/>
      <c r="AN65" s="398"/>
      <c r="AO65" s="398"/>
      <c r="AP65" s="398"/>
    </row>
    <row r="66" spans="24:42" x14ac:dyDescent="0.2">
      <c r="X66" s="390"/>
      <c r="Y66" s="391"/>
      <c r="Z66" s="392"/>
      <c r="AA66" s="378"/>
      <c r="AB66" s="378"/>
      <c r="AC66" s="397"/>
      <c r="AD66" s="397"/>
      <c r="AE66" s="262"/>
      <c r="AF66" s="397"/>
      <c r="AG66" s="262"/>
      <c r="AH66" s="395"/>
      <c r="AI66" s="262"/>
      <c r="AJ66" s="262"/>
      <c r="AK66" s="395"/>
      <c r="AL66" s="395"/>
      <c r="AM66" s="262"/>
      <c r="AN66" s="398"/>
      <c r="AO66" s="398"/>
      <c r="AP66" s="398"/>
    </row>
    <row r="67" spans="24:42" x14ac:dyDescent="0.2">
      <c r="X67" s="390"/>
      <c r="Y67" s="391"/>
      <c r="Z67" s="392"/>
      <c r="AA67" s="378"/>
      <c r="AB67" s="378"/>
      <c r="AC67" s="397"/>
      <c r="AD67" s="397"/>
      <c r="AE67" s="262"/>
      <c r="AF67" s="397"/>
      <c r="AG67" s="262"/>
      <c r="AH67" s="395"/>
      <c r="AI67" s="262"/>
      <c r="AJ67" s="262"/>
      <c r="AK67" s="395"/>
      <c r="AL67" s="395"/>
      <c r="AM67" s="262"/>
      <c r="AN67" s="398"/>
      <c r="AO67" s="398"/>
      <c r="AP67" s="398"/>
    </row>
    <row r="68" spans="24:42" x14ac:dyDescent="0.2">
      <c r="X68" s="390"/>
      <c r="Y68" s="391"/>
      <c r="Z68" s="392"/>
      <c r="AA68" s="378"/>
      <c r="AB68" s="378"/>
      <c r="AC68" s="397"/>
      <c r="AD68" s="397"/>
      <c r="AE68" s="262"/>
      <c r="AF68" s="397"/>
      <c r="AG68" s="262"/>
      <c r="AH68" s="395"/>
      <c r="AI68" s="262"/>
      <c r="AJ68" s="262"/>
      <c r="AK68" s="395"/>
      <c r="AL68" s="395"/>
      <c r="AM68" s="262"/>
      <c r="AN68" s="398"/>
      <c r="AO68" s="398"/>
      <c r="AP68" s="398"/>
    </row>
    <row r="69" spans="24:42" x14ac:dyDescent="0.2">
      <c r="X69" s="390"/>
      <c r="Y69" s="391"/>
      <c r="Z69" s="392"/>
      <c r="AA69" s="378"/>
      <c r="AB69" s="378"/>
      <c r="AC69" s="397"/>
      <c r="AD69" s="397"/>
      <c r="AE69" s="262"/>
      <c r="AF69" s="397"/>
      <c r="AG69" s="262"/>
      <c r="AH69" s="395"/>
      <c r="AI69" s="262"/>
      <c r="AJ69" s="262"/>
      <c r="AK69" s="395"/>
      <c r="AL69" s="395"/>
      <c r="AM69" s="262"/>
      <c r="AN69" s="398"/>
      <c r="AO69" s="398"/>
      <c r="AP69" s="398"/>
    </row>
    <row r="70" spans="24:42" x14ac:dyDescent="0.2">
      <c r="X70" s="390"/>
      <c r="Y70" s="391"/>
      <c r="Z70" s="392"/>
      <c r="AA70" s="378"/>
      <c r="AB70" s="378"/>
      <c r="AC70" s="397"/>
      <c r="AD70" s="397"/>
      <c r="AE70" s="262"/>
      <c r="AF70" s="397"/>
      <c r="AG70" s="262"/>
      <c r="AH70" s="395"/>
      <c r="AI70" s="262"/>
      <c r="AJ70" s="262"/>
      <c r="AK70" s="395"/>
      <c r="AL70" s="395"/>
      <c r="AM70" s="262"/>
      <c r="AN70" s="398"/>
      <c r="AO70" s="398"/>
      <c r="AP70" s="398"/>
    </row>
    <row r="71" spans="24:42" x14ac:dyDescent="0.2">
      <c r="X71" s="390"/>
      <c r="Y71" s="391"/>
      <c r="Z71" s="392"/>
      <c r="AA71" s="378"/>
      <c r="AB71" s="378"/>
      <c r="AC71" s="397"/>
      <c r="AD71" s="397"/>
      <c r="AE71" s="262"/>
      <c r="AF71" s="397"/>
      <c r="AG71" s="262"/>
      <c r="AH71" s="395"/>
      <c r="AI71" s="262"/>
      <c r="AJ71" s="262"/>
      <c r="AK71" s="395"/>
      <c r="AL71" s="395"/>
      <c r="AM71" s="262"/>
      <c r="AN71" s="398"/>
      <c r="AO71" s="398"/>
      <c r="AP71" s="398"/>
    </row>
    <row r="72" spans="24:42" x14ac:dyDescent="0.2">
      <c r="X72" s="390"/>
      <c r="Y72" s="391"/>
      <c r="Z72" s="392"/>
      <c r="AA72" s="378"/>
      <c r="AB72" s="378"/>
      <c r="AC72" s="397"/>
      <c r="AD72" s="397"/>
      <c r="AE72" s="262"/>
      <c r="AF72" s="397"/>
      <c r="AG72" s="262"/>
      <c r="AH72" s="395"/>
      <c r="AI72" s="262"/>
      <c r="AJ72" s="262"/>
      <c r="AK72" s="395"/>
      <c r="AL72" s="395"/>
      <c r="AM72" s="262"/>
      <c r="AN72" s="398"/>
      <c r="AO72" s="398"/>
      <c r="AP72" s="398"/>
    </row>
    <row r="73" spans="24:42" x14ac:dyDescent="0.2">
      <c r="X73" s="390"/>
      <c r="Y73" s="391"/>
      <c r="Z73" s="392"/>
      <c r="AA73" s="378"/>
      <c r="AB73" s="378"/>
      <c r="AC73" s="397"/>
      <c r="AD73" s="397"/>
      <c r="AE73" s="262"/>
      <c r="AF73" s="397"/>
      <c r="AG73" s="262"/>
      <c r="AH73" s="395"/>
      <c r="AI73" s="262"/>
      <c r="AJ73" s="262"/>
      <c r="AK73" s="395"/>
      <c r="AL73" s="395"/>
      <c r="AM73" s="262"/>
      <c r="AN73" s="398"/>
      <c r="AO73" s="398"/>
      <c r="AP73" s="398"/>
    </row>
    <row r="74" spans="24:42" x14ac:dyDescent="0.2">
      <c r="X74" s="390"/>
      <c r="Y74" s="391"/>
      <c r="Z74" s="392"/>
      <c r="AA74" s="378"/>
      <c r="AB74" s="378"/>
      <c r="AC74" s="397"/>
      <c r="AD74" s="397"/>
      <c r="AE74" s="262"/>
      <c r="AF74" s="397"/>
      <c r="AG74" s="262"/>
      <c r="AH74" s="395"/>
      <c r="AI74" s="262"/>
      <c r="AJ74" s="262"/>
      <c r="AK74" s="395"/>
      <c r="AL74" s="395"/>
      <c r="AM74" s="262"/>
      <c r="AN74" s="398"/>
      <c r="AO74" s="398"/>
      <c r="AP74" s="398"/>
    </row>
    <row r="75" spans="24:42" x14ac:dyDescent="0.2">
      <c r="X75" s="390"/>
      <c r="Y75" s="391"/>
      <c r="Z75" s="392"/>
      <c r="AA75" s="378"/>
      <c r="AB75" s="378"/>
      <c r="AC75" s="397"/>
      <c r="AD75" s="397"/>
      <c r="AE75" s="262"/>
      <c r="AF75" s="397"/>
      <c r="AG75" s="262"/>
      <c r="AH75" s="395"/>
      <c r="AI75" s="262"/>
      <c r="AJ75" s="262"/>
      <c r="AK75" s="395"/>
      <c r="AL75" s="395"/>
      <c r="AM75" s="262"/>
      <c r="AN75" s="398"/>
      <c r="AO75" s="398"/>
      <c r="AP75" s="398"/>
    </row>
    <row r="76" spans="24:42" x14ac:dyDescent="0.2">
      <c r="X76" s="390"/>
      <c r="Y76" s="391"/>
      <c r="Z76" s="392"/>
      <c r="AA76" s="378"/>
      <c r="AB76" s="378"/>
      <c r="AC76" s="397"/>
      <c r="AD76" s="397"/>
      <c r="AE76" s="262"/>
      <c r="AF76" s="397"/>
      <c r="AG76" s="262"/>
      <c r="AH76" s="395"/>
      <c r="AI76" s="262"/>
      <c r="AJ76" s="262"/>
      <c r="AK76" s="395"/>
      <c r="AL76" s="395"/>
      <c r="AM76" s="262"/>
      <c r="AN76" s="398"/>
      <c r="AO76" s="398"/>
      <c r="AP76" s="398"/>
    </row>
    <row r="77" spans="24:42" x14ac:dyDescent="0.2">
      <c r="X77" s="390"/>
      <c r="Y77" s="391"/>
      <c r="Z77" s="392"/>
      <c r="AA77" s="378"/>
      <c r="AB77" s="378"/>
      <c r="AC77" s="397"/>
      <c r="AD77" s="397"/>
      <c r="AE77" s="262"/>
      <c r="AF77" s="397"/>
      <c r="AG77" s="262"/>
      <c r="AH77" s="395"/>
      <c r="AI77" s="262"/>
      <c r="AJ77" s="262"/>
      <c r="AK77" s="395"/>
      <c r="AL77" s="395"/>
      <c r="AM77" s="262"/>
      <c r="AN77" s="398"/>
      <c r="AO77" s="398"/>
      <c r="AP77" s="398"/>
    </row>
    <row r="78" spans="24:42" x14ac:dyDescent="0.2">
      <c r="X78" s="390"/>
      <c r="Y78" s="391"/>
      <c r="Z78" s="392"/>
      <c r="AA78" s="378"/>
      <c r="AB78" s="378"/>
      <c r="AC78" s="397"/>
      <c r="AD78" s="397"/>
      <c r="AE78" s="262"/>
      <c r="AF78" s="397"/>
      <c r="AG78" s="262"/>
      <c r="AH78" s="395"/>
      <c r="AI78" s="262"/>
      <c r="AJ78" s="262"/>
      <c r="AK78" s="395"/>
      <c r="AL78" s="395"/>
      <c r="AM78" s="262"/>
      <c r="AN78" s="398"/>
      <c r="AO78" s="398"/>
      <c r="AP78" s="398"/>
    </row>
    <row r="79" spans="24:42" x14ac:dyDescent="0.2">
      <c r="X79" s="390"/>
      <c r="Y79" s="391"/>
      <c r="Z79" s="392"/>
      <c r="AA79" s="378"/>
      <c r="AB79" s="378"/>
      <c r="AC79" s="397"/>
      <c r="AD79" s="397"/>
      <c r="AE79" s="262"/>
      <c r="AF79" s="397"/>
      <c r="AG79" s="262"/>
      <c r="AH79" s="395"/>
      <c r="AI79" s="262"/>
      <c r="AJ79" s="262"/>
      <c r="AK79" s="395"/>
      <c r="AL79" s="395"/>
      <c r="AM79" s="262"/>
      <c r="AN79" s="398"/>
      <c r="AO79" s="398"/>
      <c r="AP79" s="398"/>
    </row>
    <row r="80" spans="24:42" x14ac:dyDescent="0.2">
      <c r="X80" s="390"/>
      <c r="Y80" s="391"/>
      <c r="Z80" s="392"/>
      <c r="AA80" s="378"/>
      <c r="AB80" s="378"/>
      <c r="AC80" s="397"/>
      <c r="AD80" s="397"/>
      <c r="AE80" s="262"/>
      <c r="AF80" s="397"/>
      <c r="AG80" s="262"/>
      <c r="AH80" s="395"/>
      <c r="AI80" s="262"/>
      <c r="AJ80" s="262"/>
      <c r="AK80" s="395"/>
      <c r="AL80" s="395"/>
      <c r="AM80" s="262"/>
      <c r="AN80" s="398"/>
      <c r="AO80" s="398"/>
      <c r="AP80" s="398"/>
    </row>
    <row r="81" spans="24:42" x14ac:dyDescent="0.2">
      <c r="X81" s="390"/>
      <c r="Y81" s="391"/>
      <c r="Z81" s="392"/>
      <c r="AA81" s="378"/>
      <c r="AB81" s="378"/>
      <c r="AC81" s="397"/>
      <c r="AD81" s="397"/>
      <c r="AE81" s="262"/>
      <c r="AF81" s="397"/>
      <c r="AG81" s="262"/>
      <c r="AH81" s="395"/>
      <c r="AI81" s="262"/>
      <c r="AJ81" s="262"/>
      <c r="AK81" s="395"/>
      <c r="AL81" s="395"/>
      <c r="AM81" s="262"/>
      <c r="AN81" s="398"/>
      <c r="AO81" s="398"/>
      <c r="AP81" s="398"/>
    </row>
    <row r="82" spans="24:42" x14ac:dyDescent="0.2">
      <c r="X82" s="390"/>
      <c r="Y82" s="391"/>
      <c r="Z82" s="392"/>
      <c r="AA82" s="378"/>
      <c r="AB82" s="378"/>
      <c r="AC82" s="397"/>
      <c r="AD82" s="397"/>
      <c r="AE82" s="262"/>
      <c r="AF82" s="397"/>
      <c r="AG82" s="262"/>
      <c r="AH82" s="395"/>
      <c r="AI82" s="262"/>
      <c r="AJ82" s="262"/>
      <c r="AK82" s="395"/>
      <c r="AL82" s="395"/>
      <c r="AM82" s="262"/>
      <c r="AN82" s="398"/>
      <c r="AO82" s="398"/>
      <c r="AP82" s="398"/>
    </row>
    <row r="83" spans="24:42" x14ac:dyDescent="0.2">
      <c r="X83" s="390"/>
      <c r="Y83" s="391"/>
      <c r="Z83" s="392"/>
      <c r="AA83" s="378"/>
      <c r="AB83" s="378"/>
      <c r="AC83" s="397"/>
      <c r="AD83" s="397"/>
      <c r="AE83" s="262"/>
      <c r="AF83" s="397"/>
      <c r="AG83" s="262"/>
      <c r="AH83" s="395"/>
      <c r="AI83" s="262"/>
      <c r="AJ83" s="262"/>
      <c r="AK83" s="395"/>
      <c r="AL83" s="395"/>
      <c r="AM83" s="262"/>
      <c r="AN83" s="398"/>
      <c r="AO83" s="398"/>
      <c r="AP83" s="398"/>
    </row>
    <row r="84" spans="24:42" x14ac:dyDescent="0.2">
      <c r="X84" s="390"/>
      <c r="Y84" s="391"/>
      <c r="Z84" s="392"/>
      <c r="AA84" s="378"/>
      <c r="AB84" s="378"/>
      <c r="AC84" s="397"/>
      <c r="AD84" s="397"/>
      <c r="AE84" s="262"/>
      <c r="AF84" s="397"/>
      <c r="AG84" s="262"/>
      <c r="AH84" s="395"/>
      <c r="AI84" s="262"/>
      <c r="AJ84" s="262"/>
      <c r="AK84" s="395"/>
      <c r="AL84" s="395"/>
      <c r="AM84" s="262"/>
      <c r="AN84" s="398"/>
      <c r="AO84" s="398"/>
      <c r="AP84" s="398"/>
    </row>
    <row r="85" spans="24:42" x14ac:dyDescent="0.2">
      <c r="X85" s="390"/>
      <c r="Y85" s="391"/>
      <c r="Z85" s="392"/>
      <c r="AA85" s="378"/>
      <c r="AB85" s="378"/>
      <c r="AC85" s="397"/>
      <c r="AD85" s="397"/>
      <c r="AE85" s="262"/>
      <c r="AF85" s="397"/>
      <c r="AG85" s="262"/>
      <c r="AH85" s="395"/>
      <c r="AI85" s="262"/>
      <c r="AJ85" s="262"/>
      <c r="AK85" s="395"/>
      <c r="AL85" s="395"/>
      <c r="AM85" s="262"/>
      <c r="AN85" s="398"/>
      <c r="AO85" s="398"/>
      <c r="AP85" s="398"/>
    </row>
    <row r="86" spans="24:42" x14ac:dyDescent="0.2">
      <c r="X86" s="390"/>
      <c r="Y86" s="391"/>
      <c r="Z86" s="392"/>
      <c r="AA86" s="378"/>
      <c r="AB86" s="378"/>
      <c r="AC86" s="397"/>
      <c r="AD86" s="397"/>
      <c r="AE86" s="262"/>
      <c r="AF86" s="397"/>
      <c r="AG86" s="262"/>
      <c r="AH86" s="395"/>
      <c r="AI86" s="262"/>
      <c r="AJ86" s="262"/>
      <c r="AK86" s="395"/>
      <c r="AL86" s="395"/>
      <c r="AM86" s="262"/>
      <c r="AN86" s="398"/>
      <c r="AO86" s="398"/>
      <c r="AP86" s="398"/>
    </row>
    <row r="87" spans="24:42" x14ac:dyDescent="0.2">
      <c r="X87" s="390"/>
      <c r="Y87" s="391"/>
      <c r="Z87" s="392"/>
      <c r="AA87" s="378"/>
      <c r="AB87" s="378"/>
      <c r="AC87" s="397"/>
      <c r="AD87" s="397"/>
      <c r="AE87" s="262"/>
      <c r="AF87" s="397"/>
      <c r="AG87" s="262"/>
      <c r="AH87" s="395"/>
      <c r="AI87" s="262"/>
      <c r="AJ87" s="262"/>
      <c r="AK87" s="395"/>
      <c r="AL87" s="395"/>
      <c r="AM87" s="262"/>
      <c r="AN87" s="398"/>
      <c r="AO87" s="398"/>
      <c r="AP87" s="398"/>
    </row>
    <row r="88" spans="24:42" x14ac:dyDescent="0.2">
      <c r="X88" s="390"/>
      <c r="Y88" s="391"/>
      <c r="Z88" s="392"/>
      <c r="AA88" s="378"/>
      <c r="AB88" s="378"/>
      <c r="AC88" s="397"/>
      <c r="AD88" s="397"/>
      <c r="AE88" s="262"/>
      <c r="AF88" s="397"/>
      <c r="AG88" s="262"/>
      <c r="AH88" s="395"/>
      <c r="AI88" s="262"/>
      <c r="AJ88" s="262"/>
      <c r="AK88" s="395"/>
      <c r="AL88" s="395"/>
      <c r="AM88" s="262"/>
      <c r="AN88" s="398"/>
      <c r="AO88" s="398"/>
      <c r="AP88" s="398"/>
    </row>
    <row r="89" spans="24:42" x14ac:dyDescent="0.2">
      <c r="X89" s="390"/>
      <c r="Y89" s="391"/>
      <c r="Z89" s="392"/>
      <c r="AA89" s="378"/>
      <c r="AB89" s="378"/>
      <c r="AC89" s="397"/>
      <c r="AD89" s="397"/>
      <c r="AE89" s="262"/>
      <c r="AF89" s="397"/>
      <c r="AG89" s="262"/>
      <c r="AH89" s="395"/>
      <c r="AI89" s="262"/>
      <c r="AJ89" s="262"/>
      <c r="AK89" s="395"/>
      <c r="AL89" s="395"/>
      <c r="AM89" s="262"/>
      <c r="AN89" s="398"/>
      <c r="AO89" s="398"/>
      <c r="AP89" s="398"/>
    </row>
    <row r="90" spans="24:42" x14ac:dyDescent="0.2">
      <c r="X90" s="390"/>
      <c r="Y90" s="391"/>
      <c r="Z90" s="392"/>
      <c r="AA90" s="378"/>
      <c r="AB90" s="378"/>
      <c r="AC90" s="397"/>
      <c r="AD90" s="397"/>
      <c r="AE90" s="262"/>
      <c r="AF90" s="397"/>
      <c r="AG90" s="262"/>
      <c r="AH90" s="395"/>
      <c r="AI90" s="262"/>
      <c r="AJ90" s="262"/>
      <c r="AK90" s="395"/>
      <c r="AL90" s="395"/>
      <c r="AM90" s="262"/>
      <c r="AN90" s="398"/>
      <c r="AO90" s="398"/>
      <c r="AP90" s="398"/>
    </row>
    <row r="91" spans="24:42" x14ac:dyDescent="0.2">
      <c r="X91" s="390"/>
      <c r="Y91" s="391"/>
      <c r="Z91" s="392"/>
      <c r="AA91" s="378"/>
      <c r="AB91" s="378"/>
      <c r="AC91" s="397"/>
      <c r="AD91" s="397"/>
      <c r="AE91" s="262"/>
      <c r="AF91" s="397"/>
      <c r="AG91" s="262"/>
      <c r="AH91" s="395"/>
      <c r="AI91" s="262"/>
      <c r="AJ91" s="262"/>
      <c r="AK91" s="395"/>
      <c r="AL91" s="395"/>
      <c r="AM91" s="262"/>
      <c r="AN91" s="398"/>
      <c r="AO91" s="398"/>
      <c r="AP91" s="398"/>
    </row>
    <row r="92" spans="24:42" x14ac:dyDescent="0.2">
      <c r="X92" s="390"/>
      <c r="Y92" s="391"/>
      <c r="Z92" s="392"/>
      <c r="AA92" s="378"/>
      <c r="AB92" s="378"/>
      <c r="AC92" s="397"/>
      <c r="AD92" s="397"/>
      <c r="AE92" s="262"/>
      <c r="AF92" s="397"/>
      <c r="AG92" s="262"/>
      <c r="AH92" s="395"/>
      <c r="AI92" s="262"/>
      <c r="AJ92" s="262"/>
      <c r="AK92" s="395"/>
      <c r="AL92" s="395"/>
      <c r="AM92" s="262"/>
      <c r="AN92" s="398"/>
      <c r="AO92" s="398"/>
      <c r="AP92" s="398"/>
    </row>
    <row r="93" spans="24:42" x14ac:dyDescent="0.2">
      <c r="X93" s="390"/>
      <c r="Y93" s="391"/>
      <c r="Z93" s="392"/>
      <c r="AA93" s="378"/>
      <c r="AB93" s="378"/>
      <c r="AC93" s="397"/>
      <c r="AD93" s="397"/>
      <c r="AE93" s="262"/>
      <c r="AF93" s="397"/>
      <c r="AG93" s="262"/>
      <c r="AH93" s="395"/>
      <c r="AI93" s="262"/>
      <c r="AJ93" s="262"/>
      <c r="AK93" s="395"/>
      <c r="AL93" s="395"/>
      <c r="AM93" s="262"/>
      <c r="AN93" s="398"/>
      <c r="AO93" s="398"/>
      <c r="AP93" s="398"/>
    </row>
    <row r="94" spans="24:42" x14ac:dyDescent="0.2">
      <c r="X94" s="390"/>
      <c r="Y94" s="391"/>
      <c r="Z94" s="392"/>
      <c r="AA94" s="378"/>
      <c r="AB94" s="378"/>
      <c r="AC94" s="397"/>
      <c r="AD94" s="397"/>
      <c r="AE94" s="262"/>
      <c r="AF94" s="397"/>
      <c r="AG94" s="262"/>
      <c r="AH94" s="395"/>
      <c r="AI94" s="262"/>
      <c r="AJ94" s="262"/>
      <c r="AK94" s="395"/>
      <c r="AL94" s="395"/>
      <c r="AM94" s="262"/>
      <c r="AN94" s="398"/>
      <c r="AO94" s="398"/>
      <c r="AP94" s="398"/>
    </row>
    <row r="95" spans="24:42" x14ac:dyDescent="0.2">
      <c r="X95" s="390"/>
      <c r="Y95" s="391"/>
      <c r="Z95" s="392"/>
      <c r="AA95" s="378"/>
      <c r="AB95" s="378"/>
      <c r="AC95" s="397"/>
      <c r="AD95" s="397"/>
      <c r="AE95" s="262"/>
      <c r="AF95" s="397"/>
      <c r="AG95" s="262"/>
      <c r="AH95" s="395"/>
      <c r="AI95" s="262"/>
      <c r="AJ95" s="262"/>
      <c r="AK95" s="395"/>
      <c r="AL95" s="395"/>
      <c r="AM95" s="262"/>
      <c r="AN95" s="398"/>
      <c r="AO95" s="398"/>
      <c r="AP95" s="398"/>
    </row>
    <row r="96" spans="24:42" x14ac:dyDescent="0.2">
      <c r="X96" s="390"/>
      <c r="Y96" s="391"/>
      <c r="Z96" s="392"/>
      <c r="AA96" s="378"/>
      <c r="AB96" s="378"/>
      <c r="AC96" s="397"/>
      <c r="AD96" s="397"/>
      <c r="AE96" s="262"/>
      <c r="AF96" s="397"/>
      <c r="AG96" s="262"/>
      <c r="AH96" s="395"/>
      <c r="AI96" s="262"/>
      <c r="AJ96" s="262"/>
      <c r="AK96" s="395"/>
      <c r="AL96" s="395"/>
      <c r="AM96" s="262"/>
      <c r="AN96" s="398"/>
      <c r="AO96" s="398"/>
      <c r="AP96" s="398"/>
    </row>
    <row r="97" spans="24:42" x14ac:dyDescent="0.2">
      <c r="X97" s="390"/>
      <c r="Y97" s="391"/>
      <c r="Z97" s="392"/>
      <c r="AA97" s="378"/>
      <c r="AB97" s="378"/>
      <c r="AC97" s="397"/>
      <c r="AD97" s="397"/>
      <c r="AE97" s="262"/>
      <c r="AF97" s="397"/>
      <c r="AG97" s="262"/>
      <c r="AH97" s="395"/>
      <c r="AI97" s="262"/>
      <c r="AJ97" s="262"/>
      <c r="AK97" s="395"/>
      <c r="AL97" s="395"/>
      <c r="AM97" s="262"/>
      <c r="AN97" s="398"/>
      <c r="AO97" s="398"/>
      <c r="AP97" s="398"/>
    </row>
    <row r="98" spans="24:42" x14ac:dyDescent="0.2">
      <c r="X98" s="390"/>
      <c r="Y98" s="391"/>
      <c r="Z98" s="392"/>
      <c r="AA98" s="378"/>
      <c r="AB98" s="378"/>
      <c r="AC98" s="397"/>
      <c r="AD98" s="397"/>
      <c r="AE98" s="262"/>
      <c r="AF98" s="397"/>
      <c r="AG98" s="262"/>
      <c r="AH98" s="395"/>
      <c r="AI98" s="262"/>
      <c r="AJ98" s="262"/>
      <c r="AK98" s="395"/>
      <c r="AL98" s="395"/>
      <c r="AM98" s="262"/>
      <c r="AN98" s="398"/>
      <c r="AO98" s="398"/>
      <c r="AP98" s="398"/>
    </row>
    <row r="99" spans="24:42" x14ac:dyDescent="0.2">
      <c r="X99" s="390"/>
      <c r="Y99" s="391"/>
      <c r="Z99" s="392"/>
      <c r="AA99" s="378"/>
      <c r="AB99" s="378"/>
      <c r="AC99" s="397"/>
      <c r="AD99" s="397"/>
      <c r="AE99" s="262"/>
      <c r="AF99" s="397"/>
      <c r="AG99" s="262"/>
      <c r="AH99" s="395"/>
      <c r="AI99" s="262"/>
      <c r="AJ99" s="262"/>
      <c r="AK99" s="395"/>
      <c r="AL99" s="395"/>
      <c r="AM99" s="262"/>
      <c r="AN99" s="398"/>
      <c r="AO99" s="398"/>
      <c r="AP99" s="398"/>
    </row>
    <row r="100" spans="24:42" x14ac:dyDescent="0.2">
      <c r="X100" s="390"/>
      <c r="Y100" s="391"/>
      <c r="Z100" s="392"/>
      <c r="AA100" s="378"/>
      <c r="AB100" s="378"/>
      <c r="AC100" s="397"/>
      <c r="AD100" s="397"/>
      <c r="AE100" s="262"/>
      <c r="AF100" s="397"/>
      <c r="AG100" s="262"/>
      <c r="AH100" s="395"/>
      <c r="AI100" s="262"/>
      <c r="AJ100" s="262"/>
      <c r="AK100" s="395"/>
      <c r="AL100" s="395"/>
      <c r="AM100" s="262"/>
      <c r="AN100" s="398"/>
      <c r="AO100" s="398"/>
      <c r="AP100" s="398"/>
    </row>
    <row r="101" spans="24:42" x14ac:dyDescent="0.2">
      <c r="X101" s="390"/>
      <c r="Y101" s="391"/>
      <c r="Z101" s="392"/>
      <c r="AA101" s="378"/>
      <c r="AB101" s="378"/>
      <c r="AC101" s="397"/>
      <c r="AD101" s="397"/>
      <c r="AE101" s="262"/>
      <c r="AF101" s="397"/>
      <c r="AG101" s="262"/>
      <c r="AH101" s="395"/>
      <c r="AI101" s="262"/>
      <c r="AJ101" s="262"/>
      <c r="AK101" s="395"/>
      <c r="AL101" s="395"/>
      <c r="AM101" s="262"/>
      <c r="AN101" s="398"/>
      <c r="AO101" s="398"/>
      <c r="AP101" s="398"/>
    </row>
    <row r="102" spans="24:42" x14ac:dyDescent="0.2">
      <c r="X102" s="390"/>
      <c r="Y102" s="391"/>
      <c r="Z102" s="392"/>
      <c r="AA102" s="378"/>
      <c r="AB102" s="378"/>
      <c r="AC102" s="397"/>
      <c r="AD102" s="397"/>
      <c r="AE102" s="262"/>
      <c r="AF102" s="397"/>
      <c r="AG102" s="262"/>
      <c r="AH102" s="395"/>
      <c r="AI102" s="262"/>
      <c r="AJ102" s="262"/>
      <c r="AK102" s="395"/>
      <c r="AL102" s="395"/>
      <c r="AM102" s="262"/>
      <c r="AN102" s="398"/>
      <c r="AO102" s="398"/>
      <c r="AP102" s="398"/>
    </row>
    <row r="103" spans="24:42" x14ac:dyDescent="0.2">
      <c r="X103" s="390"/>
      <c r="Y103" s="391"/>
      <c r="Z103" s="392"/>
      <c r="AA103" s="378"/>
      <c r="AB103" s="378"/>
      <c r="AC103" s="397"/>
      <c r="AD103" s="397"/>
      <c r="AE103" s="262"/>
      <c r="AF103" s="397"/>
      <c r="AG103" s="262"/>
      <c r="AH103" s="395"/>
      <c r="AI103" s="262"/>
      <c r="AJ103" s="262"/>
      <c r="AK103" s="395"/>
      <c r="AL103" s="395"/>
      <c r="AM103" s="262"/>
      <c r="AN103" s="398"/>
      <c r="AO103" s="398"/>
      <c r="AP103" s="398"/>
    </row>
    <row r="104" spans="24:42" x14ac:dyDescent="0.2">
      <c r="X104" s="390"/>
      <c r="Y104" s="391"/>
      <c r="Z104" s="392"/>
      <c r="AA104" s="378"/>
      <c r="AB104" s="378"/>
      <c r="AC104" s="397"/>
      <c r="AD104" s="397"/>
      <c r="AE104" s="262"/>
      <c r="AF104" s="397"/>
      <c r="AG104" s="262"/>
      <c r="AH104" s="395"/>
      <c r="AI104" s="262"/>
      <c r="AJ104" s="262"/>
      <c r="AK104" s="395"/>
      <c r="AL104" s="395"/>
      <c r="AM104" s="262"/>
      <c r="AN104" s="398"/>
      <c r="AO104" s="398"/>
      <c r="AP104" s="398"/>
    </row>
    <row r="105" spans="24:42" x14ac:dyDescent="0.2">
      <c r="X105" s="390"/>
      <c r="Y105" s="391"/>
      <c r="Z105" s="392"/>
      <c r="AA105" s="378"/>
      <c r="AB105" s="378"/>
      <c r="AC105" s="397"/>
      <c r="AD105" s="397"/>
      <c r="AE105" s="262"/>
      <c r="AF105" s="397"/>
      <c r="AG105" s="262"/>
      <c r="AH105" s="395"/>
      <c r="AI105" s="262"/>
      <c r="AJ105" s="262"/>
      <c r="AK105" s="395"/>
      <c r="AL105" s="395"/>
      <c r="AM105" s="262"/>
      <c r="AN105" s="398"/>
      <c r="AO105" s="398"/>
      <c r="AP105" s="398"/>
    </row>
    <row r="106" spans="24:42" x14ac:dyDescent="0.2">
      <c r="X106" s="390"/>
      <c r="Y106" s="391"/>
      <c r="Z106" s="392"/>
      <c r="AA106" s="378"/>
      <c r="AB106" s="378"/>
      <c r="AC106" s="397"/>
      <c r="AD106" s="397"/>
      <c r="AE106" s="262"/>
      <c r="AF106" s="397"/>
      <c r="AG106" s="262"/>
      <c r="AH106" s="395"/>
      <c r="AI106" s="262"/>
      <c r="AJ106" s="262"/>
      <c r="AK106" s="395"/>
      <c r="AL106" s="395"/>
      <c r="AM106" s="262"/>
      <c r="AN106" s="398"/>
      <c r="AO106" s="398"/>
      <c r="AP106" s="398"/>
    </row>
    <row r="107" spans="24:42" x14ac:dyDescent="0.2">
      <c r="X107" s="390"/>
      <c r="Y107" s="391"/>
      <c r="Z107" s="392"/>
      <c r="AA107" s="378"/>
      <c r="AB107" s="378"/>
      <c r="AC107" s="397"/>
      <c r="AD107" s="397"/>
      <c r="AE107" s="262"/>
      <c r="AF107" s="397"/>
      <c r="AG107" s="262"/>
      <c r="AH107" s="395"/>
      <c r="AI107" s="262"/>
      <c r="AJ107" s="262"/>
      <c r="AK107" s="395"/>
      <c r="AL107" s="395"/>
      <c r="AM107" s="262"/>
      <c r="AN107" s="398"/>
      <c r="AO107" s="398"/>
      <c r="AP107" s="398"/>
    </row>
    <row r="108" spans="24:42" x14ac:dyDescent="0.2">
      <c r="X108" s="390"/>
      <c r="Y108" s="391"/>
      <c r="Z108" s="392"/>
      <c r="AA108" s="378"/>
      <c r="AB108" s="378"/>
      <c r="AC108" s="397"/>
      <c r="AD108" s="397"/>
      <c r="AE108" s="262"/>
      <c r="AF108" s="397"/>
      <c r="AG108" s="262"/>
      <c r="AH108" s="395"/>
      <c r="AI108" s="262"/>
      <c r="AJ108" s="262"/>
      <c r="AK108" s="395"/>
      <c r="AL108" s="395"/>
      <c r="AM108" s="262"/>
      <c r="AN108" s="398"/>
      <c r="AO108" s="398"/>
      <c r="AP108" s="398"/>
    </row>
    <row r="109" spans="24:42" x14ac:dyDescent="0.2">
      <c r="X109" s="390"/>
      <c r="Y109" s="391"/>
      <c r="Z109" s="392"/>
      <c r="AA109" s="378"/>
      <c r="AB109" s="378"/>
      <c r="AC109" s="397"/>
      <c r="AD109" s="397"/>
      <c r="AE109" s="262"/>
      <c r="AF109" s="397"/>
      <c r="AG109" s="262"/>
      <c r="AH109" s="395"/>
      <c r="AI109" s="262"/>
      <c r="AJ109" s="262"/>
      <c r="AK109" s="395"/>
      <c r="AL109" s="395"/>
      <c r="AM109" s="262"/>
      <c r="AN109" s="398"/>
      <c r="AO109" s="398"/>
      <c r="AP109" s="398"/>
    </row>
    <row r="110" spans="24:42" x14ac:dyDescent="0.2">
      <c r="X110" s="390"/>
      <c r="Y110" s="391"/>
      <c r="Z110" s="392"/>
      <c r="AA110" s="378"/>
      <c r="AB110" s="378"/>
      <c r="AC110" s="397"/>
      <c r="AD110" s="397"/>
      <c r="AE110" s="262"/>
      <c r="AF110" s="397"/>
      <c r="AG110" s="262"/>
      <c r="AH110" s="395"/>
      <c r="AI110" s="262"/>
      <c r="AJ110" s="262"/>
      <c r="AK110" s="395"/>
      <c r="AL110" s="395"/>
      <c r="AM110" s="262"/>
      <c r="AN110" s="398"/>
      <c r="AO110" s="398"/>
      <c r="AP110" s="398"/>
    </row>
    <row r="111" spans="24:42" x14ac:dyDescent="0.2">
      <c r="X111" s="390"/>
      <c r="Y111" s="391"/>
      <c r="Z111" s="392"/>
      <c r="AA111" s="378"/>
      <c r="AB111" s="378"/>
      <c r="AC111" s="397"/>
      <c r="AD111" s="397"/>
      <c r="AE111" s="262"/>
      <c r="AF111" s="397"/>
      <c r="AG111" s="262"/>
      <c r="AH111" s="395"/>
      <c r="AI111" s="262"/>
      <c r="AJ111" s="262"/>
      <c r="AK111" s="395"/>
      <c r="AL111" s="395"/>
      <c r="AM111" s="262"/>
      <c r="AN111" s="398"/>
      <c r="AO111" s="398"/>
      <c r="AP111" s="398"/>
    </row>
    <row r="112" spans="24:42" x14ac:dyDescent="0.2">
      <c r="X112" s="390"/>
      <c r="Y112" s="391"/>
      <c r="Z112" s="392"/>
      <c r="AA112" s="378"/>
      <c r="AB112" s="378"/>
      <c r="AC112" s="397"/>
      <c r="AD112" s="397"/>
      <c r="AE112" s="262"/>
      <c r="AF112" s="397"/>
      <c r="AG112" s="262"/>
      <c r="AH112" s="395"/>
      <c r="AI112" s="262"/>
      <c r="AJ112" s="262"/>
      <c r="AK112" s="395"/>
      <c r="AL112" s="395"/>
      <c r="AM112" s="262"/>
      <c r="AN112" s="398"/>
      <c r="AO112" s="398"/>
      <c r="AP112" s="398"/>
    </row>
    <row r="113" spans="24:42" x14ac:dyDescent="0.2">
      <c r="X113" s="390"/>
      <c r="Y113" s="391"/>
      <c r="Z113" s="392"/>
      <c r="AA113" s="378"/>
      <c r="AB113" s="378"/>
      <c r="AC113" s="397"/>
      <c r="AD113" s="397"/>
      <c r="AE113" s="262"/>
      <c r="AF113" s="397"/>
      <c r="AG113" s="262"/>
      <c r="AH113" s="395"/>
      <c r="AI113" s="262"/>
      <c r="AJ113" s="262"/>
      <c r="AK113" s="395"/>
      <c r="AL113" s="395"/>
      <c r="AM113" s="262"/>
      <c r="AN113" s="398"/>
      <c r="AO113" s="398"/>
      <c r="AP113" s="398"/>
    </row>
    <row r="114" spans="24:42" x14ac:dyDescent="0.2">
      <c r="X114" s="390"/>
      <c r="Y114" s="391"/>
      <c r="Z114" s="392"/>
      <c r="AA114" s="378"/>
      <c r="AB114" s="378"/>
      <c r="AC114" s="397"/>
      <c r="AD114" s="397"/>
      <c r="AE114" s="262"/>
      <c r="AF114" s="397"/>
      <c r="AG114" s="262"/>
      <c r="AH114" s="395"/>
      <c r="AI114" s="262"/>
      <c r="AJ114" s="262"/>
      <c r="AK114" s="395"/>
      <c r="AL114" s="395"/>
      <c r="AM114" s="262"/>
      <c r="AN114" s="398"/>
      <c r="AO114" s="398"/>
      <c r="AP114" s="398"/>
    </row>
    <row r="115" spans="24:42" x14ac:dyDescent="0.2">
      <c r="X115" s="390"/>
      <c r="Y115" s="391"/>
      <c r="Z115" s="392"/>
      <c r="AA115" s="378"/>
      <c r="AB115" s="378"/>
      <c r="AC115" s="397"/>
      <c r="AD115" s="397"/>
      <c r="AE115" s="262"/>
      <c r="AF115" s="397"/>
      <c r="AG115" s="262"/>
      <c r="AH115" s="395"/>
      <c r="AI115" s="262"/>
      <c r="AJ115" s="262"/>
      <c r="AK115" s="395"/>
      <c r="AL115" s="395"/>
      <c r="AM115" s="262"/>
      <c r="AN115" s="398"/>
      <c r="AO115" s="398"/>
      <c r="AP115" s="398"/>
    </row>
    <row r="116" spans="24:42" x14ac:dyDescent="0.2">
      <c r="X116" s="390"/>
      <c r="Y116" s="391"/>
      <c r="Z116" s="392"/>
      <c r="AA116" s="378"/>
      <c r="AB116" s="378"/>
      <c r="AC116" s="397"/>
      <c r="AD116" s="397"/>
      <c r="AE116" s="262"/>
      <c r="AF116" s="397"/>
      <c r="AG116" s="262"/>
      <c r="AH116" s="395"/>
      <c r="AI116" s="262"/>
      <c r="AJ116" s="262"/>
      <c r="AK116" s="395"/>
      <c r="AL116" s="395"/>
      <c r="AM116" s="262"/>
      <c r="AN116" s="398"/>
      <c r="AO116" s="398"/>
      <c r="AP116" s="398"/>
    </row>
    <row r="117" spans="24:42" x14ac:dyDescent="0.2">
      <c r="X117" s="390"/>
      <c r="Y117" s="391"/>
      <c r="Z117" s="392"/>
      <c r="AA117" s="378"/>
      <c r="AB117" s="378"/>
      <c r="AC117" s="397"/>
      <c r="AD117" s="397"/>
      <c r="AE117" s="262"/>
      <c r="AF117" s="397"/>
      <c r="AG117" s="262"/>
      <c r="AH117" s="395"/>
      <c r="AI117" s="262"/>
      <c r="AJ117" s="262"/>
      <c r="AK117" s="395"/>
      <c r="AL117" s="395"/>
      <c r="AM117" s="262"/>
      <c r="AN117" s="398"/>
      <c r="AO117" s="398"/>
      <c r="AP117" s="398"/>
    </row>
    <row r="118" spans="24:42" x14ac:dyDescent="0.2">
      <c r="X118" s="390"/>
      <c r="Y118" s="391"/>
      <c r="Z118" s="392"/>
      <c r="AA118" s="378"/>
      <c r="AB118" s="378"/>
      <c r="AC118" s="397"/>
      <c r="AD118" s="397"/>
      <c r="AE118" s="262"/>
      <c r="AF118" s="397"/>
      <c r="AG118" s="262"/>
      <c r="AH118" s="395"/>
      <c r="AI118" s="262"/>
      <c r="AJ118" s="262"/>
      <c r="AK118" s="395"/>
      <c r="AL118" s="395"/>
      <c r="AM118" s="262"/>
      <c r="AN118" s="398"/>
      <c r="AO118" s="398"/>
      <c r="AP118" s="398"/>
    </row>
    <row r="119" spans="24:42" x14ac:dyDescent="0.2">
      <c r="X119" s="390"/>
      <c r="Y119" s="391"/>
      <c r="Z119" s="392"/>
      <c r="AA119" s="378"/>
      <c r="AB119" s="378"/>
      <c r="AC119" s="397"/>
      <c r="AD119" s="397"/>
      <c r="AE119" s="262"/>
      <c r="AF119" s="397"/>
      <c r="AG119" s="262"/>
      <c r="AH119" s="395"/>
      <c r="AI119" s="262"/>
      <c r="AJ119" s="262"/>
      <c r="AK119" s="395"/>
      <c r="AL119" s="395"/>
      <c r="AM119" s="262"/>
      <c r="AN119" s="398"/>
      <c r="AO119" s="398"/>
      <c r="AP119" s="398"/>
    </row>
    <row r="120" spans="24:42" x14ac:dyDescent="0.2">
      <c r="X120" s="390"/>
      <c r="Y120" s="391"/>
      <c r="Z120" s="392"/>
      <c r="AA120" s="378"/>
      <c r="AB120" s="378"/>
      <c r="AC120" s="397"/>
      <c r="AD120" s="397"/>
      <c r="AE120" s="262"/>
      <c r="AF120" s="397"/>
      <c r="AG120" s="262"/>
      <c r="AH120" s="395"/>
      <c r="AI120" s="262"/>
      <c r="AJ120" s="262"/>
      <c r="AK120" s="395"/>
      <c r="AL120" s="395"/>
      <c r="AM120" s="262"/>
      <c r="AN120" s="398"/>
      <c r="AO120" s="398"/>
      <c r="AP120" s="398"/>
    </row>
    <row r="121" spans="24:42" x14ac:dyDescent="0.2">
      <c r="X121" s="390"/>
      <c r="Y121" s="391"/>
      <c r="Z121" s="392"/>
      <c r="AA121" s="378"/>
      <c r="AB121" s="378"/>
      <c r="AC121" s="397"/>
      <c r="AD121" s="397"/>
      <c r="AE121" s="262"/>
      <c r="AF121" s="397"/>
      <c r="AG121" s="262"/>
      <c r="AH121" s="395"/>
      <c r="AI121" s="262"/>
      <c r="AJ121" s="262"/>
      <c r="AK121" s="395"/>
      <c r="AL121" s="395"/>
      <c r="AM121" s="262"/>
      <c r="AN121" s="398"/>
      <c r="AO121" s="398"/>
      <c r="AP121" s="398"/>
    </row>
    <row r="122" spans="24:42" x14ac:dyDescent="0.2">
      <c r="X122" s="390"/>
      <c r="Y122" s="391"/>
      <c r="Z122" s="392"/>
      <c r="AA122" s="378"/>
      <c r="AB122" s="378"/>
      <c r="AC122" s="397"/>
      <c r="AD122" s="397"/>
      <c r="AE122" s="262"/>
      <c r="AF122" s="397"/>
      <c r="AG122" s="262"/>
      <c r="AH122" s="395"/>
      <c r="AI122" s="262"/>
      <c r="AJ122" s="262"/>
      <c r="AK122" s="395"/>
      <c r="AL122" s="395"/>
      <c r="AM122" s="262"/>
      <c r="AN122" s="398"/>
      <c r="AO122" s="398"/>
      <c r="AP122" s="398"/>
    </row>
    <row r="123" spans="24:42" x14ac:dyDescent="0.2">
      <c r="X123" s="390"/>
      <c r="Y123" s="391"/>
      <c r="Z123" s="392"/>
      <c r="AA123" s="378"/>
      <c r="AB123" s="378"/>
      <c r="AC123" s="397"/>
      <c r="AD123" s="397"/>
      <c r="AE123" s="262"/>
      <c r="AF123" s="397"/>
      <c r="AG123" s="262"/>
      <c r="AH123" s="395"/>
      <c r="AI123" s="262"/>
      <c r="AJ123" s="262"/>
      <c r="AK123" s="395"/>
      <c r="AL123" s="395"/>
      <c r="AM123" s="262"/>
      <c r="AN123" s="398"/>
      <c r="AO123" s="398"/>
      <c r="AP123" s="398"/>
    </row>
    <row r="124" spans="24:42" x14ac:dyDescent="0.2">
      <c r="X124" s="390"/>
      <c r="Y124" s="391"/>
      <c r="Z124" s="392"/>
      <c r="AA124" s="378"/>
      <c r="AB124" s="378"/>
      <c r="AC124" s="397"/>
      <c r="AD124" s="397"/>
      <c r="AE124" s="262"/>
      <c r="AF124" s="397"/>
      <c r="AG124" s="262"/>
      <c r="AH124" s="395"/>
      <c r="AI124" s="262"/>
      <c r="AJ124" s="262"/>
      <c r="AK124" s="395"/>
      <c r="AL124" s="395"/>
      <c r="AM124" s="262"/>
      <c r="AN124" s="398"/>
      <c r="AO124" s="398"/>
      <c r="AP124" s="398"/>
    </row>
    <row r="125" spans="24:42" x14ac:dyDescent="0.2">
      <c r="X125" s="390"/>
      <c r="Y125" s="391"/>
      <c r="Z125" s="392"/>
      <c r="AA125" s="378"/>
      <c r="AB125" s="378"/>
      <c r="AC125" s="397"/>
      <c r="AD125" s="397"/>
      <c r="AE125" s="262"/>
      <c r="AF125" s="397"/>
      <c r="AG125" s="262"/>
      <c r="AH125" s="395"/>
      <c r="AI125" s="262"/>
      <c r="AJ125" s="262"/>
      <c r="AK125" s="395"/>
      <c r="AL125" s="395"/>
      <c r="AM125" s="262"/>
      <c r="AN125" s="398"/>
      <c r="AO125" s="398"/>
      <c r="AP125" s="398"/>
    </row>
    <row r="126" spans="24:42" x14ac:dyDescent="0.2">
      <c r="X126" s="390"/>
      <c r="Y126" s="391"/>
      <c r="Z126" s="392"/>
      <c r="AA126" s="378"/>
      <c r="AB126" s="378"/>
      <c r="AC126" s="397"/>
      <c r="AD126" s="397"/>
      <c r="AE126" s="262"/>
      <c r="AF126" s="397"/>
      <c r="AG126" s="262"/>
      <c r="AH126" s="395"/>
      <c r="AI126" s="262"/>
      <c r="AJ126" s="262"/>
      <c r="AK126" s="395"/>
      <c r="AL126" s="395"/>
      <c r="AM126" s="262"/>
      <c r="AN126" s="398"/>
      <c r="AO126" s="398"/>
      <c r="AP126" s="398"/>
    </row>
    <row r="127" spans="24:42" x14ac:dyDescent="0.2">
      <c r="X127" s="390"/>
      <c r="Y127" s="391"/>
      <c r="Z127" s="392"/>
      <c r="AA127" s="378"/>
      <c r="AB127" s="378"/>
      <c r="AC127" s="397"/>
      <c r="AD127" s="397"/>
      <c r="AE127" s="262"/>
      <c r="AF127" s="397"/>
      <c r="AG127" s="262"/>
      <c r="AH127" s="395"/>
      <c r="AI127" s="262"/>
      <c r="AJ127" s="262"/>
      <c r="AK127" s="395"/>
      <c r="AL127" s="395"/>
      <c r="AM127" s="262"/>
      <c r="AN127" s="398"/>
      <c r="AO127" s="398"/>
      <c r="AP127" s="398"/>
    </row>
    <row r="128" spans="24:42" x14ac:dyDescent="0.2">
      <c r="X128" s="390"/>
      <c r="Y128" s="391"/>
      <c r="Z128" s="392"/>
      <c r="AA128" s="378"/>
      <c r="AB128" s="378"/>
      <c r="AC128" s="397"/>
      <c r="AD128" s="397"/>
      <c r="AE128" s="262"/>
      <c r="AF128" s="397"/>
      <c r="AG128" s="262"/>
      <c r="AH128" s="395"/>
      <c r="AI128" s="262"/>
      <c r="AJ128" s="262"/>
      <c r="AK128" s="395"/>
      <c r="AL128" s="395"/>
      <c r="AM128" s="262"/>
      <c r="AN128" s="398"/>
      <c r="AO128" s="398"/>
      <c r="AP128" s="398"/>
    </row>
    <row r="129" spans="24:42" x14ac:dyDescent="0.2">
      <c r="X129" s="390"/>
      <c r="Y129" s="391"/>
      <c r="Z129" s="392"/>
      <c r="AA129" s="378"/>
      <c r="AB129" s="378"/>
      <c r="AC129" s="397"/>
      <c r="AD129" s="397"/>
      <c r="AE129" s="262"/>
      <c r="AF129" s="397"/>
      <c r="AG129" s="262"/>
      <c r="AH129" s="395"/>
      <c r="AI129" s="262"/>
      <c r="AJ129" s="262"/>
      <c r="AK129" s="395"/>
      <c r="AL129" s="395"/>
      <c r="AM129" s="262"/>
      <c r="AN129" s="398"/>
      <c r="AO129" s="398"/>
      <c r="AP129" s="398"/>
    </row>
    <row r="130" spans="24:42" x14ac:dyDescent="0.2">
      <c r="X130" s="390"/>
      <c r="Y130" s="391"/>
      <c r="Z130" s="392"/>
      <c r="AA130" s="378"/>
      <c r="AB130" s="378"/>
      <c r="AC130" s="397"/>
      <c r="AD130" s="397"/>
      <c r="AE130" s="262"/>
      <c r="AF130" s="397"/>
      <c r="AG130" s="262"/>
      <c r="AH130" s="395"/>
      <c r="AI130" s="262"/>
      <c r="AJ130" s="262"/>
      <c r="AK130" s="395"/>
      <c r="AL130" s="395"/>
      <c r="AM130" s="262"/>
      <c r="AN130" s="398"/>
      <c r="AO130" s="398"/>
      <c r="AP130" s="398"/>
    </row>
    <row r="131" spans="24:42" x14ac:dyDescent="0.2">
      <c r="X131" s="390"/>
      <c r="Y131" s="391"/>
      <c r="Z131" s="392"/>
      <c r="AA131" s="378"/>
      <c r="AB131" s="378"/>
      <c r="AC131" s="397"/>
      <c r="AD131" s="397"/>
      <c r="AE131" s="262"/>
      <c r="AF131" s="397"/>
      <c r="AG131" s="262"/>
      <c r="AH131" s="395"/>
      <c r="AI131" s="262"/>
      <c r="AJ131" s="262"/>
      <c r="AK131" s="395"/>
      <c r="AL131" s="395"/>
      <c r="AM131" s="262"/>
      <c r="AN131" s="398"/>
      <c r="AO131" s="398"/>
      <c r="AP131" s="398"/>
    </row>
    <row r="132" spans="24:42" x14ac:dyDescent="0.2">
      <c r="X132" s="390"/>
      <c r="Y132" s="391"/>
      <c r="Z132" s="392"/>
      <c r="AA132" s="378"/>
      <c r="AB132" s="378"/>
      <c r="AC132" s="397"/>
      <c r="AD132" s="397"/>
      <c r="AE132" s="262"/>
      <c r="AF132" s="397"/>
      <c r="AG132" s="262"/>
      <c r="AH132" s="395"/>
      <c r="AI132" s="262"/>
      <c r="AJ132" s="262"/>
      <c r="AK132" s="395"/>
      <c r="AL132" s="395"/>
      <c r="AM132" s="262"/>
      <c r="AN132" s="398"/>
      <c r="AO132" s="398"/>
      <c r="AP132" s="398"/>
    </row>
    <row r="133" spans="24:42" x14ac:dyDescent="0.2">
      <c r="X133" s="390"/>
      <c r="Y133" s="391"/>
      <c r="Z133" s="392"/>
      <c r="AA133" s="378"/>
      <c r="AB133" s="378"/>
      <c r="AC133" s="397"/>
      <c r="AD133" s="397"/>
      <c r="AE133" s="262"/>
      <c r="AF133" s="397"/>
      <c r="AG133" s="262"/>
      <c r="AH133" s="395"/>
      <c r="AI133" s="262"/>
      <c r="AJ133" s="262"/>
      <c r="AK133" s="395"/>
      <c r="AL133" s="395"/>
      <c r="AM133" s="262"/>
      <c r="AN133" s="398"/>
      <c r="AO133" s="398"/>
      <c r="AP133" s="398"/>
    </row>
    <row r="134" spans="24:42" x14ac:dyDescent="0.2">
      <c r="X134" s="390"/>
      <c r="Y134" s="391"/>
      <c r="Z134" s="392"/>
      <c r="AA134" s="378"/>
      <c r="AB134" s="378"/>
      <c r="AC134" s="397"/>
      <c r="AD134" s="397"/>
      <c r="AE134" s="262"/>
      <c r="AF134" s="397"/>
      <c r="AG134" s="262"/>
      <c r="AH134" s="395"/>
      <c r="AI134" s="262"/>
      <c r="AJ134" s="262"/>
      <c r="AK134" s="395"/>
      <c r="AL134" s="395"/>
      <c r="AM134" s="262"/>
      <c r="AN134" s="398"/>
      <c r="AO134" s="398"/>
      <c r="AP134" s="398"/>
    </row>
    <row r="135" spans="24:42" x14ac:dyDescent="0.2">
      <c r="X135" s="390"/>
      <c r="Y135" s="391"/>
      <c r="Z135" s="392"/>
      <c r="AA135" s="378"/>
      <c r="AB135" s="378"/>
      <c r="AC135" s="397"/>
      <c r="AD135" s="397"/>
      <c r="AE135" s="262"/>
      <c r="AF135" s="397"/>
      <c r="AG135" s="262"/>
      <c r="AH135" s="395"/>
      <c r="AI135" s="262"/>
      <c r="AJ135" s="262"/>
      <c r="AK135" s="395"/>
      <c r="AL135" s="395"/>
      <c r="AM135" s="262"/>
      <c r="AN135" s="398"/>
      <c r="AO135" s="398"/>
      <c r="AP135" s="398"/>
    </row>
    <row r="136" spans="24:42" x14ac:dyDescent="0.2">
      <c r="X136" s="390"/>
      <c r="Y136" s="391"/>
      <c r="Z136" s="392"/>
      <c r="AA136" s="378"/>
      <c r="AB136" s="378"/>
      <c r="AC136" s="397"/>
      <c r="AD136" s="397"/>
      <c r="AE136" s="262"/>
      <c r="AF136" s="397"/>
      <c r="AG136" s="262"/>
      <c r="AH136" s="395"/>
      <c r="AI136" s="262"/>
      <c r="AJ136" s="262"/>
      <c r="AK136" s="395"/>
      <c r="AL136" s="395"/>
      <c r="AM136" s="262"/>
      <c r="AN136" s="398"/>
      <c r="AO136" s="398"/>
      <c r="AP136" s="398"/>
    </row>
    <row r="137" spans="24:42" x14ac:dyDescent="0.2">
      <c r="X137" s="390"/>
      <c r="Y137" s="391"/>
      <c r="Z137" s="392"/>
      <c r="AA137" s="378"/>
      <c r="AB137" s="378"/>
      <c r="AC137" s="397"/>
      <c r="AD137" s="397"/>
      <c r="AE137" s="262"/>
      <c r="AF137" s="397"/>
      <c r="AG137" s="262"/>
      <c r="AH137" s="395"/>
      <c r="AI137" s="262"/>
      <c r="AJ137" s="262"/>
      <c r="AK137" s="395"/>
      <c r="AL137" s="395"/>
      <c r="AM137" s="262"/>
      <c r="AN137" s="398"/>
      <c r="AO137" s="398"/>
      <c r="AP137" s="398"/>
    </row>
    <row r="138" spans="24:42" x14ac:dyDescent="0.2">
      <c r="X138" s="390"/>
      <c r="Y138" s="391"/>
      <c r="Z138" s="392"/>
      <c r="AA138" s="378"/>
      <c r="AB138" s="378"/>
      <c r="AC138" s="397"/>
      <c r="AD138" s="397"/>
      <c r="AE138" s="262"/>
      <c r="AF138" s="397"/>
      <c r="AG138" s="262"/>
      <c r="AH138" s="395"/>
      <c r="AI138" s="262"/>
      <c r="AJ138" s="262"/>
      <c r="AK138" s="395"/>
      <c r="AL138" s="395"/>
      <c r="AM138" s="262"/>
      <c r="AN138" s="398"/>
      <c r="AO138" s="398"/>
      <c r="AP138" s="398"/>
    </row>
    <row r="139" spans="24:42" x14ac:dyDescent="0.2">
      <c r="X139" s="390"/>
      <c r="Y139" s="391"/>
      <c r="Z139" s="392"/>
      <c r="AA139" s="378"/>
      <c r="AB139" s="378"/>
      <c r="AC139" s="397"/>
      <c r="AD139" s="397"/>
      <c r="AE139" s="262"/>
      <c r="AF139" s="397"/>
      <c r="AG139" s="262"/>
      <c r="AH139" s="395"/>
      <c r="AI139" s="262"/>
      <c r="AJ139" s="262"/>
      <c r="AK139" s="395"/>
      <c r="AL139" s="395"/>
      <c r="AM139" s="262"/>
      <c r="AN139" s="398"/>
      <c r="AO139" s="398"/>
      <c r="AP139" s="398"/>
    </row>
    <row r="140" spans="24:42" x14ac:dyDescent="0.2">
      <c r="X140" s="390"/>
      <c r="Y140" s="391"/>
      <c r="Z140" s="392"/>
      <c r="AA140" s="378"/>
      <c r="AB140" s="378"/>
      <c r="AC140" s="397"/>
      <c r="AD140" s="397"/>
      <c r="AE140" s="262"/>
      <c r="AF140" s="397"/>
      <c r="AG140" s="262"/>
      <c r="AH140" s="395"/>
      <c r="AI140" s="262"/>
      <c r="AJ140" s="262"/>
      <c r="AK140" s="395"/>
      <c r="AL140" s="395"/>
      <c r="AM140" s="262"/>
      <c r="AN140" s="398"/>
      <c r="AO140" s="398"/>
      <c r="AP140" s="398"/>
    </row>
    <row r="141" spans="24:42" x14ac:dyDescent="0.2">
      <c r="X141" s="390"/>
      <c r="Y141" s="391"/>
      <c r="Z141" s="392"/>
      <c r="AA141" s="378"/>
      <c r="AB141" s="378"/>
      <c r="AC141" s="397"/>
      <c r="AD141" s="397"/>
      <c r="AE141" s="262"/>
      <c r="AF141" s="397"/>
      <c r="AG141" s="262"/>
      <c r="AH141" s="395"/>
      <c r="AI141" s="262"/>
      <c r="AJ141" s="262"/>
      <c r="AK141" s="395"/>
      <c r="AL141" s="395"/>
      <c r="AM141" s="262"/>
      <c r="AN141" s="398"/>
      <c r="AO141" s="398"/>
      <c r="AP141" s="398"/>
    </row>
    <row r="142" spans="24:42" x14ac:dyDescent="0.2">
      <c r="X142" s="390"/>
      <c r="Y142" s="391"/>
      <c r="Z142" s="392"/>
      <c r="AA142" s="378"/>
      <c r="AB142" s="378"/>
      <c r="AC142" s="397"/>
      <c r="AD142" s="397"/>
      <c r="AE142" s="262"/>
      <c r="AF142" s="397"/>
      <c r="AG142" s="262"/>
      <c r="AH142" s="395"/>
      <c r="AI142" s="262"/>
      <c r="AJ142" s="262"/>
      <c r="AK142" s="395"/>
      <c r="AL142" s="395"/>
      <c r="AM142" s="262"/>
      <c r="AN142" s="398"/>
      <c r="AO142" s="398"/>
      <c r="AP142" s="398"/>
    </row>
    <row r="143" spans="24:42" x14ac:dyDescent="0.2">
      <c r="X143" s="390"/>
      <c r="Y143" s="391"/>
      <c r="Z143" s="392"/>
      <c r="AA143" s="378"/>
      <c r="AB143" s="378"/>
      <c r="AC143" s="397"/>
      <c r="AD143" s="397"/>
      <c r="AE143" s="262"/>
      <c r="AF143" s="397"/>
      <c r="AG143" s="262"/>
      <c r="AH143" s="395"/>
      <c r="AI143" s="262"/>
      <c r="AJ143" s="262"/>
      <c r="AK143" s="395"/>
      <c r="AL143" s="395"/>
      <c r="AM143" s="262"/>
      <c r="AN143" s="398"/>
      <c r="AO143" s="398"/>
      <c r="AP143" s="398"/>
    </row>
    <row r="144" spans="24:42" x14ac:dyDescent="0.2">
      <c r="X144" s="390"/>
      <c r="Y144" s="391"/>
      <c r="Z144" s="392"/>
      <c r="AA144" s="378"/>
      <c r="AB144" s="378"/>
      <c r="AC144" s="397"/>
      <c r="AD144" s="397"/>
      <c r="AE144" s="262"/>
      <c r="AF144" s="397"/>
      <c r="AG144" s="262"/>
      <c r="AH144" s="395"/>
      <c r="AI144" s="262"/>
      <c r="AJ144" s="262"/>
      <c r="AK144" s="395"/>
      <c r="AL144" s="395"/>
      <c r="AM144" s="262"/>
      <c r="AN144" s="398"/>
      <c r="AO144" s="398"/>
      <c r="AP144" s="398"/>
    </row>
    <row r="145" spans="24:42" x14ac:dyDescent="0.2">
      <c r="X145" s="390"/>
      <c r="Y145" s="391"/>
      <c r="Z145" s="392"/>
      <c r="AA145" s="378"/>
      <c r="AB145" s="378"/>
      <c r="AC145" s="397"/>
      <c r="AD145" s="397"/>
      <c r="AE145" s="262"/>
      <c r="AF145" s="397"/>
      <c r="AG145" s="262"/>
      <c r="AH145" s="395"/>
      <c r="AI145" s="262"/>
      <c r="AJ145" s="262"/>
      <c r="AK145" s="395"/>
      <c r="AL145" s="395"/>
      <c r="AM145" s="262"/>
      <c r="AN145" s="398"/>
      <c r="AO145" s="398"/>
      <c r="AP145" s="398"/>
    </row>
    <row r="146" spans="24:42" x14ac:dyDescent="0.2">
      <c r="X146" s="390"/>
      <c r="Y146" s="391"/>
      <c r="Z146" s="392"/>
      <c r="AA146" s="378"/>
      <c r="AB146" s="378"/>
      <c r="AC146" s="397"/>
      <c r="AD146" s="397"/>
      <c r="AE146" s="262"/>
      <c r="AF146" s="397"/>
      <c r="AG146" s="262"/>
      <c r="AH146" s="395"/>
      <c r="AI146" s="262"/>
      <c r="AJ146" s="262"/>
      <c r="AK146" s="395"/>
      <c r="AL146" s="395"/>
      <c r="AM146" s="262"/>
      <c r="AN146" s="398"/>
      <c r="AO146" s="398"/>
      <c r="AP146" s="398"/>
    </row>
    <row r="147" spans="24:42" x14ac:dyDescent="0.2">
      <c r="X147" s="390"/>
      <c r="Y147" s="391"/>
      <c r="Z147" s="392"/>
      <c r="AA147" s="378"/>
      <c r="AB147" s="378"/>
      <c r="AC147" s="397"/>
      <c r="AD147" s="397"/>
      <c r="AE147" s="262"/>
      <c r="AF147" s="397"/>
      <c r="AG147" s="262"/>
      <c r="AH147" s="395"/>
      <c r="AI147" s="262"/>
      <c r="AJ147" s="262"/>
      <c r="AK147" s="395"/>
      <c r="AL147" s="395"/>
      <c r="AM147" s="262"/>
      <c r="AN147" s="398"/>
      <c r="AO147" s="398"/>
      <c r="AP147" s="398"/>
    </row>
    <row r="148" spans="24:42" x14ac:dyDescent="0.2">
      <c r="X148" s="390"/>
      <c r="Y148" s="391"/>
      <c r="Z148" s="392"/>
      <c r="AA148" s="378"/>
      <c r="AB148" s="378"/>
      <c r="AC148" s="397"/>
      <c r="AD148" s="397"/>
      <c r="AE148" s="262"/>
      <c r="AF148" s="397"/>
      <c r="AG148" s="262"/>
      <c r="AH148" s="395"/>
      <c r="AI148" s="262"/>
      <c r="AJ148" s="262"/>
      <c r="AK148" s="395"/>
      <c r="AL148" s="395"/>
      <c r="AM148" s="262"/>
      <c r="AN148" s="398"/>
      <c r="AO148" s="398"/>
      <c r="AP148" s="398"/>
    </row>
    <row r="149" spans="24:42" x14ac:dyDescent="0.2">
      <c r="X149" s="390"/>
      <c r="Y149" s="391"/>
      <c r="Z149" s="392"/>
      <c r="AA149" s="378"/>
      <c r="AB149" s="378"/>
      <c r="AC149" s="397"/>
      <c r="AD149" s="397"/>
      <c r="AE149" s="262"/>
      <c r="AF149" s="397"/>
      <c r="AG149" s="262"/>
      <c r="AH149" s="395"/>
      <c r="AI149" s="262"/>
      <c r="AJ149" s="262"/>
      <c r="AK149" s="395"/>
      <c r="AL149" s="395"/>
      <c r="AM149" s="262"/>
      <c r="AN149" s="398"/>
      <c r="AO149" s="398"/>
      <c r="AP149" s="398"/>
    </row>
    <row r="150" spans="24:42" x14ac:dyDescent="0.2">
      <c r="X150" s="390"/>
      <c r="Y150" s="391"/>
      <c r="Z150" s="392"/>
      <c r="AA150" s="378"/>
      <c r="AB150" s="378"/>
      <c r="AC150" s="397"/>
      <c r="AD150" s="397"/>
      <c r="AE150" s="262"/>
      <c r="AF150" s="397"/>
      <c r="AG150" s="262"/>
      <c r="AH150" s="395"/>
      <c r="AI150" s="262"/>
      <c r="AJ150" s="262"/>
      <c r="AK150" s="395"/>
      <c r="AL150" s="395"/>
      <c r="AM150" s="262"/>
      <c r="AN150" s="398"/>
      <c r="AO150" s="398"/>
      <c r="AP150" s="398"/>
    </row>
    <row r="151" spans="24:42" x14ac:dyDescent="0.2">
      <c r="X151" s="390"/>
      <c r="Y151" s="391"/>
      <c r="Z151" s="392"/>
      <c r="AA151" s="378"/>
      <c r="AB151" s="378"/>
      <c r="AC151" s="397"/>
      <c r="AD151" s="397"/>
      <c r="AE151" s="262"/>
      <c r="AF151" s="397"/>
      <c r="AG151" s="262"/>
      <c r="AH151" s="395"/>
      <c r="AI151" s="262"/>
      <c r="AJ151" s="262"/>
      <c r="AK151" s="395"/>
      <c r="AL151" s="395"/>
      <c r="AM151" s="262"/>
      <c r="AN151" s="398"/>
      <c r="AO151" s="398"/>
      <c r="AP151" s="398"/>
    </row>
    <row r="152" spans="24:42" x14ac:dyDescent="0.2">
      <c r="X152" s="390"/>
      <c r="Y152" s="391"/>
      <c r="Z152" s="392"/>
      <c r="AA152" s="378"/>
      <c r="AB152" s="378"/>
      <c r="AC152" s="397"/>
      <c r="AD152" s="397"/>
      <c r="AE152" s="262"/>
      <c r="AF152" s="397"/>
      <c r="AG152" s="262"/>
      <c r="AH152" s="395"/>
      <c r="AI152" s="262"/>
      <c r="AJ152" s="262"/>
      <c r="AK152" s="395"/>
      <c r="AL152" s="395"/>
      <c r="AM152" s="262"/>
      <c r="AN152" s="398"/>
      <c r="AO152" s="398"/>
      <c r="AP152" s="398"/>
    </row>
    <row r="153" spans="24:42" x14ac:dyDescent="0.2">
      <c r="X153" s="390"/>
      <c r="Y153" s="391"/>
      <c r="Z153" s="392"/>
      <c r="AA153" s="378"/>
      <c r="AB153" s="378"/>
      <c r="AC153" s="397"/>
      <c r="AD153" s="397"/>
      <c r="AE153" s="262"/>
      <c r="AF153" s="397"/>
      <c r="AG153" s="262"/>
      <c r="AH153" s="395"/>
      <c r="AI153" s="262"/>
      <c r="AJ153" s="262"/>
      <c r="AK153" s="395"/>
      <c r="AL153" s="395"/>
      <c r="AM153" s="262"/>
      <c r="AN153" s="398"/>
      <c r="AO153" s="398"/>
      <c r="AP153" s="398"/>
    </row>
    <row r="154" spans="24:42" x14ac:dyDescent="0.2">
      <c r="X154" s="390"/>
      <c r="Y154" s="391"/>
      <c r="Z154" s="392"/>
      <c r="AA154" s="378"/>
      <c r="AB154" s="378"/>
      <c r="AC154" s="397"/>
      <c r="AD154" s="397"/>
      <c r="AE154" s="262"/>
      <c r="AF154" s="397"/>
      <c r="AG154" s="262"/>
      <c r="AH154" s="395"/>
      <c r="AI154" s="262"/>
      <c r="AJ154" s="262"/>
      <c r="AK154" s="395"/>
      <c r="AL154" s="395"/>
      <c r="AM154" s="262"/>
      <c r="AN154" s="398"/>
      <c r="AO154" s="398"/>
      <c r="AP154" s="398"/>
    </row>
    <row r="155" spans="24:42" x14ac:dyDescent="0.2">
      <c r="X155" s="390"/>
      <c r="Y155" s="391"/>
      <c r="Z155" s="392"/>
      <c r="AA155" s="378"/>
      <c r="AB155" s="378"/>
      <c r="AC155" s="397"/>
      <c r="AD155" s="397"/>
      <c r="AE155" s="262"/>
      <c r="AF155" s="397"/>
      <c r="AG155" s="262"/>
      <c r="AH155" s="395"/>
      <c r="AI155" s="262"/>
      <c r="AJ155" s="262"/>
      <c r="AK155" s="395"/>
      <c r="AL155" s="395"/>
      <c r="AM155" s="262"/>
      <c r="AN155" s="398"/>
      <c r="AO155" s="398"/>
      <c r="AP155" s="398"/>
    </row>
    <row r="156" spans="24:42" x14ac:dyDescent="0.2">
      <c r="X156" s="390"/>
      <c r="Y156" s="391"/>
      <c r="Z156" s="392"/>
      <c r="AA156" s="378"/>
      <c r="AB156" s="378"/>
      <c r="AC156" s="397"/>
      <c r="AD156" s="397"/>
      <c r="AE156" s="262"/>
      <c r="AF156" s="397"/>
      <c r="AG156" s="262"/>
      <c r="AH156" s="395"/>
      <c r="AI156" s="262"/>
      <c r="AJ156" s="262"/>
      <c r="AK156" s="395"/>
      <c r="AL156" s="395"/>
      <c r="AM156" s="262"/>
      <c r="AN156" s="398"/>
      <c r="AO156" s="398"/>
      <c r="AP156" s="398"/>
    </row>
    <row r="157" spans="24:42" x14ac:dyDescent="0.2">
      <c r="X157" s="390"/>
      <c r="Y157" s="391"/>
      <c r="Z157" s="392"/>
      <c r="AA157" s="378"/>
      <c r="AB157" s="378"/>
      <c r="AC157" s="397"/>
      <c r="AD157" s="397"/>
      <c r="AE157" s="262"/>
      <c r="AF157" s="397"/>
      <c r="AG157" s="262"/>
      <c r="AH157" s="395"/>
      <c r="AI157" s="262"/>
      <c r="AJ157" s="262"/>
      <c r="AK157" s="395"/>
      <c r="AL157" s="395"/>
      <c r="AM157" s="262"/>
      <c r="AN157" s="398"/>
      <c r="AO157" s="398"/>
      <c r="AP157" s="398"/>
    </row>
    <row r="158" spans="24:42" x14ac:dyDescent="0.2">
      <c r="X158" s="390"/>
      <c r="Y158" s="391"/>
      <c r="Z158" s="392"/>
      <c r="AA158" s="378"/>
      <c r="AB158" s="378"/>
      <c r="AC158" s="397"/>
      <c r="AD158" s="397"/>
      <c r="AE158" s="262"/>
      <c r="AF158" s="397"/>
      <c r="AG158" s="262"/>
      <c r="AH158" s="395"/>
      <c r="AI158" s="262"/>
      <c r="AJ158" s="262"/>
      <c r="AK158" s="395"/>
      <c r="AL158" s="395"/>
      <c r="AM158" s="262"/>
      <c r="AN158" s="398"/>
      <c r="AO158" s="398"/>
      <c r="AP158" s="398"/>
    </row>
    <row r="159" spans="24:42" x14ac:dyDescent="0.2">
      <c r="X159" s="390"/>
      <c r="Y159" s="391"/>
      <c r="Z159" s="392"/>
      <c r="AA159" s="378"/>
      <c r="AB159" s="378"/>
      <c r="AC159" s="397"/>
      <c r="AD159" s="397"/>
      <c r="AE159" s="262"/>
      <c r="AF159" s="397"/>
      <c r="AG159" s="262"/>
      <c r="AH159" s="395"/>
      <c r="AI159" s="262"/>
      <c r="AJ159" s="262"/>
      <c r="AK159" s="395"/>
      <c r="AL159" s="395"/>
      <c r="AM159" s="262"/>
      <c r="AN159" s="398"/>
      <c r="AO159" s="398"/>
      <c r="AP159" s="398"/>
    </row>
    <row r="160" spans="24:42" x14ac:dyDescent="0.2">
      <c r="X160" s="402"/>
      <c r="Y160" s="402"/>
      <c r="Z160" s="402"/>
      <c r="AA160" s="403"/>
      <c r="AB160" s="403"/>
      <c r="AC160" s="397"/>
      <c r="AD160" s="397"/>
      <c r="AE160" s="262"/>
      <c r="AF160" s="397"/>
      <c r="AG160" s="262"/>
      <c r="AH160" s="395"/>
      <c r="AI160" s="262"/>
      <c r="AJ160" s="262"/>
      <c r="AK160" s="395"/>
      <c r="AL160" s="395"/>
      <c r="AM160" s="262"/>
      <c r="AN160" s="398"/>
      <c r="AO160" s="398"/>
      <c r="AP160" s="398"/>
    </row>
    <row r="161" spans="24:42" x14ac:dyDescent="0.2">
      <c r="X161" s="402"/>
      <c r="Y161" s="402"/>
      <c r="Z161" s="402"/>
      <c r="AA161" s="403"/>
      <c r="AB161" s="403"/>
      <c r="AC161" s="397"/>
      <c r="AD161" s="397"/>
      <c r="AE161" s="262"/>
      <c r="AF161" s="397"/>
      <c r="AG161" s="262"/>
      <c r="AH161" s="395"/>
      <c r="AI161" s="262"/>
      <c r="AJ161" s="262"/>
      <c r="AK161" s="395"/>
      <c r="AL161" s="395"/>
      <c r="AM161" s="262"/>
      <c r="AN161" s="398"/>
      <c r="AO161" s="398"/>
      <c r="AP161" s="398"/>
    </row>
    <row r="162" spans="24:42" x14ac:dyDescent="0.2">
      <c r="X162" s="402"/>
      <c r="Y162" s="402"/>
      <c r="Z162" s="402"/>
      <c r="AA162" s="403"/>
      <c r="AB162" s="403"/>
      <c r="AC162" s="397"/>
      <c r="AD162" s="397"/>
      <c r="AE162" s="262"/>
      <c r="AF162" s="397"/>
      <c r="AG162" s="262"/>
      <c r="AH162" s="395"/>
      <c r="AI162" s="262"/>
      <c r="AJ162" s="262"/>
      <c r="AK162" s="395"/>
      <c r="AL162" s="395"/>
      <c r="AM162" s="262"/>
      <c r="AN162" s="398"/>
      <c r="AO162" s="398"/>
      <c r="AP162" s="398"/>
    </row>
    <row r="163" spans="24:42" x14ac:dyDescent="0.2">
      <c r="X163" s="402"/>
      <c r="Y163" s="402"/>
      <c r="Z163" s="402"/>
      <c r="AA163" s="403"/>
      <c r="AB163" s="403"/>
      <c r="AC163" s="397"/>
      <c r="AD163" s="397"/>
      <c r="AE163" s="262"/>
      <c r="AF163" s="397"/>
      <c r="AG163" s="262"/>
      <c r="AH163" s="395"/>
      <c r="AI163" s="262"/>
      <c r="AJ163" s="262"/>
      <c r="AK163" s="395"/>
      <c r="AL163" s="395"/>
      <c r="AM163" s="262"/>
      <c r="AN163" s="398"/>
      <c r="AO163" s="398"/>
      <c r="AP163" s="398"/>
    </row>
    <row r="164" spans="24:42" x14ac:dyDescent="0.2">
      <c r="X164" s="402"/>
      <c r="Y164" s="402"/>
      <c r="Z164" s="402"/>
      <c r="AA164" s="403"/>
      <c r="AB164" s="403"/>
      <c r="AC164" s="397"/>
      <c r="AD164" s="397"/>
      <c r="AE164" s="262"/>
      <c r="AF164" s="397"/>
      <c r="AG164" s="262"/>
      <c r="AH164" s="395"/>
      <c r="AI164" s="262"/>
      <c r="AJ164" s="262"/>
      <c r="AK164" s="395"/>
      <c r="AL164" s="395"/>
      <c r="AM164" s="262"/>
      <c r="AN164" s="398"/>
      <c r="AO164" s="398"/>
      <c r="AP164" s="398"/>
    </row>
    <row r="165" spans="24:42" x14ac:dyDescent="0.2">
      <c r="X165" s="402"/>
      <c r="Y165" s="402"/>
      <c r="Z165" s="402"/>
      <c r="AA165" s="403"/>
      <c r="AB165" s="403"/>
      <c r="AC165" s="397"/>
      <c r="AD165" s="397"/>
      <c r="AE165" s="262"/>
      <c r="AF165" s="397"/>
      <c r="AG165" s="262"/>
      <c r="AH165" s="395"/>
      <c r="AI165" s="262"/>
      <c r="AJ165" s="262"/>
      <c r="AK165" s="395"/>
      <c r="AL165" s="395"/>
      <c r="AM165" s="262"/>
      <c r="AN165" s="398"/>
      <c r="AO165" s="398"/>
      <c r="AP165" s="398"/>
    </row>
    <row r="166" spans="24:42" x14ac:dyDescent="0.2">
      <c r="X166" s="402"/>
      <c r="Y166" s="402"/>
      <c r="Z166" s="402"/>
      <c r="AA166" s="403"/>
      <c r="AB166" s="403"/>
      <c r="AC166" s="397"/>
      <c r="AD166" s="397"/>
      <c r="AE166" s="262"/>
      <c r="AF166" s="397"/>
      <c r="AG166" s="262"/>
      <c r="AH166" s="395"/>
      <c r="AI166" s="262"/>
      <c r="AJ166" s="262"/>
      <c r="AK166" s="395"/>
      <c r="AL166" s="395"/>
      <c r="AM166" s="262"/>
      <c r="AN166" s="398"/>
      <c r="AO166" s="398"/>
      <c r="AP166" s="398"/>
    </row>
  </sheetData>
  <mergeCells count="3">
    <mergeCell ref="A4:M4"/>
    <mergeCell ref="P4:S4"/>
    <mergeCell ref="AG4:AM4"/>
  </mergeCells>
  <conditionalFormatting sqref="O3:O9 O11:O1048576">
    <cfRule type="containsText" dxfId="117" priority="47" operator="containsText" text="Open">
      <formula>NOT(ISERROR(SEARCH("Open",O3)))</formula>
    </cfRule>
    <cfRule type="containsText" dxfId="116" priority="48" operator="containsText" text="Finalised">
      <formula>NOT(ISERROR(SEARCH("Finalised",O3)))</formula>
    </cfRule>
  </conditionalFormatting>
  <conditionalFormatting sqref="O10">
    <cfRule type="containsText" dxfId="115" priority="1" operator="containsText" text="Open">
      <formula>NOT(ISERROR(SEARCH("Open",O10)))</formula>
    </cfRule>
    <cfRule type="containsText" dxfId="114" priority="2" operator="containsText" text="Finalised">
      <formula>NOT(ISERROR(SEARCH("Finalised",O10)))</formula>
    </cfRule>
  </conditionalFormatting>
  <pageMargins left="0.39370078740157483" right="0.39370078740157483" top="0.39370078740157483" bottom="0.39370078740157483" header="0" footer="0"/>
  <pageSetup paperSize="8" scale="94" fitToHeight="5" orientation="landscape" r:id="rId1"/>
  <headerFooter alignWithMargins="0">
    <oddHeader>&amp;R&amp;12Annexure F</oddHeader>
    <oddFooter xml:space="preserve">&amp;L&amp;12Fruitless &amp; Wasteful Register - FY 2019&amp;R&amp;12&amp;P </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text="Open" id="{60B03150-66D0-4C15-9835-30C431075285}">
            <xm:f>NOT(ISERROR(SEARCH("Open",'F&amp;W SAPO FY20'!O2)))</xm:f>
            <x14:dxf>
              <fill>
                <patternFill>
                  <bgColor rgb="FFFFFF00"/>
                </patternFill>
              </fill>
            </x14:dxf>
          </x14:cfRule>
          <x14:cfRule type="containsText" priority="4" operator="containsText" text="Finalised" id="{1AC0EC0A-49AF-420A-AC78-A06F3B9D8822}">
            <xm:f>NOT(ISERROR(SEARCH("Finalised",'F&amp;W SAPO FY20'!O2)))</xm:f>
            <x14:dxf>
              <fill>
                <patternFill>
                  <bgColor rgb="FF00FF00"/>
                </patternFill>
              </fill>
            </x14:dxf>
          </x14:cfRule>
          <xm:sqref>O2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4"/>
  <sheetViews>
    <sheetView showGridLines="0" zoomScaleNormal="100" workbookViewId="0">
      <pane ySplit="5" topLeftCell="A6" activePane="bottomLeft" state="frozen"/>
      <selection activeCell="U49" sqref="U49"/>
      <selection pane="bottomLeft" activeCell="S7" sqref="S7:S8"/>
    </sheetView>
  </sheetViews>
  <sheetFormatPr defaultRowHeight="14.25" x14ac:dyDescent="0.2"/>
  <cols>
    <col min="1" max="1" width="4.85546875" style="1" customWidth="1"/>
    <col min="2" max="2" width="12" style="1" hidden="1" customWidth="1"/>
    <col min="3" max="3" width="12.5703125" style="1" customWidth="1"/>
    <col min="4" max="4" width="12" style="1" customWidth="1"/>
    <col min="5" max="5" width="15.28515625" style="110" customWidth="1"/>
    <col min="6" max="6" width="28.5703125" style="24" customWidth="1"/>
    <col min="7" max="7" width="12.28515625" style="24" customWidth="1"/>
    <col min="8" max="8" width="11" style="24" customWidth="1"/>
    <col min="9" max="9" width="19.5703125" style="1" hidden="1" customWidth="1"/>
    <col min="10" max="10" width="20.140625" style="1" hidden="1" customWidth="1"/>
    <col min="11" max="11" width="16.28515625" style="1" hidden="1" customWidth="1"/>
    <col min="12" max="12" width="15" style="47" hidden="1" customWidth="1"/>
    <col min="13" max="13" width="11.140625" style="191" hidden="1" customWidth="1"/>
    <col min="14" max="14" width="23.5703125" style="24" hidden="1" customWidth="1"/>
    <col min="15" max="15" width="12.85546875" style="66" hidden="1" customWidth="1"/>
    <col min="16" max="16" width="22.7109375" style="24" hidden="1" customWidth="1"/>
    <col min="17" max="17" width="24" style="24" hidden="1" customWidth="1"/>
    <col min="18" max="18" width="19.85546875" style="50" hidden="1" customWidth="1"/>
    <col min="19" max="19" width="19.85546875" style="50" bestFit="1" customWidth="1"/>
    <col min="20" max="20" width="19.85546875" style="50" hidden="1" customWidth="1"/>
    <col min="21" max="21" width="26.42578125" style="39" hidden="1" customWidth="1"/>
    <col min="22" max="22" width="10" style="66" customWidth="1"/>
    <col min="23" max="23" width="15.28515625" style="110" customWidth="1"/>
    <col min="24" max="26" width="12.7109375" style="376" customWidth="1"/>
    <col min="27" max="28" width="12.7109375" style="377" customWidth="1"/>
    <col min="29" max="29" width="12.85546875" style="26" customWidth="1"/>
    <col min="30" max="30" width="16.85546875" style="26" hidden="1" customWidth="1"/>
    <col min="31" max="31" width="14.28515625" style="24" hidden="1" customWidth="1"/>
    <col min="32" max="32" width="13.140625" style="26" hidden="1" customWidth="1"/>
    <col min="33" max="33" width="11.7109375" style="24" hidden="1" customWidth="1"/>
    <col min="34" max="34" width="15.7109375" style="25" hidden="1" customWidth="1"/>
    <col min="35" max="35" width="13.28515625" style="24" hidden="1" customWidth="1"/>
    <col min="36" max="36" width="12.85546875" style="24" hidden="1" customWidth="1"/>
    <col min="37" max="37" width="14" style="25" hidden="1" customWidth="1"/>
    <col min="38" max="38" width="14" style="25" customWidth="1"/>
    <col min="39" max="39" width="15.28515625" style="24" customWidth="1"/>
    <col min="40" max="40" width="5" style="1" customWidth="1"/>
    <col min="41" max="41" width="13.7109375" style="1" customWidth="1"/>
    <col min="42" max="42" width="14.7109375" style="1" bestFit="1" customWidth="1"/>
    <col min="43" max="16384" width="9.140625" style="1"/>
  </cols>
  <sheetData>
    <row r="1" spans="1:47" s="3" customFormat="1" ht="24" customHeight="1" x14ac:dyDescent="0.2">
      <c r="A1" s="404" t="s">
        <v>453</v>
      </c>
      <c r="B1" s="53"/>
      <c r="C1" s="53"/>
      <c r="D1" s="53"/>
      <c r="E1" s="53"/>
      <c r="F1" s="53"/>
      <c r="G1" s="53"/>
      <c r="H1" s="53"/>
      <c r="I1" s="53"/>
      <c r="J1" s="53"/>
      <c r="K1" s="53"/>
      <c r="L1" s="53"/>
      <c r="M1" s="185"/>
      <c r="N1" s="53"/>
      <c r="O1" s="53"/>
      <c r="P1" s="53"/>
      <c r="Q1" s="53"/>
      <c r="R1" s="53"/>
      <c r="S1" s="53"/>
      <c r="T1" s="53"/>
      <c r="U1" s="53"/>
      <c r="V1" s="53"/>
      <c r="W1" s="53"/>
      <c r="X1" s="363"/>
      <c r="Y1" s="363"/>
      <c r="Z1" s="363"/>
      <c r="AA1" s="364"/>
      <c r="AB1" s="364"/>
      <c r="AC1" s="348"/>
      <c r="AD1" s="53"/>
      <c r="AE1" s="53"/>
      <c r="AF1" s="53"/>
      <c r="AG1" s="53"/>
      <c r="AH1" s="53"/>
      <c r="AI1" s="53"/>
      <c r="AJ1" s="53"/>
      <c r="AK1" s="53"/>
      <c r="AL1" s="53"/>
      <c r="AM1" s="53"/>
    </row>
    <row r="2" spans="1:47" s="4" customFormat="1" ht="24" customHeight="1" x14ac:dyDescent="0.2">
      <c r="A2" s="407" t="s">
        <v>471</v>
      </c>
      <c r="B2" s="408"/>
      <c r="C2" s="423"/>
      <c r="D2" s="409"/>
      <c r="E2" s="410"/>
      <c r="F2" s="411"/>
      <c r="G2" s="412"/>
      <c r="H2" s="412"/>
      <c r="I2" s="409"/>
      <c r="J2" s="409"/>
      <c r="K2" s="409"/>
      <c r="L2" s="413"/>
      <c r="M2" s="414"/>
      <c r="N2" s="412"/>
      <c r="O2" s="415"/>
      <c r="P2" s="412"/>
      <c r="Q2" s="412"/>
      <c r="R2" s="416"/>
      <c r="S2" s="416"/>
      <c r="T2" s="416"/>
      <c r="U2" s="417"/>
      <c r="V2" s="415"/>
      <c r="W2" s="410"/>
      <c r="X2" s="418"/>
      <c r="Y2" s="418"/>
      <c r="Z2" s="418"/>
      <c r="AA2" s="419"/>
      <c r="AB2" s="419"/>
      <c r="AC2" s="420"/>
      <c r="AD2" s="420"/>
      <c r="AE2" s="412"/>
      <c r="AF2" s="420"/>
      <c r="AG2" s="412"/>
      <c r="AH2" s="421"/>
      <c r="AI2" s="412"/>
      <c r="AJ2" s="412"/>
      <c r="AK2" s="421"/>
      <c r="AL2" s="421"/>
      <c r="AM2" s="412"/>
    </row>
    <row r="3" spans="1:47" s="4" customFormat="1" ht="6.75" customHeight="1" x14ac:dyDescent="0.2">
      <c r="A3" s="11"/>
      <c r="B3" s="10"/>
      <c r="E3" s="108"/>
      <c r="F3" s="267"/>
      <c r="G3" s="8"/>
      <c r="H3" s="8"/>
      <c r="L3" s="45"/>
      <c r="M3" s="186"/>
      <c r="N3" s="8"/>
      <c r="O3" s="63"/>
      <c r="P3" s="8"/>
      <c r="Q3" s="8"/>
      <c r="R3" s="48"/>
      <c r="S3" s="48"/>
      <c r="T3" s="48"/>
      <c r="U3" s="37"/>
      <c r="V3" s="63"/>
      <c r="W3" s="108"/>
      <c r="X3" s="365"/>
      <c r="Y3" s="365"/>
      <c r="Z3" s="365"/>
      <c r="AA3" s="366"/>
      <c r="AB3" s="366"/>
      <c r="AC3" s="9"/>
      <c r="AD3" s="9"/>
      <c r="AE3" s="8"/>
      <c r="AF3" s="9"/>
      <c r="AG3" s="8"/>
      <c r="AH3" s="22"/>
      <c r="AI3" s="8"/>
      <c r="AJ3" s="8"/>
      <c r="AK3" s="22"/>
      <c r="AL3" s="22"/>
      <c r="AM3" s="8"/>
    </row>
    <row r="4" spans="1:47" s="15" customFormat="1" ht="18.75" customHeight="1" x14ac:dyDescent="0.2">
      <c r="A4" s="468" t="s">
        <v>22</v>
      </c>
      <c r="B4" s="469"/>
      <c r="C4" s="469"/>
      <c r="D4" s="469"/>
      <c r="E4" s="469"/>
      <c r="F4" s="469"/>
      <c r="G4" s="469"/>
      <c r="H4" s="469"/>
      <c r="I4" s="469"/>
      <c r="J4" s="469"/>
      <c r="K4" s="469"/>
      <c r="L4" s="469"/>
      <c r="M4" s="469"/>
      <c r="N4" s="179" t="s">
        <v>27</v>
      </c>
      <c r="O4" s="180"/>
      <c r="P4" s="472"/>
      <c r="Q4" s="472"/>
      <c r="R4" s="472"/>
      <c r="S4" s="472"/>
      <c r="T4" s="350"/>
      <c r="U4" s="180"/>
      <c r="V4" s="180"/>
      <c r="W4" s="180"/>
      <c r="X4" s="367"/>
      <c r="Y4" s="367"/>
      <c r="Z4" s="368"/>
      <c r="AA4" s="369"/>
      <c r="AB4" s="369"/>
      <c r="AC4" s="180"/>
      <c r="AD4" s="180"/>
      <c r="AE4" s="180"/>
      <c r="AF4" s="181"/>
      <c r="AG4" s="474" t="s">
        <v>39</v>
      </c>
      <c r="AH4" s="474"/>
      <c r="AI4" s="474"/>
      <c r="AJ4" s="474"/>
      <c r="AK4" s="474"/>
      <c r="AL4" s="474"/>
      <c r="AM4" s="474"/>
    </row>
    <row r="5" spans="1:47" s="8" customFormat="1" ht="96" x14ac:dyDescent="0.2">
      <c r="A5" s="112" t="s">
        <v>3</v>
      </c>
      <c r="B5" s="113" t="s">
        <v>5</v>
      </c>
      <c r="C5" s="113" t="s">
        <v>18</v>
      </c>
      <c r="D5" s="113" t="s">
        <v>19</v>
      </c>
      <c r="E5" s="362" t="s">
        <v>403</v>
      </c>
      <c r="F5" s="93" t="s">
        <v>20</v>
      </c>
      <c r="G5" s="113" t="s">
        <v>37</v>
      </c>
      <c r="H5" s="113" t="s">
        <v>48</v>
      </c>
      <c r="I5" s="113" t="s">
        <v>0</v>
      </c>
      <c r="J5" s="93" t="s">
        <v>1</v>
      </c>
      <c r="K5" s="93" t="s">
        <v>2</v>
      </c>
      <c r="L5" s="114" t="s">
        <v>49</v>
      </c>
      <c r="M5" s="187" t="s">
        <v>21</v>
      </c>
      <c r="N5" s="93" t="s">
        <v>43</v>
      </c>
      <c r="O5" s="93" t="s">
        <v>52</v>
      </c>
      <c r="P5" s="93" t="s">
        <v>23</v>
      </c>
      <c r="Q5" s="93" t="s">
        <v>36</v>
      </c>
      <c r="R5" s="115" t="s">
        <v>391</v>
      </c>
      <c r="S5" s="115" t="s">
        <v>397</v>
      </c>
      <c r="T5" s="115" t="s">
        <v>395</v>
      </c>
      <c r="U5" s="113" t="s">
        <v>24</v>
      </c>
      <c r="V5" s="95" t="s">
        <v>44</v>
      </c>
      <c r="W5" s="109" t="s">
        <v>25</v>
      </c>
      <c r="X5" s="362" t="s">
        <v>427</v>
      </c>
      <c r="Y5" s="362" t="s">
        <v>404</v>
      </c>
      <c r="Z5" s="362" t="s">
        <v>405</v>
      </c>
      <c r="AA5" s="362" t="s">
        <v>406</v>
      </c>
      <c r="AB5" s="362" t="s">
        <v>407</v>
      </c>
      <c r="AC5" s="109" t="s">
        <v>55</v>
      </c>
      <c r="AD5" s="109" t="s">
        <v>54</v>
      </c>
      <c r="AE5" s="113" t="s">
        <v>393</v>
      </c>
      <c r="AF5" s="109" t="s">
        <v>25</v>
      </c>
      <c r="AG5" s="95" t="s">
        <v>28</v>
      </c>
      <c r="AH5" s="116" t="s">
        <v>29</v>
      </c>
      <c r="AI5" s="117" t="s">
        <v>30</v>
      </c>
      <c r="AJ5" s="117" t="s">
        <v>31</v>
      </c>
      <c r="AK5" s="116" t="s">
        <v>32</v>
      </c>
      <c r="AL5" s="116" t="s">
        <v>396</v>
      </c>
      <c r="AM5" s="93" t="s">
        <v>394</v>
      </c>
    </row>
    <row r="6" spans="1:47" s="359" customFormat="1" ht="15" x14ac:dyDescent="0.2">
      <c r="A6" s="351"/>
      <c r="B6" s="352"/>
      <c r="C6" s="352"/>
      <c r="D6" s="352"/>
      <c r="E6" s="357"/>
      <c r="F6" s="361" t="s">
        <v>402</v>
      </c>
      <c r="G6" s="352"/>
      <c r="H6" s="352"/>
      <c r="I6" s="352"/>
      <c r="J6" s="352"/>
      <c r="K6" s="352"/>
      <c r="L6" s="353"/>
      <c r="M6" s="354"/>
      <c r="N6" s="352"/>
      <c r="O6" s="352"/>
      <c r="P6" s="352"/>
      <c r="Q6" s="352"/>
      <c r="R6" s="355"/>
      <c r="S6" s="360">
        <v>8278260</v>
      </c>
      <c r="T6" s="355"/>
      <c r="U6" s="352"/>
      <c r="V6" s="356"/>
      <c r="W6" s="357"/>
      <c r="X6" s="370"/>
      <c r="Y6" s="370"/>
      <c r="Z6" s="370"/>
      <c r="AA6" s="370"/>
      <c r="AB6" s="370"/>
      <c r="AC6" s="357"/>
      <c r="AD6" s="357"/>
      <c r="AE6" s="352"/>
      <c r="AF6" s="357"/>
      <c r="AG6" s="356"/>
      <c r="AH6" s="358"/>
      <c r="AI6" s="356"/>
      <c r="AJ6" s="356"/>
      <c r="AK6" s="358"/>
      <c r="AL6" s="358"/>
      <c r="AM6" s="352"/>
    </row>
    <row r="7" spans="1:47" ht="50.1" customHeight="1" x14ac:dyDescent="0.2">
      <c r="A7" s="111"/>
      <c r="B7" s="182"/>
      <c r="C7" s="182"/>
      <c r="D7" s="182"/>
      <c r="E7" s="200"/>
      <c r="F7" s="182" t="s">
        <v>479</v>
      </c>
      <c r="G7" s="192" t="s">
        <v>68</v>
      </c>
      <c r="H7" s="192"/>
      <c r="I7" s="182"/>
      <c r="J7" s="182"/>
      <c r="K7" s="182"/>
      <c r="L7" s="183"/>
      <c r="M7" s="339"/>
      <c r="N7" s="192"/>
      <c r="O7" s="193"/>
      <c r="P7" s="192"/>
      <c r="Q7" s="192"/>
      <c r="R7" s="210"/>
      <c r="S7" s="346">
        <v>10345.58</v>
      </c>
      <c r="T7" s="346"/>
      <c r="U7" s="194"/>
      <c r="V7" s="175"/>
      <c r="W7" s="200"/>
      <c r="X7" s="371"/>
      <c r="Y7" s="372"/>
      <c r="Z7" s="373"/>
      <c r="AA7" s="374"/>
      <c r="AB7" s="374"/>
      <c r="AC7" s="170"/>
      <c r="AD7" s="170"/>
      <c r="AE7" s="345"/>
      <c r="AF7" s="220"/>
      <c r="AG7" s="192"/>
      <c r="AH7" s="196"/>
      <c r="AI7" s="193"/>
      <c r="AJ7" s="192"/>
      <c r="AK7" s="347"/>
      <c r="AL7" s="347"/>
      <c r="AM7" s="345"/>
      <c r="AO7" s="349"/>
      <c r="AP7" s="349"/>
    </row>
    <row r="8" spans="1:47" ht="50.1" customHeight="1" x14ac:dyDescent="0.2">
      <c r="A8" s="111"/>
      <c r="B8" s="182"/>
      <c r="C8" s="182"/>
      <c r="D8" s="182"/>
      <c r="E8" s="200"/>
      <c r="F8" s="182" t="s">
        <v>479</v>
      </c>
      <c r="G8" s="192" t="s">
        <v>68</v>
      </c>
      <c r="H8" s="192"/>
      <c r="I8" s="182"/>
      <c r="J8" s="182"/>
      <c r="K8" s="182"/>
      <c r="L8" s="183"/>
      <c r="M8" s="339"/>
      <c r="N8" s="192"/>
      <c r="O8" s="193"/>
      <c r="P8" s="192"/>
      <c r="Q8" s="192"/>
      <c r="R8" s="210"/>
      <c r="S8" s="346">
        <v>168.97</v>
      </c>
      <c r="T8" s="346"/>
      <c r="U8" s="194"/>
      <c r="V8" s="175"/>
      <c r="W8" s="200"/>
      <c r="X8" s="372"/>
      <c r="Y8" s="372"/>
      <c r="Z8" s="373"/>
      <c r="AA8" s="374"/>
      <c r="AB8" s="374"/>
      <c r="AC8" s="170"/>
      <c r="AD8" s="170"/>
      <c r="AE8" s="345"/>
      <c r="AF8" s="220"/>
      <c r="AG8" s="192"/>
      <c r="AH8" s="196"/>
      <c r="AI8" s="193"/>
      <c r="AJ8" s="192"/>
      <c r="AK8" s="347"/>
      <c r="AL8" s="347"/>
      <c r="AM8" s="345"/>
      <c r="AO8" s="349"/>
      <c r="AP8" s="349"/>
    </row>
    <row r="9" spans="1:47" s="15" customFormat="1" ht="27.75" customHeight="1" thickBot="1" x14ac:dyDescent="0.25">
      <c r="A9" s="422"/>
      <c r="B9" s="422"/>
      <c r="C9" s="422"/>
      <c r="D9" s="264"/>
      <c r="E9" s="264"/>
      <c r="F9" s="422" t="s">
        <v>454</v>
      </c>
      <c r="G9" s="422"/>
      <c r="H9" s="422"/>
      <c r="I9" s="264"/>
      <c r="J9" s="264"/>
      <c r="K9" s="264"/>
      <c r="L9" s="422"/>
      <c r="M9" s="422"/>
      <c r="N9" s="24"/>
      <c r="O9" s="234"/>
      <c r="P9" s="24"/>
      <c r="Q9" s="24"/>
      <c r="R9" s="235">
        <f>SUM(R7:R8)</f>
        <v>0</v>
      </c>
      <c r="S9" s="235">
        <f>SUM(S6:S8)</f>
        <v>8288774.5499999998</v>
      </c>
      <c r="T9" s="235">
        <f>SUM(T7:T8)</f>
        <v>0</v>
      </c>
      <c r="U9" s="236"/>
      <c r="V9" s="237"/>
      <c r="W9" s="238"/>
      <c r="X9" s="390"/>
      <c r="Y9" s="391"/>
      <c r="Z9" s="392"/>
      <c r="AA9" s="378"/>
      <c r="AB9" s="378"/>
      <c r="AC9" s="393"/>
      <c r="AD9" s="393"/>
      <c r="AE9" s="394"/>
      <c r="AF9" s="393"/>
      <c r="AG9" s="262"/>
      <c r="AH9" s="395"/>
      <c r="AI9" s="262"/>
      <c r="AJ9" s="262"/>
      <c r="AK9" s="266"/>
      <c r="AL9" s="266"/>
      <c r="AM9" s="262"/>
      <c r="AN9" s="396"/>
      <c r="AO9" s="396"/>
      <c r="AP9" s="396"/>
    </row>
    <row r="10" spans="1:47" s="39" customFormat="1" ht="15" thickTop="1" x14ac:dyDescent="0.2">
      <c r="A10" s="1"/>
      <c r="B10" s="1"/>
      <c r="C10" s="1"/>
      <c r="D10" s="1"/>
      <c r="E10" s="110"/>
      <c r="F10" s="24"/>
      <c r="G10" s="24"/>
      <c r="H10" s="24"/>
      <c r="I10" s="1"/>
      <c r="J10" s="1"/>
      <c r="K10" s="1"/>
      <c r="L10" s="47"/>
      <c r="M10" s="191"/>
      <c r="N10" s="24"/>
      <c r="O10" s="66"/>
      <c r="P10" s="24"/>
      <c r="Q10" s="24"/>
      <c r="R10" s="50"/>
      <c r="S10" s="50"/>
      <c r="T10" s="50"/>
      <c r="V10" s="66"/>
      <c r="W10" s="110"/>
      <c r="X10" s="390"/>
      <c r="Y10" s="391"/>
      <c r="Z10" s="392"/>
      <c r="AA10" s="378"/>
      <c r="AB10" s="378"/>
      <c r="AC10" s="397"/>
      <c r="AD10" s="397"/>
      <c r="AE10" s="262"/>
      <c r="AF10" s="397"/>
      <c r="AG10" s="262"/>
      <c r="AH10" s="395"/>
      <c r="AI10" s="262"/>
      <c r="AJ10" s="262"/>
      <c r="AK10" s="395"/>
      <c r="AL10" s="395"/>
      <c r="AM10" s="262"/>
      <c r="AN10" s="398"/>
      <c r="AO10" s="398"/>
      <c r="AP10" s="398"/>
      <c r="AQ10" s="1"/>
      <c r="AR10" s="1"/>
      <c r="AS10" s="1"/>
      <c r="AT10" s="1"/>
      <c r="AU10" s="1"/>
    </row>
    <row r="11" spans="1:47" x14ac:dyDescent="0.2">
      <c r="X11" s="390"/>
      <c r="Y11" s="391"/>
      <c r="Z11" s="392"/>
      <c r="AA11" s="378"/>
      <c r="AB11" s="378"/>
      <c r="AC11" s="397"/>
      <c r="AD11" s="397"/>
      <c r="AE11" s="262"/>
      <c r="AF11" s="397"/>
      <c r="AG11" s="262"/>
      <c r="AH11" s="395"/>
      <c r="AI11" s="262"/>
      <c r="AJ11" s="262"/>
      <c r="AK11" s="395"/>
      <c r="AL11" s="395"/>
      <c r="AM11" s="399"/>
      <c r="AN11" s="398"/>
      <c r="AO11" s="398"/>
      <c r="AP11" s="400"/>
    </row>
    <row r="12" spans="1:47" x14ac:dyDescent="0.2">
      <c r="X12" s="390"/>
      <c r="Y12" s="391"/>
      <c r="Z12" s="392"/>
      <c r="AA12" s="378"/>
      <c r="AB12" s="378"/>
      <c r="AC12" s="397"/>
      <c r="AD12" s="397"/>
      <c r="AE12" s="262"/>
      <c r="AF12" s="397"/>
      <c r="AG12" s="262"/>
      <c r="AH12" s="395"/>
      <c r="AI12" s="262"/>
      <c r="AJ12" s="262"/>
      <c r="AK12" s="395"/>
      <c r="AL12" s="395"/>
      <c r="AM12" s="262"/>
      <c r="AN12" s="398"/>
      <c r="AO12" s="398"/>
      <c r="AP12" s="398"/>
    </row>
    <row r="13" spans="1:47" x14ac:dyDescent="0.2">
      <c r="X13" s="390"/>
      <c r="Y13" s="391"/>
      <c r="Z13" s="392"/>
      <c r="AA13" s="378"/>
      <c r="AB13" s="378"/>
      <c r="AC13" s="397"/>
      <c r="AD13" s="397"/>
      <c r="AE13" s="262"/>
      <c r="AF13" s="397"/>
      <c r="AG13" s="262"/>
      <c r="AH13" s="395"/>
      <c r="AI13" s="262"/>
      <c r="AJ13" s="262"/>
      <c r="AK13" s="401"/>
      <c r="AL13" s="401"/>
      <c r="AM13" s="399"/>
      <c r="AN13" s="398"/>
      <c r="AO13" s="398"/>
      <c r="AP13" s="398"/>
    </row>
    <row r="14" spans="1:47" x14ac:dyDescent="0.2">
      <c r="X14" s="390"/>
      <c r="Y14" s="391"/>
      <c r="Z14" s="392"/>
      <c r="AA14" s="378"/>
      <c r="AB14" s="378"/>
      <c r="AC14" s="397"/>
      <c r="AD14" s="397"/>
      <c r="AE14" s="262"/>
      <c r="AF14" s="397"/>
      <c r="AG14" s="262"/>
      <c r="AH14" s="395"/>
      <c r="AI14" s="262"/>
      <c r="AJ14" s="262"/>
      <c r="AK14" s="395"/>
      <c r="AL14" s="395"/>
      <c r="AM14" s="262"/>
      <c r="AN14" s="398"/>
      <c r="AO14" s="398"/>
      <c r="AP14" s="398"/>
    </row>
    <row r="15" spans="1:47" x14ac:dyDescent="0.2">
      <c r="X15" s="390"/>
      <c r="Y15" s="391"/>
      <c r="Z15" s="392"/>
      <c r="AA15" s="378"/>
      <c r="AB15" s="378"/>
      <c r="AC15" s="397"/>
      <c r="AD15" s="397"/>
      <c r="AE15" s="262"/>
      <c r="AF15" s="397"/>
      <c r="AG15" s="262"/>
      <c r="AH15" s="395"/>
      <c r="AI15" s="262"/>
      <c r="AJ15" s="262"/>
      <c r="AK15" s="395"/>
      <c r="AL15" s="395"/>
      <c r="AM15" s="262"/>
      <c r="AN15" s="398"/>
      <c r="AO15" s="398"/>
      <c r="AP15" s="398"/>
    </row>
    <row r="16" spans="1:47" x14ac:dyDescent="0.2">
      <c r="X16" s="390"/>
      <c r="Y16" s="391"/>
      <c r="Z16" s="392"/>
      <c r="AA16" s="378"/>
      <c r="AB16" s="378"/>
      <c r="AC16" s="397"/>
      <c r="AD16" s="397"/>
      <c r="AE16" s="262"/>
      <c r="AF16" s="397"/>
      <c r="AG16" s="262"/>
      <c r="AH16" s="395"/>
      <c r="AI16" s="262"/>
      <c r="AJ16" s="262"/>
      <c r="AK16" s="395"/>
      <c r="AL16" s="395"/>
      <c r="AM16" s="262"/>
      <c r="AN16" s="398"/>
      <c r="AO16" s="398"/>
      <c r="AP16" s="398"/>
    </row>
    <row r="17" spans="24:42" x14ac:dyDescent="0.2">
      <c r="X17" s="390"/>
      <c r="Y17" s="391"/>
      <c r="Z17" s="392"/>
      <c r="AA17" s="378"/>
      <c r="AB17" s="378"/>
      <c r="AC17" s="397"/>
      <c r="AD17" s="397"/>
      <c r="AE17" s="262"/>
      <c r="AF17" s="397"/>
      <c r="AG17" s="262"/>
      <c r="AH17" s="395"/>
      <c r="AI17" s="262"/>
      <c r="AJ17" s="262"/>
      <c r="AK17" s="395"/>
      <c r="AL17" s="395"/>
      <c r="AM17" s="262"/>
      <c r="AN17" s="398"/>
      <c r="AO17" s="398"/>
      <c r="AP17" s="398"/>
    </row>
    <row r="18" spans="24:42" x14ac:dyDescent="0.2">
      <c r="X18" s="390"/>
      <c r="Y18" s="391"/>
      <c r="Z18" s="392"/>
      <c r="AA18" s="378"/>
      <c r="AB18" s="378"/>
      <c r="AC18" s="397"/>
      <c r="AD18" s="397"/>
      <c r="AE18" s="262"/>
      <c r="AF18" s="397"/>
      <c r="AG18" s="262"/>
      <c r="AH18" s="395"/>
      <c r="AI18" s="262"/>
      <c r="AJ18" s="262"/>
      <c r="AK18" s="395"/>
      <c r="AL18" s="395"/>
      <c r="AM18" s="262"/>
      <c r="AN18" s="398"/>
      <c r="AO18" s="398"/>
      <c r="AP18" s="398"/>
    </row>
    <row r="19" spans="24:42" x14ac:dyDescent="0.2">
      <c r="X19" s="390"/>
      <c r="Y19" s="391"/>
      <c r="Z19" s="392"/>
      <c r="AA19" s="378"/>
      <c r="AB19" s="378"/>
      <c r="AC19" s="397"/>
      <c r="AD19" s="397"/>
      <c r="AE19" s="262"/>
      <c r="AF19" s="397"/>
      <c r="AG19" s="262"/>
      <c r="AH19" s="395"/>
      <c r="AI19" s="262"/>
      <c r="AJ19" s="262"/>
      <c r="AK19" s="395"/>
      <c r="AL19" s="395"/>
      <c r="AM19" s="262"/>
      <c r="AN19" s="398"/>
      <c r="AO19" s="398"/>
      <c r="AP19" s="398"/>
    </row>
    <row r="20" spans="24:42" x14ac:dyDescent="0.2">
      <c r="X20" s="390"/>
      <c r="Y20" s="391"/>
      <c r="Z20" s="392"/>
      <c r="AA20" s="378"/>
      <c r="AB20" s="378"/>
      <c r="AC20" s="397"/>
      <c r="AD20" s="397"/>
      <c r="AE20" s="262"/>
      <c r="AF20" s="397"/>
      <c r="AG20" s="262"/>
      <c r="AH20" s="395"/>
      <c r="AI20" s="262"/>
      <c r="AJ20" s="262"/>
      <c r="AK20" s="395"/>
      <c r="AL20" s="395"/>
      <c r="AM20" s="262"/>
      <c r="AN20" s="398"/>
      <c r="AO20" s="398"/>
      <c r="AP20" s="398"/>
    </row>
    <row r="21" spans="24:42" x14ac:dyDescent="0.2">
      <c r="X21" s="390"/>
      <c r="Y21" s="391"/>
      <c r="Z21" s="392"/>
      <c r="AA21" s="378"/>
      <c r="AB21" s="378"/>
      <c r="AC21" s="397"/>
      <c r="AD21" s="397"/>
      <c r="AE21" s="262"/>
      <c r="AF21" s="397"/>
      <c r="AG21" s="262"/>
      <c r="AH21" s="395"/>
      <c r="AI21" s="262"/>
      <c r="AJ21" s="262"/>
      <c r="AK21" s="395"/>
      <c r="AL21" s="395"/>
      <c r="AM21" s="262"/>
      <c r="AN21" s="398"/>
      <c r="AO21" s="398"/>
      <c r="AP21" s="398"/>
    </row>
    <row r="22" spans="24:42" x14ac:dyDescent="0.2">
      <c r="X22" s="390"/>
      <c r="Y22" s="391"/>
      <c r="Z22" s="392"/>
      <c r="AA22" s="378"/>
      <c r="AB22" s="378"/>
      <c r="AC22" s="397"/>
      <c r="AD22" s="397"/>
      <c r="AE22" s="262"/>
      <c r="AF22" s="397"/>
      <c r="AG22" s="262"/>
      <c r="AH22" s="395"/>
      <c r="AI22" s="262"/>
      <c r="AJ22" s="262"/>
      <c r="AK22" s="395"/>
      <c r="AL22" s="395"/>
      <c r="AM22" s="262"/>
      <c r="AN22" s="398"/>
      <c r="AO22" s="398"/>
      <c r="AP22" s="398"/>
    </row>
    <row r="23" spans="24:42" x14ac:dyDescent="0.2">
      <c r="X23" s="390"/>
      <c r="Y23" s="391"/>
      <c r="Z23" s="392"/>
      <c r="AA23" s="378"/>
      <c r="AB23" s="378"/>
      <c r="AC23" s="397"/>
      <c r="AD23" s="397"/>
      <c r="AE23" s="262"/>
      <c r="AF23" s="397"/>
      <c r="AG23" s="262"/>
      <c r="AH23" s="395"/>
      <c r="AI23" s="262"/>
      <c r="AJ23" s="262"/>
      <c r="AK23" s="395"/>
      <c r="AL23" s="395"/>
      <c r="AM23" s="262"/>
      <c r="AN23" s="398"/>
      <c r="AO23" s="398"/>
      <c r="AP23" s="398"/>
    </row>
    <row r="24" spans="24:42" x14ac:dyDescent="0.2">
      <c r="X24" s="390"/>
      <c r="Y24" s="391"/>
      <c r="Z24" s="392"/>
      <c r="AA24" s="378"/>
      <c r="AB24" s="378"/>
      <c r="AC24" s="397"/>
      <c r="AD24" s="397"/>
      <c r="AE24" s="262"/>
      <c r="AF24" s="397"/>
      <c r="AG24" s="262"/>
      <c r="AH24" s="395"/>
      <c r="AI24" s="262"/>
      <c r="AJ24" s="262"/>
      <c r="AK24" s="395"/>
      <c r="AL24" s="395"/>
      <c r="AM24" s="262"/>
      <c r="AN24" s="398"/>
      <c r="AO24" s="398"/>
      <c r="AP24" s="398"/>
    </row>
    <row r="25" spans="24:42" x14ac:dyDescent="0.2">
      <c r="X25" s="390"/>
      <c r="Y25" s="391"/>
      <c r="Z25" s="392"/>
      <c r="AA25" s="378"/>
      <c r="AB25" s="378"/>
      <c r="AC25" s="397"/>
      <c r="AD25" s="397"/>
      <c r="AE25" s="262"/>
      <c r="AF25" s="397"/>
      <c r="AG25" s="262"/>
      <c r="AH25" s="395"/>
      <c r="AI25" s="262"/>
      <c r="AJ25" s="262"/>
      <c r="AK25" s="395"/>
      <c r="AL25" s="395"/>
      <c r="AM25" s="262"/>
      <c r="AN25" s="398"/>
      <c r="AO25" s="398"/>
      <c r="AP25" s="398"/>
    </row>
    <row r="26" spans="24:42" x14ac:dyDescent="0.2">
      <c r="X26" s="390"/>
      <c r="Y26" s="391"/>
      <c r="Z26" s="392"/>
      <c r="AA26" s="378"/>
      <c r="AB26" s="378"/>
      <c r="AC26" s="397"/>
      <c r="AD26" s="397"/>
      <c r="AE26" s="262"/>
      <c r="AF26" s="397"/>
      <c r="AG26" s="262"/>
      <c r="AH26" s="395"/>
      <c r="AI26" s="262"/>
      <c r="AJ26" s="262"/>
      <c r="AK26" s="395"/>
      <c r="AL26" s="395"/>
      <c r="AM26" s="262"/>
      <c r="AN26" s="398"/>
      <c r="AO26" s="398"/>
      <c r="AP26" s="398"/>
    </row>
    <row r="27" spans="24:42" x14ac:dyDescent="0.2">
      <c r="X27" s="390"/>
      <c r="Y27" s="391"/>
      <c r="Z27" s="392"/>
      <c r="AA27" s="378"/>
      <c r="AB27" s="378"/>
      <c r="AC27" s="397"/>
      <c r="AD27" s="397"/>
      <c r="AE27" s="262"/>
      <c r="AF27" s="397"/>
      <c r="AG27" s="262"/>
      <c r="AH27" s="395"/>
      <c r="AI27" s="262"/>
      <c r="AJ27" s="262"/>
      <c r="AK27" s="395"/>
      <c r="AL27" s="395"/>
      <c r="AM27" s="262"/>
      <c r="AN27" s="398"/>
      <c r="AO27" s="398"/>
      <c r="AP27" s="398"/>
    </row>
    <row r="28" spans="24:42" x14ac:dyDescent="0.2">
      <c r="X28" s="390"/>
      <c r="Y28" s="391"/>
      <c r="Z28" s="392"/>
      <c r="AA28" s="378"/>
      <c r="AB28" s="378"/>
      <c r="AC28" s="397"/>
      <c r="AD28" s="397"/>
      <c r="AE28" s="262"/>
      <c r="AF28" s="397"/>
      <c r="AG28" s="262"/>
      <c r="AH28" s="395"/>
      <c r="AI28" s="262"/>
      <c r="AJ28" s="262"/>
      <c r="AK28" s="395"/>
      <c r="AL28" s="395"/>
      <c r="AM28" s="262"/>
      <c r="AN28" s="398"/>
      <c r="AO28" s="398"/>
      <c r="AP28" s="398"/>
    </row>
    <row r="29" spans="24:42" x14ac:dyDescent="0.2">
      <c r="X29" s="390"/>
      <c r="Y29" s="391"/>
      <c r="Z29" s="392"/>
      <c r="AA29" s="378"/>
      <c r="AB29" s="378"/>
      <c r="AC29" s="397"/>
      <c r="AD29" s="397"/>
      <c r="AE29" s="262"/>
      <c r="AF29" s="397"/>
      <c r="AG29" s="262"/>
      <c r="AH29" s="395"/>
      <c r="AI29" s="262"/>
      <c r="AJ29" s="262"/>
      <c r="AK29" s="395"/>
      <c r="AL29" s="395"/>
      <c r="AM29" s="262"/>
      <c r="AN29" s="398"/>
      <c r="AO29" s="398"/>
      <c r="AP29" s="398"/>
    </row>
    <row r="30" spans="24:42" x14ac:dyDescent="0.2">
      <c r="X30" s="390"/>
      <c r="Y30" s="391"/>
      <c r="Z30" s="392"/>
      <c r="AA30" s="378"/>
      <c r="AB30" s="378"/>
      <c r="AC30" s="397"/>
      <c r="AD30" s="397"/>
      <c r="AE30" s="262"/>
      <c r="AF30" s="397"/>
      <c r="AG30" s="262"/>
      <c r="AH30" s="395"/>
      <c r="AI30" s="262"/>
      <c r="AJ30" s="262"/>
      <c r="AK30" s="395"/>
      <c r="AL30" s="395"/>
      <c r="AM30" s="262"/>
      <c r="AN30" s="398"/>
      <c r="AO30" s="398"/>
      <c r="AP30" s="398"/>
    </row>
    <row r="31" spans="24:42" x14ac:dyDescent="0.2">
      <c r="X31" s="390"/>
      <c r="Y31" s="391"/>
      <c r="Z31" s="392"/>
      <c r="AA31" s="378"/>
      <c r="AB31" s="378"/>
      <c r="AC31" s="397"/>
      <c r="AD31" s="397"/>
      <c r="AE31" s="262"/>
      <c r="AF31" s="397"/>
      <c r="AG31" s="262"/>
      <c r="AH31" s="395"/>
      <c r="AI31" s="262"/>
      <c r="AJ31" s="262"/>
      <c r="AK31" s="395"/>
      <c r="AL31" s="395"/>
      <c r="AM31" s="262"/>
      <c r="AN31" s="398"/>
      <c r="AO31" s="398"/>
      <c r="AP31" s="398"/>
    </row>
    <row r="32" spans="24:42" x14ac:dyDescent="0.2">
      <c r="X32" s="390"/>
      <c r="Y32" s="391"/>
      <c r="Z32" s="392"/>
      <c r="AA32" s="378"/>
      <c r="AB32" s="378"/>
      <c r="AC32" s="397"/>
      <c r="AD32" s="397"/>
      <c r="AE32" s="262"/>
      <c r="AF32" s="397"/>
      <c r="AG32" s="262"/>
      <c r="AH32" s="395"/>
      <c r="AI32" s="262"/>
      <c r="AJ32" s="262"/>
      <c r="AK32" s="395"/>
      <c r="AL32" s="395"/>
      <c r="AM32" s="262"/>
      <c r="AN32" s="398"/>
      <c r="AO32" s="398"/>
      <c r="AP32" s="398"/>
    </row>
    <row r="33" spans="24:42" x14ac:dyDescent="0.2">
      <c r="X33" s="390"/>
      <c r="Y33" s="391"/>
      <c r="Z33" s="392"/>
      <c r="AA33" s="378"/>
      <c r="AB33" s="378"/>
      <c r="AC33" s="397"/>
      <c r="AD33" s="397"/>
      <c r="AE33" s="262"/>
      <c r="AF33" s="397"/>
      <c r="AG33" s="262"/>
      <c r="AH33" s="395"/>
      <c r="AI33" s="262"/>
      <c r="AJ33" s="262"/>
      <c r="AK33" s="395"/>
      <c r="AL33" s="395"/>
      <c r="AM33" s="262"/>
      <c r="AN33" s="398"/>
      <c r="AO33" s="398"/>
      <c r="AP33" s="398"/>
    </row>
    <row r="34" spans="24:42" x14ac:dyDescent="0.2">
      <c r="X34" s="390"/>
      <c r="Y34" s="391"/>
      <c r="Z34" s="392"/>
      <c r="AA34" s="378"/>
      <c r="AB34" s="378"/>
      <c r="AC34" s="397"/>
      <c r="AD34" s="397"/>
      <c r="AE34" s="262"/>
      <c r="AF34" s="397"/>
      <c r="AG34" s="262"/>
      <c r="AH34" s="395"/>
      <c r="AI34" s="262"/>
      <c r="AJ34" s="262"/>
      <c r="AK34" s="395"/>
      <c r="AL34" s="395"/>
      <c r="AM34" s="262"/>
      <c r="AN34" s="398"/>
      <c r="AO34" s="398"/>
      <c r="AP34" s="398"/>
    </row>
    <row r="35" spans="24:42" x14ac:dyDescent="0.2">
      <c r="X35" s="390"/>
      <c r="Y35" s="391"/>
      <c r="Z35" s="392"/>
      <c r="AA35" s="378"/>
      <c r="AB35" s="378"/>
      <c r="AC35" s="397"/>
      <c r="AD35" s="397"/>
      <c r="AE35" s="262"/>
      <c r="AF35" s="397"/>
      <c r="AG35" s="262"/>
      <c r="AH35" s="395"/>
      <c r="AI35" s="262"/>
      <c r="AJ35" s="262"/>
      <c r="AK35" s="395"/>
      <c r="AL35" s="395"/>
      <c r="AM35" s="262"/>
      <c r="AN35" s="398"/>
      <c r="AO35" s="398"/>
      <c r="AP35" s="398"/>
    </row>
    <row r="36" spans="24:42" x14ac:dyDescent="0.2">
      <c r="X36" s="390"/>
      <c r="Y36" s="391"/>
      <c r="Z36" s="392"/>
      <c r="AA36" s="378"/>
      <c r="AB36" s="378"/>
      <c r="AC36" s="397"/>
      <c r="AD36" s="397"/>
      <c r="AE36" s="262"/>
      <c r="AF36" s="397"/>
      <c r="AG36" s="262"/>
      <c r="AH36" s="395"/>
      <c r="AI36" s="262"/>
      <c r="AJ36" s="262"/>
      <c r="AK36" s="395"/>
      <c r="AL36" s="395"/>
      <c r="AM36" s="262"/>
      <c r="AN36" s="398"/>
      <c r="AO36" s="398"/>
      <c r="AP36" s="398"/>
    </row>
    <row r="37" spans="24:42" x14ac:dyDescent="0.2">
      <c r="X37" s="390"/>
      <c r="Y37" s="391"/>
      <c r="Z37" s="392"/>
      <c r="AA37" s="378"/>
      <c r="AB37" s="378"/>
      <c r="AC37" s="397"/>
      <c r="AD37" s="397"/>
      <c r="AE37" s="262"/>
      <c r="AF37" s="397"/>
      <c r="AG37" s="262"/>
      <c r="AH37" s="395"/>
      <c r="AI37" s="262"/>
      <c r="AJ37" s="262"/>
      <c r="AK37" s="395"/>
      <c r="AL37" s="395"/>
      <c r="AM37" s="262"/>
      <c r="AN37" s="398"/>
      <c r="AO37" s="398"/>
      <c r="AP37" s="398"/>
    </row>
    <row r="38" spans="24:42" x14ac:dyDescent="0.2">
      <c r="X38" s="390"/>
      <c r="Y38" s="391"/>
      <c r="Z38" s="392"/>
      <c r="AA38" s="378"/>
      <c r="AB38" s="378"/>
      <c r="AC38" s="397"/>
      <c r="AD38" s="397"/>
      <c r="AE38" s="262"/>
      <c r="AF38" s="397"/>
      <c r="AG38" s="262"/>
      <c r="AH38" s="395"/>
      <c r="AI38" s="262"/>
      <c r="AJ38" s="262"/>
      <c r="AK38" s="395"/>
      <c r="AL38" s="395"/>
      <c r="AM38" s="262"/>
      <c r="AN38" s="398"/>
      <c r="AO38" s="398"/>
      <c r="AP38" s="398"/>
    </row>
    <row r="39" spans="24:42" x14ac:dyDescent="0.2">
      <c r="X39" s="390"/>
      <c r="Y39" s="391"/>
      <c r="Z39" s="392"/>
      <c r="AA39" s="378"/>
      <c r="AB39" s="378"/>
      <c r="AC39" s="397"/>
      <c r="AD39" s="397"/>
      <c r="AE39" s="262"/>
      <c r="AF39" s="397"/>
      <c r="AG39" s="262"/>
      <c r="AH39" s="395"/>
      <c r="AI39" s="262"/>
      <c r="AJ39" s="262"/>
      <c r="AK39" s="395"/>
      <c r="AL39" s="395"/>
      <c r="AM39" s="262"/>
      <c r="AN39" s="398"/>
      <c r="AO39" s="398"/>
      <c r="AP39" s="398"/>
    </row>
    <row r="40" spans="24:42" x14ac:dyDescent="0.2">
      <c r="X40" s="390"/>
      <c r="Y40" s="391"/>
      <c r="Z40" s="392"/>
      <c r="AA40" s="378"/>
      <c r="AB40" s="378"/>
      <c r="AC40" s="397"/>
      <c r="AD40" s="397"/>
      <c r="AE40" s="262"/>
      <c r="AF40" s="397"/>
      <c r="AG40" s="262"/>
      <c r="AH40" s="395"/>
      <c r="AI40" s="262"/>
      <c r="AJ40" s="262"/>
      <c r="AK40" s="395"/>
      <c r="AL40" s="395"/>
      <c r="AM40" s="262"/>
      <c r="AN40" s="398"/>
      <c r="AO40" s="398"/>
      <c r="AP40" s="398"/>
    </row>
    <row r="41" spans="24:42" x14ac:dyDescent="0.2">
      <c r="X41" s="390"/>
      <c r="Y41" s="391"/>
      <c r="Z41" s="392"/>
      <c r="AA41" s="378"/>
      <c r="AB41" s="378"/>
      <c r="AC41" s="397"/>
      <c r="AD41" s="397"/>
      <c r="AE41" s="262"/>
      <c r="AF41" s="397"/>
      <c r="AG41" s="262"/>
      <c r="AH41" s="395"/>
      <c r="AI41" s="262"/>
      <c r="AJ41" s="262"/>
      <c r="AK41" s="395"/>
      <c r="AL41" s="395"/>
      <c r="AM41" s="262"/>
      <c r="AN41" s="398"/>
      <c r="AO41" s="398"/>
      <c r="AP41" s="398"/>
    </row>
    <row r="42" spans="24:42" x14ac:dyDescent="0.2">
      <c r="X42" s="390"/>
      <c r="Y42" s="391"/>
      <c r="Z42" s="392"/>
      <c r="AA42" s="378"/>
      <c r="AB42" s="378"/>
      <c r="AC42" s="397"/>
      <c r="AD42" s="397"/>
      <c r="AE42" s="262"/>
      <c r="AF42" s="397"/>
      <c r="AG42" s="262"/>
      <c r="AH42" s="395"/>
      <c r="AI42" s="262"/>
      <c r="AJ42" s="262"/>
      <c r="AK42" s="395"/>
      <c r="AL42" s="395"/>
      <c r="AM42" s="262"/>
      <c r="AN42" s="398"/>
      <c r="AO42" s="398"/>
      <c r="AP42" s="398"/>
    </row>
    <row r="43" spans="24:42" x14ac:dyDescent="0.2">
      <c r="X43" s="390"/>
      <c r="Y43" s="391"/>
      <c r="Z43" s="392"/>
      <c r="AA43" s="378"/>
      <c r="AB43" s="378"/>
      <c r="AC43" s="397"/>
      <c r="AD43" s="397"/>
      <c r="AE43" s="262"/>
      <c r="AF43" s="397"/>
      <c r="AG43" s="262"/>
      <c r="AH43" s="395"/>
      <c r="AI43" s="262"/>
      <c r="AJ43" s="262"/>
      <c r="AK43" s="395"/>
      <c r="AL43" s="395"/>
      <c r="AM43" s="262"/>
      <c r="AN43" s="398"/>
      <c r="AO43" s="398"/>
      <c r="AP43" s="398"/>
    </row>
    <row r="44" spans="24:42" x14ac:dyDescent="0.2">
      <c r="X44" s="390"/>
      <c r="Y44" s="391"/>
      <c r="Z44" s="392"/>
      <c r="AA44" s="378"/>
      <c r="AB44" s="378"/>
      <c r="AC44" s="397"/>
      <c r="AD44" s="397"/>
      <c r="AE44" s="262"/>
      <c r="AF44" s="397"/>
      <c r="AG44" s="262"/>
      <c r="AH44" s="395"/>
      <c r="AI44" s="262"/>
      <c r="AJ44" s="262"/>
      <c r="AK44" s="395"/>
      <c r="AL44" s="395"/>
      <c r="AM44" s="262"/>
      <c r="AN44" s="398"/>
      <c r="AO44" s="398"/>
      <c r="AP44" s="398"/>
    </row>
    <row r="45" spans="24:42" x14ac:dyDescent="0.2">
      <c r="X45" s="390"/>
      <c r="Y45" s="391"/>
      <c r="Z45" s="392"/>
      <c r="AA45" s="378"/>
      <c r="AB45" s="378"/>
      <c r="AC45" s="397"/>
      <c r="AD45" s="397"/>
      <c r="AE45" s="262"/>
      <c r="AF45" s="397"/>
      <c r="AG45" s="262"/>
      <c r="AH45" s="395"/>
      <c r="AI45" s="262"/>
      <c r="AJ45" s="262"/>
      <c r="AK45" s="395"/>
      <c r="AL45" s="395"/>
      <c r="AM45" s="262"/>
      <c r="AN45" s="398"/>
      <c r="AO45" s="398"/>
      <c r="AP45" s="398"/>
    </row>
    <row r="46" spans="24:42" x14ac:dyDescent="0.2">
      <c r="X46" s="390"/>
      <c r="Y46" s="391"/>
      <c r="Z46" s="392"/>
      <c r="AA46" s="378"/>
      <c r="AB46" s="378"/>
      <c r="AC46" s="397"/>
      <c r="AD46" s="397"/>
      <c r="AE46" s="262"/>
      <c r="AF46" s="397"/>
      <c r="AG46" s="262"/>
      <c r="AH46" s="395"/>
      <c r="AI46" s="262"/>
      <c r="AJ46" s="262"/>
      <c r="AK46" s="395"/>
      <c r="AL46" s="395"/>
      <c r="AM46" s="262"/>
      <c r="AN46" s="398"/>
      <c r="AO46" s="398"/>
      <c r="AP46" s="398"/>
    </row>
    <row r="47" spans="24:42" x14ac:dyDescent="0.2">
      <c r="X47" s="390"/>
      <c r="Y47" s="391"/>
      <c r="Z47" s="392"/>
      <c r="AA47" s="378"/>
      <c r="AB47" s="378"/>
      <c r="AC47" s="397"/>
      <c r="AD47" s="397"/>
      <c r="AE47" s="262"/>
      <c r="AF47" s="397"/>
      <c r="AG47" s="262"/>
      <c r="AH47" s="395"/>
      <c r="AI47" s="262"/>
      <c r="AJ47" s="262"/>
      <c r="AK47" s="395"/>
      <c r="AL47" s="395"/>
      <c r="AM47" s="262"/>
      <c r="AN47" s="398"/>
      <c r="AO47" s="398"/>
      <c r="AP47" s="398"/>
    </row>
    <row r="48" spans="24:42" x14ac:dyDescent="0.2">
      <c r="X48" s="390"/>
      <c r="Y48" s="391"/>
      <c r="Z48" s="392"/>
      <c r="AA48" s="378"/>
      <c r="AB48" s="378"/>
      <c r="AC48" s="397"/>
      <c r="AD48" s="397"/>
      <c r="AE48" s="262"/>
      <c r="AF48" s="397"/>
      <c r="AG48" s="262"/>
      <c r="AH48" s="395"/>
      <c r="AI48" s="262"/>
      <c r="AJ48" s="262"/>
      <c r="AK48" s="395"/>
      <c r="AL48" s="395"/>
      <c r="AM48" s="262"/>
      <c r="AN48" s="398"/>
      <c r="AO48" s="398"/>
      <c r="AP48" s="398"/>
    </row>
    <row r="49" spans="24:42" x14ac:dyDescent="0.2">
      <c r="X49" s="390"/>
      <c r="Y49" s="391"/>
      <c r="Z49" s="392"/>
      <c r="AA49" s="378"/>
      <c r="AB49" s="378"/>
      <c r="AC49" s="397"/>
      <c r="AD49" s="397"/>
      <c r="AE49" s="262"/>
      <c r="AF49" s="397"/>
      <c r="AG49" s="262"/>
      <c r="AH49" s="395"/>
      <c r="AI49" s="262"/>
      <c r="AJ49" s="262"/>
      <c r="AK49" s="395"/>
      <c r="AL49" s="395"/>
      <c r="AM49" s="262"/>
      <c r="AN49" s="398"/>
      <c r="AO49" s="398"/>
      <c r="AP49" s="398"/>
    </row>
    <row r="50" spans="24:42" x14ac:dyDescent="0.2">
      <c r="X50" s="390"/>
      <c r="Y50" s="391"/>
      <c r="Z50" s="392"/>
      <c r="AA50" s="378"/>
      <c r="AB50" s="378"/>
      <c r="AC50" s="397"/>
      <c r="AD50" s="397"/>
      <c r="AE50" s="262"/>
      <c r="AF50" s="397"/>
      <c r="AG50" s="262"/>
      <c r="AH50" s="395"/>
      <c r="AI50" s="262"/>
      <c r="AJ50" s="262"/>
      <c r="AK50" s="395"/>
      <c r="AL50" s="395"/>
      <c r="AM50" s="262"/>
      <c r="AN50" s="398"/>
      <c r="AO50" s="398"/>
      <c r="AP50" s="398"/>
    </row>
    <row r="51" spans="24:42" x14ac:dyDescent="0.2">
      <c r="X51" s="390"/>
      <c r="Y51" s="391"/>
      <c r="Z51" s="392"/>
      <c r="AA51" s="378"/>
      <c r="AB51" s="378"/>
      <c r="AC51" s="397"/>
      <c r="AD51" s="397"/>
      <c r="AE51" s="262"/>
      <c r="AF51" s="397"/>
      <c r="AG51" s="262"/>
      <c r="AH51" s="395"/>
      <c r="AI51" s="262"/>
      <c r="AJ51" s="262"/>
      <c r="AK51" s="395"/>
      <c r="AL51" s="395"/>
      <c r="AM51" s="262"/>
      <c r="AN51" s="398"/>
      <c r="AO51" s="398"/>
      <c r="AP51" s="398"/>
    </row>
    <row r="52" spans="24:42" x14ac:dyDescent="0.2">
      <c r="X52" s="390"/>
      <c r="Y52" s="391"/>
      <c r="Z52" s="392"/>
      <c r="AA52" s="378"/>
      <c r="AB52" s="378"/>
      <c r="AC52" s="397"/>
      <c r="AD52" s="397"/>
      <c r="AE52" s="262"/>
      <c r="AF52" s="397"/>
      <c r="AG52" s="262"/>
      <c r="AH52" s="395"/>
      <c r="AI52" s="262"/>
      <c r="AJ52" s="262"/>
      <c r="AK52" s="395"/>
      <c r="AL52" s="395"/>
      <c r="AM52" s="262"/>
      <c r="AN52" s="398"/>
      <c r="AO52" s="398"/>
      <c r="AP52" s="398"/>
    </row>
    <row r="53" spans="24:42" x14ac:dyDescent="0.2">
      <c r="X53" s="390"/>
      <c r="Y53" s="391"/>
      <c r="Z53" s="392"/>
      <c r="AA53" s="378"/>
      <c r="AB53" s="378"/>
      <c r="AC53" s="397"/>
      <c r="AD53" s="397"/>
      <c r="AE53" s="262"/>
      <c r="AF53" s="397"/>
      <c r="AG53" s="262"/>
      <c r="AH53" s="395"/>
      <c r="AI53" s="262"/>
      <c r="AJ53" s="262"/>
      <c r="AK53" s="395"/>
      <c r="AL53" s="395"/>
      <c r="AM53" s="262"/>
      <c r="AN53" s="398"/>
      <c r="AO53" s="398"/>
      <c r="AP53" s="398"/>
    </row>
    <row r="54" spans="24:42" x14ac:dyDescent="0.2">
      <c r="X54" s="390"/>
      <c r="Y54" s="391"/>
      <c r="Z54" s="392"/>
      <c r="AA54" s="378"/>
      <c r="AB54" s="378"/>
      <c r="AC54" s="397"/>
      <c r="AD54" s="397"/>
      <c r="AE54" s="262"/>
      <c r="AF54" s="397"/>
      <c r="AG54" s="262"/>
      <c r="AH54" s="395"/>
      <c r="AI54" s="262"/>
      <c r="AJ54" s="262"/>
      <c r="AK54" s="395"/>
      <c r="AL54" s="395"/>
      <c r="AM54" s="262"/>
      <c r="AN54" s="398"/>
      <c r="AO54" s="398"/>
      <c r="AP54" s="398"/>
    </row>
    <row r="55" spans="24:42" x14ac:dyDescent="0.2">
      <c r="X55" s="390"/>
      <c r="Y55" s="391"/>
      <c r="Z55" s="392"/>
      <c r="AA55" s="378"/>
      <c r="AB55" s="378"/>
      <c r="AC55" s="397"/>
      <c r="AD55" s="397"/>
      <c r="AE55" s="262"/>
      <c r="AF55" s="397"/>
      <c r="AG55" s="262"/>
      <c r="AH55" s="395"/>
      <c r="AI55" s="262"/>
      <c r="AJ55" s="262"/>
      <c r="AK55" s="395"/>
      <c r="AL55" s="395"/>
      <c r="AM55" s="262"/>
      <c r="AN55" s="398"/>
      <c r="AO55" s="398"/>
      <c r="AP55" s="398"/>
    </row>
    <row r="56" spans="24:42" x14ac:dyDescent="0.2">
      <c r="X56" s="390"/>
      <c r="Y56" s="391"/>
      <c r="Z56" s="392"/>
      <c r="AA56" s="378"/>
      <c r="AB56" s="378"/>
      <c r="AC56" s="397"/>
      <c r="AD56" s="397"/>
      <c r="AE56" s="262"/>
      <c r="AF56" s="397"/>
      <c r="AG56" s="262"/>
      <c r="AH56" s="395"/>
      <c r="AI56" s="262"/>
      <c r="AJ56" s="262"/>
      <c r="AK56" s="395"/>
      <c r="AL56" s="395"/>
      <c r="AM56" s="262"/>
      <c r="AN56" s="398"/>
      <c r="AO56" s="398"/>
      <c r="AP56" s="398"/>
    </row>
    <row r="57" spans="24:42" x14ac:dyDescent="0.2">
      <c r="X57" s="390"/>
      <c r="Y57" s="391"/>
      <c r="Z57" s="392"/>
      <c r="AA57" s="378"/>
      <c r="AB57" s="378"/>
      <c r="AC57" s="397"/>
      <c r="AD57" s="397"/>
      <c r="AE57" s="262"/>
      <c r="AF57" s="397"/>
      <c r="AG57" s="262"/>
      <c r="AH57" s="395"/>
      <c r="AI57" s="262"/>
      <c r="AJ57" s="262"/>
      <c r="AK57" s="395"/>
      <c r="AL57" s="395"/>
      <c r="AM57" s="262"/>
      <c r="AN57" s="398"/>
      <c r="AO57" s="398"/>
      <c r="AP57" s="398"/>
    </row>
    <row r="58" spans="24:42" x14ac:dyDescent="0.2">
      <c r="X58" s="390"/>
      <c r="Y58" s="391"/>
      <c r="Z58" s="392"/>
      <c r="AA58" s="378"/>
      <c r="AB58" s="378"/>
      <c r="AC58" s="397"/>
      <c r="AD58" s="397"/>
      <c r="AE58" s="262"/>
      <c r="AF58" s="397"/>
      <c r="AG58" s="262"/>
      <c r="AH58" s="395"/>
      <c r="AI58" s="262"/>
      <c r="AJ58" s="262"/>
      <c r="AK58" s="395"/>
      <c r="AL58" s="395"/>
      <c r="AM58" s="262"/>
      <c r="AN58" s="398"/>
      <c r="AO58" s="398"/>
      <c r="AP58" s="398"/>
    </row>
    <row r="59" spans="24:42" x14ac:dyDescent="0.2">
      <c r="X59" s="390"/>
      <c r="Y59" s="391"/>
      <c r="Z59" s="392"/>
      <c r="AA59" s="378"/>
      <c r="AB59" s="378"/>
      <c r="AC59" s="397"/>
      <c r="AD59" s="397"/>
      <c r="AE59" s="262"/>
      <c r="AF59" s="397"/>
      <c r="AG59" s="262"/>
      <c r="AH59" s="395"/>
      <c r="AI59" s="262"/>
      <c r="AJ59" s="262"/>
      <c r="AK59" s="395"/>
      <c r="AL59" s="395"/>
      <c r="AM59" s="262"/>
      <c r="AN59" s="398"/>
      <c r="AO59" s="398"/>
      <c r="AP59" s="398"/>
    </row>
    <row r="60" spans="24:42" x14ac:dyDescent="0.2">
      <c r="X60" s="390"/>
      <c r="Y60" s="391"/>
      <c r="Z60" s="392"/>
      <c r="AA60" s="378"/>
      <c r="AB60" s="378"/>
      <c r="AC60" s="397"/>
      <c r="AD60" s="397"/>
      <c r="AE60" s="262"/>
      <c r="AF60" s="397"/>
      <c r="AG60" s="262"/>
      <c r="AH60" s="395"/>
      <c r="AI60" s="262"/>
      <c r="AJ60" s="262"/>
      <c r="AK60" s="395"/>
      <c r="AL60" s="395"/>
      <c r="AM60" s="262"/>
      <c r="AN60" s="398"/>
      <c r="AO60" s="398"/>
      <c r="AP60" s="398"/>
    </row>
    <row r="61" spans="24:42" x14ac:dyDescent="0.2">
      <c r="X61" s="390"/>
      <c r="Y61" s="391"/>
      <c r="Z61" s="392"/>
      <c r="AA61" s="378"/>
      <c r="AB61" s="378"/>
      <c r="AC61" s="397"/>
      <c r="AD61" s="397"/>
      <c r="AE61" s="262"/>
      <c r="AF61" s="397"/>
      <c r="AG61" s="262"/>
      <c r="AH61" s="395"/>
      <c r="AI61" s="262"/>
      <c r="AJ61" s="262"/>
      <c r="AK61" s="395"/>
      <c r="AL61" s="395"/>
      <c r="AM61" s="262"/>
      <c r="AN61" s="398"/>
      <c r="AO61" s="398"/>
      <c r="AP61" s="398"/>
    </row>
    <row r="62" spans="24:42" x14ac:dyDescent="0.2">
      <c r="X62" s="390"/>
      <c r="Y62" s="391"/>
      <c r="Z62" s="392"/>
      <c r="AA62" s="378"/>
      <c r="AB62" s="378"/>
      <c r="AC62" s="397"/>
      <c r="AD62" s="397"/>
      <c r="AE62" s="262"/>
      <c r="AF62" s="397"/>
      <c r="AG62" s="262"/>
      <c r="AH62" s="395"/>
      <c r="AI62" s="262"/>
      <c r="AJ62" s="262"/>
      <c r="AK62" s="395"/>
      <c r="AL62" s="395"/>
      <c r="AM62" s="262"/>
      <c r="AN62" s="398"/>
      <c r="AO62" s="398"/>
      <c r="AP62" s="398"/>
    </row>
    <row r="63" spans="24:42" x14ac:dyDescent="0.2">
      <c r="X63" s="390"/>
      <c r="Y63" s="391"/>
      <c r="Z63" s="392"/>
      <c r="AA63" s="378"/>
      <c r="AB63" s="378"/>
      <c r="AC63" s="397"/>
      <c r="AD63" s="397"/>
      <c r="AE63" s="262"/>
      <c r="AF63" s="397"/>
      <c r="AG63" s="262"/>
      <c r="AH63" s="395"/>
      <c r="AI63" s="262"/>
      <c r="AJ63" s="262"/>
      <c r="AK63" s="395"/>
      <c r="AL63" s="395"/>
      <c r="AM63" s="262"/>
      <c r="AN63" s="398"/>
      <c r="AO63" s="398"/>
      <c r="AP63" s="398"/>
    </row>
    <row r="64" spans="24:42" x14ac:dyDescent="0.2">
      <c r="X64" s="390"/>
      <c r="Y64" s="391"/>
      <c r="Z64" s="392"/>
      <c r="AA64" s="378"/>
      <c r="AB64" s="378"/>
      <c r="AC64" s="397"/>
      <c r="AD64" s="397"/>
      <c r="AE64" s="262"/>
      <c r="AF64" s="397"/>
      <c r="AG64" s="262"/>
      <c r="AH64" s="395"/>
      <c r="AI64" s="262"/>
      <c r="AJ64" s="262"/>
      <c r="AK64" s="395"/>
      <c r="AL64" s="395"/>
      <c r="AM64" s="262"/>
      <c r="AN64" s="398"/>
      <c r="AO64" s="398"/>
      <c r="AP64" s="398"/>
    </row>
    <row r="65" spans="24:42" x14ac:dyDescent="0.2">
      <c r="X65" s="390"/>
      <c r="Y65" s="391"/>
      <c r="Z65" s="392"/>
      <c r="AA65" s="378"/>
      <c r="AB65" s="378"/>
      <c r="AC65" s="397"/>
      <c r="AD65" s="397"/>
      <c r="AE65" s="262"/>
      <c r="AF65" s="397"/>
      <c r="AG65" s="262"/>
      <c r="AH65" s="395"/>
      <c r="AI65" s="262"/>
      <c r="AJ65" s="262"/>
      <c r="AK65" s="395"/>
      <c r="AL65" s="395"/>
      <c r="AM65" s="262"/>
      <c r="AN65" s="398"/>
      <c r="AO65" s="398"/>
      <c r="AP65" s="398"/>
    </row>
    <row r="66" spans="24:42" x14ac:dyDescent="0.2">
      <c r="X66" s="390"/>
      <c r="Y66" s="391"/>
      <c r="Z66" s="392"/>
      <c r="AA66" s="378"/>
      <c r="AB66" s="378"/>
      <c r="AC66" s="397"/>
      <c r="AD66" s="397"/>
      <c r="AE66" s="262"/>
      <c r="AF66" s="397"/>
      <c r="AG66" s="262"/>
      <c r="AH66" s="395"/>
      <c r="AI66" s="262"/>
      <c r="AJ66" s="262"/>
      <c r="AK66" s="395"/>
      <c r="AL66" s="395"/>
      <c r="AM66" s="262"/>
      <c r="AN66" s="398"/>
      <c r="AO66" s="398"/>
      <c r="AP66" s="398"/>
    </row>
    <row r="67" spans="24:42" x14ac:dyDescent="0.2">
      <c r="X67" s="390"/>
      <c r="Y67" s="391"/>
      <c r="Z67" s="392"/>
      <c r="AA67" s="378"/>
      <c r="AB67" s="378"/>
      <c r="AC67" s="397"/>
      <c r="AD67" s="397"/>
      <c r="AE67" s="262"/>
      <c r="AF67" s="397"/>
      <c r="AG67" s="262"/>
      <c r="AH67" s="395"/>
      <c r="AI67" s="262"/>
      <c r="AJ67" s="262"/>
      <c r="AK67" s="395"/>
      <c r="AL67" s="395"/>
      <c r="AM67" s="262"/>
      <c r="AN67" s="398"/>
      <c r="AO67" s="398"/>
      <c r="AP67" s="398"/>
    </row>
    <row r="68" spans="24:42" x14ac:dyDescent="0.2">
      <c r="X68" s="390"/>
      <c r="Y68" s="391"/>
      <c r="Z68" s="392"/>
      <c r="AA68" s="378"/>
      <c r="AB68" s="378"/>
      <c r="AC68" s="397"/>
      <c r="AD68" s="397"/>
      <c r="AE68" s="262"/>
      <c r="AF68" s="397"/>
      <c r="AG68" s="262"/>
      <c r="AH68" s="395"/>
      <c r="AI68" s="262"/>
      <c r="AJ68" s="262"/>
      <c r="AK68" s="395"/>
      <c r="AL68" s="395"/>
      <c r="AM68" s="262"/>
      <c r="AN68" s="398"/>
      <c r="AO68" s="398"/>
      <c r="AP68" s="398"/>
    </row>
    <row r="69" spans="24:42" x14ac:dyDescent="0.2">
      <c r="X69" s="390"/>
      <c r="Y69" s="391"/>
      <c r="Z69" s="392"/>
      <c r="AA69" s="378"/>
      <c r="AB69" s="378"/>
      <c r="AC69" s="397"/>
      <c r="AD69" s="397"/>
      <c r="AE69" s="262"/>
      <c r="AF69" s="397"/>
      <c r="AG69" s="262"/>
      <c r="AH69" s="395"/>
      <c r="AI69" s="262"/>
      <c r="AJ69" s="262"/>
      <c r="AK69" s="395"/>
      <c r="AL69" s="395"/>
      <c r="AM69" s="262"/>
      <c r="AN69" s="398"/>
      <c r="AO69" s="398"/>
      <c r="AP69" s="398"/>
    </row>
    <row r="70" spans="24:42" x14ac:dyDescent="0.2">
      <c r="X70" s="390"/>
      <c r="Y70" s="391"/>
      <c r="Z70" s="392"/>
      <c r="AA70" s="378"/>
      <c r="AB70" s="378"/>
      <c r="AC70" s="397"/>
      <c r="AD70" s="397"/>
      <c r="AE70" s="262"/>
      <c r="AF70" s="397"/>
      <c r="AG70" s="262"/>
      <c r="AH70" s="395"/>
      <c r="AI70" s="262"/>
      <c r="AJ70" s="262"/>
      <c r="AK70" s="395"/>
      <c r="AL70" s="395"/>
      <c r="AM70" s="262"/>
      <c r="AN70" s="398"/>
      <c r="AO70" s="398"/>
      <c r="AP70" s="398"/>
    </row>
    <row r="71" spans="24:42" x14ac:dyDescent="0.2">
      <c r="X71" s="390"/>
      <c r="Y71" s="391"/>
      <c r="Z71" s="392"/>
      <c r="AA71" s="378"/>
      <c r="AB71" s="378"/>
      <c r="AC71" s="397"/>
      <c r="AD71" s="397"/>
      <c r="AE71" s="262"/>
      <c r="AF71" s="397"/>
      <c r="AG71" s="262"/>
      <c r="AH71" s="395"/>
      <c r="AI71" s="262"/>
      <c r="AJ71" s="262"/>
      <c r="AK71" s="395"/>
      <c r="AL71" s="395"/>
      <c r="AM71" s="262"/>
      <c r="AN71" s="398"/>
      <c r="AO71" s="398"/>
      <c r="AP71" s="398"/>
    </row>
    <row r="72" spans="24:42" x14ac:dyDescent="0.2">
      <c r="X72" s="390"/>
      <c r="Y72" s="391"/>
      <c r="Z72" s="392"/>
      <c r="AA72" s="378"/>
      <c r="AB72" s="378"/>
      <c r="AC72" s="397"/>
      <c r="AD72" s="397"/>
      <c r="AE72" s="262"/>
      <c r="AF72" s="397"/>
      <c r="AG72" s="262"/>
      <c r="AH72" s="395"/>
      <c r="AI72" s="262"/>
      <c r="AJ72" s="262"/>
      <c r="AK72" s="395"/>
      <c r="AL72" s="395"/>
      <c r="AM72" s="262"/>
      <c r="AN72" s="398"/>
      <c r="AO72" s="398"/>
      <c r="AP72" s="398"/>
    </row>
    <row r="73" spans="24:42" x14ac:dyDescent="0.2">
      <c r="X73" s="390"/>
      <c r="Y73" s="391"/>
      <c r="Z73" s="392"/>
      <c r="AA73" s="378"/>
      <c r="AB73" s="378"/>
      <c r="AC73" s="397"/>
      <c r="AD73" s="397"/>
      <c r="AE73" s="262"/>
      <c r="AF73" s="397"/>
      <c r="AG73" s="262"/>
      <c r="AH73" s="395"/>
      <c r="AI73" s="262"/>
      <c r="AJ73" s="262"/>
      <c r="AK73" s="395"/>
      <c r="AL73" s="395"/>
      <c r="AM73" s="262"/>
      <c r="AN73" s="398"/>
      <c r="AO73" s="398"/>
      <c r="AP73" s="398"/>
    </row>
    <row r="74" spans="24:42" x14ac:dyDescent="0.2">
      <c r="X74" s="390"/>
      <c r="Y74" s="391"/>
      <c r="Z74" s="392"/>
      <c r="AA74" s="378"/>
      <c r="AB74" s="378"/>
      <c r="AC74" s="397"/>
      <c r="AD74" s="397"/>
      <c r="AE74" s="262"/>
      <c r="AF74" s="397"/>
      <c r="AG74" s="262"/>
      <c r="AH74" s="395"/>
      <c r="AI74" s="262"/>
      <c r="AJ74" s="262"/>
      <c r="AK74" s="395"/>
      <c r="AL74" s="395"/>
      <c r="AM74" s="262"/>
      <c r="AN74" s="398"/>
      <c r="AO74" s="398"/>
      <c r="AP74" s="398"/>
    </row>
    <row r="75" spans="24:42" x14ac:dyDescent="0.2">
      <c r="X75" s="390"/>
      <c r="Y75" s="391"/>
      <c r="Z75" s="392"/>
      <c r="AA75" s="378"/>
      <c r="AB75" s="378"/>
      <c r="AC75" s="397"/>
      <c r="AD75" s="397"/>
      <c r="AE75" s="262"/>
      <c r="AF75" s="397"/>
      <c r="AG75" s="262"/>
      <c r="AH75" s="395"/>
      <c r="AI75" s="262"/>
      <c r="AJ75" s="262"/>
      <c r="AK75" s="395"/>
      <c r="AL75" s="395"/>
      <c r="AM75" s="262"/>
      <c r="AN75" s="398"/>
      <c r="AO75" s="398"/>
      <c r="AP75" s="398"/>
    </row>
    <row r="76" spans="24:42" x14ac:dyDescent="0.2">
      <c r="X76" s="390"/>
      <c r="Y76" s="391"/>
      <c r="Z76" s="392"/>
      <c r="AA76" s="378"/>
      <c r="AB76" s="378"/>
      <c r="AC76" s="397"/>
      <c r="AD76" s="397"/>
      <c r="AE76" s="262"/>
      <c r="AF76" s="397"/>
      <c r="AG76" s="262"/>
      <c r="AH76" s="395"/>
      <c r="AI76" s="262"/>
      <c r="AJ76" s="262"/>
      <c r="AK76" s="395"/>
      <c r="AL76" s="395"/>
      <c r="AM76" s="262"/>
      <c r="AN76" s="398"/>
      <c r="AO76" s="398"/>
      <c r="AP76" s="398"/>
    </row>
    <row r="77" spans="24:42" x14ac:dyDescent="0.2">
      <c r="X77" s="390"/>
      <c r="Y77" s="391"/>
      <c r="Z77" s="392"/>
      <c r="AA77" s="378"/>
      <c r="AB77" s="378"/>
      <c r="AC77" s="397"/>
      <c r="AD77" s="397"/>
      <c r="AE77" s="262"/>
      <c r="AF77" s="397"/>
      <c r="AG77" s="262"/>
      <c r="AH77" s="395"/>
      <c r="AI77" s="262"/>
      <c r="AJ77" s="262"/>
      <c r="AK77" s="395"/>
      <c r="AL77" s="395"/>
      <c r="AM77" s="262"/>
      <c r="AN77" s="398"/>
      <c r="AO77" s="398"/>
      <c r="AP77" s="398"/>
    </row>
    <row r="78" spans="24:42" x14ac:dyDescent="0.2">
      <c r="X78" s="390"/>
      <c r="Y78" s="391"/>
      <c r="Z78" s="392"/>
      <c r="AA78" s="378"/>
      <c r="AB78" s="378"/>
      <c r="AC78" s="397"/>
      <c r="AD78" s="397"/>
      <c r="AE78" s="262"/>
      <c r="AF78" s="397"/>
      <c r="AG78" s="262"/>
      <c r="AH78" s="395"/>
      <c r="AI78" s="262"/>
      <c r="AJ78" s="262"/>
      <c r="AK78" s="395"/>
      <c r="AL78" s="395"/>
      <c r="AM78" s="262"/>
      <c r="AN78" s="398"/>
      <c r="AO78" s="398"/>
      <c r="AP78" s="398"/>
    </row>
    <row r="79" spans="24:42" x14ac:dyDescent="0.2">
      <c r="X79" s="390"/>
      <c r="Y79" s="391"/>
      <c r="Z79" s="392"/>
      <c r="AA79" s="378"/>
      <c r="AB79" s="378"/>
      <c r="AC79" s="397"/>
      <c r="AD79" s="397"/>
      <c r="AE79" s="262"/>
      <c r="AF79" s="397"/>
      <c r="AG79" s="262"/>
      <c r="AH79" s="395"/>
      <c r="AI79" s="262"/>
      <c r="AJ79" s="262"/>
      <c r="AK79" s="395"/>
      <c r="AL79" s="395"/>
      <c r="AM79" s="262"/>
      <c r="AN79" s="398"/>
      <c r="AO79" s="398"/>
      <c r="AP79" s="398"/>
    </row>
    <row r="80" spans="24:42" x14ac:dyDescent="0.2">
      <c r="X80" s="390"/>
      <c r="Y80" s="391"/>
      <c r="Z80" s="392"/>
      <c r="AA80" s="378"/>
      <c r="AB80" s="378"/>
      <c r="AC80" s="397"/>
      <c r="AD80" s="397"/>
      <c r="AE80" s="262"/>
      <c r="AF80" s="397"/>
      <c r="AG80" s="262"/>
      <c r="AH80" s="395"/>
      <c r="AI80" s="262"/>
      <c r="AJ80" s="262"/>
      <c r="AK80" s="395"/>
      <c r="AL80" s="395"/>
      <c r="AM80" s="262"/>
      <c r="AN80" s="398"/>
      <c r="AO80" s="398"/>
      <c r="AP80" s="398"/>
    </row>
    <row r="81" spans="24:42" x14ac:dyDescent="0.2">
      <c r="X81" s="390"/>
      <c r="Y81" s="391"/>
      <c r="Z81" s="392"/>
      <c r="AA81" s="378"/>
      <c r="AB81" s="378"/>
      <c r="AC81" s="397"/>
      <c r="AD81" s="397"/>
      <c r="AE81" s="262"/>
      <c r="AF81" s="397"/>
      <c r="AG81" s="262"/>
      <c r="AH81" s="395"/>
      <c r="AI81" s="262"/>
      <c r="AJ81" s="262"/>
      <c r="AK81" s="395"/>
      <c r="AL81" s="395"/>
      <c r="AM81" s="262"/>
      <c r="AN81" s="398"/>
      <c r="AO81" s="398"/>
      <c r="AP81" s="398"/>
    </row>
    <row r="82" spans="24:42" x14ac:dyDescent="0.2">
      <c r="X82" s="390"/>
      <c r="Y82" s="391"/>
      <c r="Z82" s="392"/>
      <c r="AA82" s="378"/>
      <c r="AB82" s="378"/>
      <c r="AC82" s="397"/>
      <c r="AD82" s="397"/>
      <c r="AE82" s="262"/>
      <c r="AF82" s="397"/>
      <c r="AG82" s="262"/>
      <c r="AH82" s="395"/>
      <c r="AI82" s="262"/>
      <c r="AJ82" s="262"/>
      <c r="AK82" s="395"/>
      <c r="AL82" s="395"/>
      <c r="AM82" s="262"/>
      <c r="AN82" s="398"/>
      <c r="AO82" s="398"/>
      <c r="AP82" s="398"/>
    </row>
    <row r="83" spans="24:42" x14ac:dyDescent="0.2">
      <c r="X83" s="390"/>
      <c r="Y83" s="391"/>
      <c r="Z83" s="392"/>
      <c r="AA83" s="378"/>
      <c r="AB83" s="378"/>
      <c r="AC83" s="397"/>
      <c r="AD83" s="397"/>
      <c r="AE83" s="262"/>
      <c r="AF83" s="397"/>
      <c r="AG83" s="262"/>
      <c r="AH83" s="395"/>
      <c r="AI83" s="262"/>
      <c r="AJ83" s="262"/>
      <c r="AK83" s="395"/>
      <c r="AL83" s="395"/>
      <c r="AM83" s="262"/>
      <c r="AN83" s="398"/>
      <c r="AO83" s="398"/>
      <c r="AP83" s="398"/>
    </row>
    <row r="84" spans="24:42" x14ac:dyDescent="0.2">
      <c r="X84" s="390"/>
      <c r="Y84" s="391"/>
      <c r="Z84" s="392"/>
      <c r="AA84" s="378"/>
      <c r="AB84" s="378"/>
      <c r="AC84" s="397"/>
      <c r="AD84" s="397"/>
      <c r="AE84" s="262"/>
      <c r="AF84" s="397"/>
      <c r="AG84" s="262"/>
      <c r="AH84" s="395"/>
      <c r="AI84" s="262"/>
      <c r="AJ84" s="262"/>
      <c r="AK84" s="395"/>
      <c r="AL84" s="395"/>
      <c r="AM84" s="262"/>
      <c r="AN84" s="398"/>
      <c r="AO84" s="398"/>
      <c r="AP84" s="398"/>
    </row>
    <row r="85" spans="24:42" x14ac:dyDescent="0.2">
      <c r="X85" s="390"/>
      <c r="Y85" s="391"/>
      <c r="Z85" s="392"/>
      <c r="AA85" s="378"/>
      <c r="AB85" s="378"/>
      <c r="AC85" s="397"/>
      <c r="AD85" s="397"/>
      <c r="AE85" s="262"/>
      <c r="AF85" s="397"/>
      <c r="AG85" s="262"/>
      <c r="AH85" s="395"/>
      <c r="AI85" s="262"/>
      <c r="AJ85" s="262"/>
      <c r="AK85" s="395"/>
      <c r="AL85" s="395"/>
      <c r="AM85" s="262"/>
      <c r="AN85" s="398"/>
      <c r="AO85" s="398"/>
      <c r="AP85" s="398"/>
    </row>
    <row r="86" spans="24:42" x14ac:dyDescent="0.2">
      <c r="X86" s="390"/>
      <c r="Y86" s="391"/>
      <c r="Z86" s="392"/>
      <c r="AA86" s="378"/>
      <c r="AB86" s="378"/>
      <c r="AC86" s="397"/>
      <c r="AD86" s="397"/>
      <c r="AE86" s="262"/>
      <c r="AF86" s="397"/>
      <c r="AG86" s="262"/>
      <c r="AH86" s="395"/>
      <c r="AI86" s="262"/>
      <c r="AJ86" s="262"/>
      <c r="AK86" s="395"/>
      <c r="AL86" s="395"/>
      <c r="AM86" s="262"/>
      <c r="AN86" s="398"/>
      <c r="AO86" s="398"/>
      <c r="AP86" s="398"/>
    </row>
    <row r="87" spans="24:42" x14ac:dyDescent="0.2">
      <c r="X87" s="390"/>
      <c r="Y87" s="391"/>
      <c r="Z87" s="392"/>
      <c r="AA87" s="378"/>
      <c r="AB87" s="378"/>
      <c r="AC87" s="397"/>
      <c r="AD87" s="397"/>
      <c r="AE87" s="262"/>
      <c r="AF87" s="397"/>
      <c r="AG87" s="262"/>
      <c r="AH87" s="395"/>
      <c r="AI87" s="262"/>
      <c r="AJ87" s="262"/>
      <c r="AK87" s="395"/>
      <c r="AL87" s="395"/>
      <c r="AM87" s="262"/>
      <c r="AN87" s="398"/>
      <c r="AO87" s="398"/>
      <c r="AP87" s="398"/>
    </row>
    <row r="88" spans="24:42" x14ac:dyDescent="0.2">
      <c r="X88" s="390"/>
      <c r="Y88" s="391"/>
      <c r="Z88" s="392"/>
      <c r="AA88" s="378"/>
      <c r="AB88" s="378"/>
      <c r="AC88" s="397"/>
      <c r="AD88" s="397"/>
      <c r="AE88" s="262"/>
      <c r="AF88" s="397"/>
      <c r="AG88" s="262"/>
      <c r="AH88" s="395"/>
      <c r="AI88" s="262"/>
      <c r="AJ88" s="262"/>
      <c r="AK88" s="395"/>
      <c r="AL88" s="395"/>
      <c r="AM88" s="262"/>
      <c r="AN88" s="398"/>
      <c r="AO88" s="398"/>
      <c r="AP88" s="398"/>
    </row>
    <row r="89" spans="24:42" x14ac:dyDescent="0.2">
      <c r="X89" s="390"/>
      <c r="Y89" s="391"/>
      <c r="Z89" s="392"/>
      <c r="AA89" s="378"/>
      <c r="AB89" s="378"/>
      <c r="AC89" s="397"/>
      <c r="AD89" s="397"/>
      <c r="AE89" s="262"/>
      <c r="AF89" s="397"/>
      <c r="AG89" s="262"/>
      <c r="AH89" s="395"/>
      <c r="AI89" s="262"/>
      <c r="AJ89" s="262"/>
      <c r="AK89" s="395"/>
      <c r="AL89" s="395"/>
      <c r="AM89" s="262"/>
      <c r="AN89" s="398"/>
      <c r="AO89" s="398"/>
      <c r="AP89" s="398"/>
    </row>
    <row r="90" spans="24:42" x14ac:dyDescent="0.2">
      <c r="X90" s="390"/>
      <c r="Y90" s="391"/>
      <c r="Z90" s="392"/>
      <c r="AA90" s="378"/>
      <c r="AB90" s="378"/>
      <c r="AC90" s="397"/>
      <c r="AD90" s="397"/>
      <c r="AE90" s="262"/>
      <c r="AF90" s="397"/>
      <c r="AG90" s="262"/>
      <c r="AH90" s="395"/>
      <c r="AI90" s="262"/>
      <c r="AJ90" s="262"/>
      <c r="AK90" s="395"/>
      <c r="AL90" s="395"/>
      <c r="AM90" s="262"/>
      <c r="AN90" s="398"/>
      <c r="AO90" s="398"/>
      <c r="AP90" s="398"/>
    </row>
    <row r="91" spans="24:42" x14ac:dyDescent="0.2">
      <c r="X91" s="390"/>
      <c r="Y91" s="391"/>
      <c r="Z91" s="392"/>
      <c r="AA91" s="378"/>
      <c r="AB91" s="378"/>
      <c r="AC91" s="397"/>
      <c r="AD91" s="397"/>
      <c r="AE91" s="262"/>
      <c r="AF91" s="397"/>
      <c r="AG91" s="262"/>
      <c r="AH91" s="395"/>
      <c r="AI91" s="262"/>
      <c r="AJ91" s="262"/>
      <c r="AK91" s="395"/>
      <c r="AL91" s="395"/>
      <c r="AM91" s="262"/>
      <c r="AN91" s="398"/>
      <c r="AO91" s="398"/>
      <c r="AP91" s="398"/>
    </row>
    <row r="92" spans="24:42" x14ac:dyDescent="0.2">
      <c r="X92" s="390"/>
      <c r="Y92" s="391"/>
      <c r="Z92" s="392"/>
      <c r="AA92" s="378"/>
      <c r="AB92" s="378"/>
      <c r="AC92" s="397"/>
      <c r="AD92" s="397"/>
      <c r="AE92" s="262"/>
      <c r="AF92" s="397"/>
      <c r="AG92" s="262"/>
      <c r="AH92" s="395"/>
      <c r="AI92" s="262"/>
      <c r="AJ92" s="262"/>
      <c r="AK92" s="395"/>
      <c r="AL92" s="395"/>
      <c r="AM92" s="262"/>
      <c r="AN92" s="398"/>
      <c r="AO92" s="398"/>
      <c r="AP92" s="398"/>
    </row>
    <row r="93" spans="24:42" x14ac:dyDescent="0.2">
      <c r="X93" s="390"/>
      <c r="Y93" s="391"/>
      <c r="Z93" s="392"/>
      <c r="AA93" s="378"/>
      <c r="AB93" s="378"/>
      <c r="AC93" s="397"/>
      <c r="AD93" s="397"/>
      <c r="AE93" s="262"/>
      <c r="AF93" s="397"/>
      <c r="AG93" s="262"/>
      <c r="AH93" s="395"/>
      <c r="AI93" s="262"/>
      <c r="AJ93" s="262"/>
      <c r="AK93" s="395"/>
      <c r="AL93" s="395"/>
      <c r="AM93" s="262"/>
      <c r="AN93" s="398"/>
      <c r="AO93" s="398"/>
      <c r="AP93" s="398"/>
    </row>
    <row r="94" spans="24:42" x14ac:dyDescent="0.2">
      <c r="X94" s="390"/>
      <c r="Y94" s="391"/>
      <c r="Z94" s="392"/>
      <c r="AA94" s="378"/>
      <c r="AB94" s="378"/>
      <c r="AC94" s="397"/>
      <c r="AD94" s="397"/>
      <c r="AE94" s="262"/>
      <c r="AF94" s="397"/>
      <c r="AG94" s="262"/>
      <c r="AH94" s="395"/>
      <c r="AI94" s="262"/>
      <c r="AJ94" s="262"/>
      <c r="AK94" s="395"/>
      <c r="AL94" s="395"/>
      <c r="AM94" s="262"/>
      <c r="AN94" s="398"/>
      <c r="AO94" s="398"/>
      <c r="AP94" s="398"/>
    </row>
    <row r="95" spans="24:42" x14ac:dyDescent="0.2">
      <c r="X95" s="390"/>
      <c r="Y95" s="391"/>
      <c r="Z95" s="392"/>
      <c r="AA95" s="378"/>
      <c r="AB95" s="378"/>
      <c r="AC95" s="397"/>
      <c r="AD95" s="397"/>
      <c r="AE95" s="262"/>
      <c r="AF95" s="397"/>
      <c r="AG95" s="262"/>
      <c r="AH95" s="395"/>
      <c r="AI95" s="262"/>
      <c r="AJ95" s="262"/>
      <c r="AK95" s="395"/>
      <c r="AL95" s="395"/>
      <c r="AM95" s="262"/>
      <c r="AN95" s="398"/>
      <c r="AO95" s="398"/>
      <c r="AP95" s="398"/>
    </row>
    <row r="96" spans="24:42" x14ac:dyDescent="0.2">
      <c r="X96" s="390"/>
      <c r="Y96" s="391"/>
      <c r="Z96" s="392"/>
      <c r="AA96" s="378"/>
      <c r="AB96" s="378"/>
      <c r="AC96" s="397"/>
      <c r="AD96" s="397"/>
      <c r="AE96" s="262"/>
      <c r="AF96" s="397"/>
      <c r="AG96" s="262"/>
      <c r="AH96" s="395"/>
      <c r="AI96" s="262"/>
      <c r="AJ96" s="262"/>
      <c r="AK96" s="395"/>
      <c r="AL96" s="395"/>
      <c r="AM96" s="262"/>
      <c r="AN96" s="398"/>
      <c r="AO96" s="398"/>
      <c r="AP96" s="398"/>
    </row>
    <row r="97" spans="24:42" x14ac:dyDescent="0.2">
      <c r="X97" s="390"/>
      <c r="Y97" s="391"/>
      <c r="Z97" s="392"/>
      <c r="AA97" s="378"/>
      <c r="AB97" s="378"/>
      <c r="AC97" s="397"/>
      <c r="AD97" s="397"/>
      <c r="AE97" s="262"/>
      <c r="AF97" s="397"/>
      <c r="AG97" s="262"/>
      <c r="AH97" s="395"/>
      <c r="AI97" s="262"/>
      <c r="AJ97" s="262"/>
      <c r="AK97" s="395"/>
      <c r="AL97" s="395"/>
      <c r="AM97" s="262"/>
      <c r="AN97" s="398"/>
      <c r="AO97" s="398"/>
      <c r="AP97" s="398"/>
    </row>
    <row r="98" spans="24:42" x14ac:dyDescent="0.2">
      <c r="X98" s="390"/>
      <c r="Y98" s="391"/>
      <c r="Z98" s="392"/>
      <c r="AA98" s="378"/>
      <c r="AB98" s="378"/>
      <c r="AC98" s="397"/>
      <c r="AD98" s="397"/>
      <c r="AE98" s="262"/>
      <c r="AF98" s="397"/>
      <c r="AG98" s="262"/>
      <c r="AH98" s="395"/>
      <c r="AI98" s="262"/>
      <c r="AJ98" s="262"/>
      <c r="AK98" s="395"/>
      <c r="AL98" s="395"/>
      <c r="AM98" s="262"/>
      <c r="AN98" s="398"/>
      <c r="AO98" s="398"/>
      <c r="AP98" s="398"/>
    </row>
    <row r="99" spans="24:42" x14ac:dyDescent="0.2">
      <c r="X99" s="390"/>
      <c r="Y99" s="391"/>
      <c r="Z99" s="392"/>
      <c r="AA99" s="378"/>
      <c r="AB99" s="378"/>
      <c r="AC99" s="397"/>
      <c r="AD99" s="397"/>
      <c r="AE99" s="262"/>
      <c r="AF99" s="397"/>
      <c r="AG99" s="262"/>
      <c r="AH99" s="395"/>
      <c r="AI99" s="262"/>
      <c r="AJ99" s="262"/>
      <c r="AK99" s="395"/>
      <c r="AL99" s="395"/>
      <c r="AM99" s="262"/>
      <c r="AN99" s="398"/>
      <c r="AO99" s="398"/>
      <c r="AP99" s="398"/>
    </row>
    <row r="100" spans="24:42" x14ac:dyDescent="0.2">
      <c r="X100" s="390"/>
      <c r="Y100" s="391"/>
      <c r="Z100" s="392"/>
      <c r="AA100" s="378"/>
      <c r="AB100" s="378"/>
      <c r="AC100" s="397"/>
      <c r="AD100" s="397"/>
      <c r="AE100" s="262"/>
      <c r="AF100" s="397"/>
      <c r="AG100" s="262"/>
      <c r="AH100" s="395"/>
      <c r="AI100" s="262"/>
      <c r="AJ100" s="262"/>
      <c r="AK100" s="395"/>
      <c r="AL100" s="395"/>
      <c r="AM100" s="262"/>
      <c r="AN100" s="398"/>
      <c r="AO100" s="398"/>
      <c r="AP100" s="398"/>
    </row>
    <row r="101" spans="24:42" x14ac:dyDescent="0.2">
      <c r="X101" s="390"/>
      <c r="Y101" s="391"/>
      <c r="Z101" s="392"/>
      <c r="AA101" s="378"/>
      <c r="AB101" s="378"/>
      <c r="AC101" s="397"/>
      <c r="AD101" s="397"/>
      <c r="AE101" s="262"/>
      <c r="AF101" s="397"/>
      <c r="AG101" s="262"/>
      <c r="AH101" s="395"/>
      <c r="AI101" s="262"/>
      <c r="AJ101" s="262"/>
      <c r="AK101" s="395"/>
      <c r="AL101" s="395"/>
      <c r="AM101" s="262"/>
      <c r="AN101" s="398"/>
      <c r="AO101" s="398"/>
      <c r="AP101" s="398"/>
    </row>
    <row r="102" spans="24:42" x14ac:dyDescent="0.2">
      <c r="X102" s="390"/>
      <c r="Y102" s="391"/>
      <c r="Z102" s="392"/>
      <c r="AA102" s="378"/>
      <c r="AB102" s="378"/>
      <c r="AC102" s="397"/>
      <c r="AD102" s="397"/>
      <c r="AE102" s="262"/>
      <c r="AF102" s="397"/>
      <c r="AG102" s="262"/>
      <c r="AH102" s="395"/>
      <c r="AI102" s="262"/>
      <c r="AJ102" s="262"/>
      <c r="AK102" s="395"/>
      <c r="AL102" s="395"/>
      <c r="AM102" s="262"/>
      <c r="AN102" s="398"/>
      <c r="AO102" s="398"/>
      <c r="AP102" s="398"/>
    </row>
    <row r="103" spans="24:42" x14ac:dyDescent="0.2">
      <c r="X103" s="390"/>
      <c r="Y103" s="391"/>
      <c r="Z103" s="392"/>
      <c r="AA103" s="378"/>
      <c r="AB103" s="378"/>
      <c r="AC103" s="397"/>
      <c r="AD103" s="397"/>
      <c r="AE103" s="262"/>
      <c r="AF103" s="397"/>
      <c r="AG103" s="262"/>
      <c r="AH103" s="395"/>
      <c r="AI103" s="262"/>
      <c r="AJ103" s="262"/>
      <c r="AK103" s="395"/>
      <c r="AL103" s="395"/>
      <c r="AM103" s="262"/>
      <c r="AN103" s="398"/>
      <c r="AO103" s="398"/>
      <c r="AP103" s="398"/>
    </row>
    <row r="104" spans="24:42" x14ac:dyDescent="0.2">
      <c r="X104" s="390"/>
      <c r="Y104" s="391"/>
      <c r="Z104" s="392"/>
      <c r="AA104" s="378"/>
      <c r="AB104" s="378"/>
      <c r="AC104" s="397"/>
      <c r="AD104" s="397"/>
      <c r="AE104" s="262"/>
      <c r="AF104" s="397"/>
      <c r="AG104" s="262"/>
      <c r="AH104" s="395"/>
      <c r="AI104" s="262"/>
      <c r="AJ104" s="262"/>
      <c r="AK104" s="395"/>
      <c r="AL104" s="395"/>
      <c r="AM104" s="262"/>
      <c r="AN104" s="398"/>
      <c r="AO104" s="398"/>
      <c r="AP104" s="398"/>
    </row>
    <row r="105" spans="24:42" x14ac:dyDescent="0.2">
      <c r="X105" s="390"/>
      <c r="Y105" s="391"/>
      <c r="Z105" s="392"/>
      <c r="AA105" s="378"/>
      <c r="AB105" s="378"/>
      <c r="AC105" s="397"/>
      <c r="AD105" s="397"/>
      <c r="AE105" s="262"/>
      <c r="AF105" s="397"/>
      <c r="AG105" s="262"/>
      <c r="AH105" s="395"/>
      <c r="AI105" s="262"/>
      <c r="AJ105" s="262"/>
      <c r="AK105" s="395"/>
      <c r="AL105" s="395"/>
      <c r="AM105" s="262"/>
      <c r="AN105" s="398"/>
      <c r="AO105" s="398"/>
      <c r="AP105" s="398"/>
    </row>
    <row r="106" spans="24:42" x14ac:dyDescent="0.2">
      <c r="X106" s="390"/>
      <c r="Y106" s="391"/>
      <c r="Z106" s="392"/>
      <c r="AA106" s="378"/>
      <c r="AB106" s="378"/>
      <c r="AC106" s="397"/>
      <c r="AD106" s="397"/>
      <c r="AE106" s="262"/>
      <c r="AF106" s="397"/>
      <c r="AG106" s="262"/>
      <c r="AH106" s="395"/>
      <c r="AI106" s="262"/>
      <c r="AJ106" s="262"/>
      <c r="AK106" s="395"/>
      <c r="AL106" s="395"/>
      <c r="AM106" s="262"/>
      <c r="AN106" s="398"/>
      <c r="AO106" s="398"/>
      <c r="AP106" s="398"/>
    </row>
    <row r="107" spans="24:42" x14ac:dyDescent="0.2">
      <c r="X107" s="390"/>
      <c r="Y107" s="391"/>
      <c r="Z107" s="392"/>
      <c r="AA107" s="378"/>
      <c r="AB107" s="378"/>
      <c r="AC107" s="397"/>
      <c r="AD107" s="397"/>
      <c r="AE107" s="262"/>
      <c r="AF107" s="397"/>
      <c r="AG107" s="262"/>
      <c r="AH107" s="395"/>
      <c r="AI107" s="262"/>
      <c r="AJ107" s="262"/>
      <c r="AK107" s="395"/>
      <c r="AL107" s="395"/>
      <c r="AM107" s="262"/>
      <c r="AN107" s="398"/>
      <c r="AO107" s="398"/>
      <c r="AP107" s="398"/>
    </row>
    <row r="108" spans="24:42" x14ac:dyDescent="0.2">
      <c r="X108" s="390"/>
      <c r="Y108" s="391"/>
      <c r="Z108" s="392"/>
      <c r="AA108" s="378"/>
      <c r="AB108" s="378"/>
      <c r="AC108" s="397"/>
      <c r="AD108" s="397"/>
      <c r="AE108" s="262"/>
      <c r="AF108" s="397"/>
      <c r="AG108" s="262"/>
      <c r="AH108" s="395"/>
      <c r="AI108" s="262"/>
      <c r="AJ108" s="262"/>
      <c r="AK108" s="395"/>
      <c r="AL108" s="395"/>
      <c r="AM108" s="262"/>
      <c r="AN108" s="398"/>
      <c r="AO108" s="398"/>
      <c r="AP108" s="398"/>
    </row>
    <row r="109" spans="24:42" x14ac:dyDescent="0.2">
      <c r="X109" s="390"/>
      <c r="Y109" s="391"/>
      <c r="Z109" s="392"/>
      <c r="AA109" s="378"/>
      <c r="AB109" s="378"/>
      <c r="AC109" s="397"/>
      <c r="AD109" s="397"/>
      <c r="AE109" s="262"/>
      <c r="AF109" s="397"/>
      <c r="AG109" s="262"/>
      <c r="AH109" s="395"/>
      <c r="AI109" s="262"/>
      <c r="AJ109" s="262"/>
      <c r="AK109" s="395"/>
      <c r="AL109" s="395"/>
      <c r="AM109" s="262"/>
      <c r="AN109" s="398"/>
      <c r="AO109" s="398"/>
      <c r="AP109" s="398"/>
    </row>
    <row r="110" spans="24:42" x14ac:dyDescent="0.2">
      <c r="X110" s="390"/>
      <c r="Y110" s="391"/>
      <c r="Z110" s="392"/>
      <c r="AA110" s="378"/>
      <c r="AB110" s="378"/>
      <c r="AC110" s="397"/>
      <c r="AD110" s="397"/>
      <c r="AE110" s="262"/>
      <c r="AF110" s="397"/>
      <c r="AG110" s="262"/>
      <c r="AH110" s="395"/>
      <c r="AI110" s="262"/>
      <c r="AJ110" s="262"/>
      <c r="AK110" s="395"/>
      <c r="AL110" s="395"/>
      <c r="AM110" s="262"/>
      <c r="AN110" s="398"/>
      <c r="AO110" s="398"/>
      <c r="AP110" s="398"/>
    </row>
    <row r="111" spans="24:42" x14ac:dyDescent="0.2">
      <c r="X111" s="390"/>
      <c r="Y111" s="391"/>
      <c r="Z111" s="392"/>
      <c r="AA111" s="378"/>
      <c r="AB111" s="378"/>
      <c r="AC111" s="397"/>
      <c r="AD111" s="397"/>
      <c r="AE111" s="262"/>
      <c r="AF111" s="397"/>
      <c r="AG111" s="262"/>
      <c r="AH111" s="395"/>
      <c r="AI111" s="262"/>
      <c r="AJ111" s="262"/>
      <c r="AK111" s="395"/>
      <c r="AL111" s="395"/>
      <c r="AM111" s="262"/>
      <c r="AN111" s="398"/>
      <c r="AO111" s="398"/>
      <c r="AP111" s="398"/>
    </row>
    <row r="112" spans="24:42" x14ac:dyDescent="0.2">
      <c r="X112" s="390"/>
      <c r="Y112" s="391"/>
      <c r="Z112" s="392"/>
      <c r="AA112" s="378"/>
      <c r="AB112" s="378"/>
      <c r="AC112" s="397"/>
      <c r="AD112" s="397"/>
      <c r="AE112" s="262"/>
      <c r="AF112" s="397"/>
      <c r="AG112" s="262"/>
      <c r="AH112" s="395"/>
      <c r="AI112" s="262"/>
      <c r="AJ112" s="262"/>
      <c r="AK112" s="395"/>
      <c r="AL112" s="395"/>
      <c r="AM112" s="262"/>
      <c r="AN112" s="398"/>
      <c r="AO112" s="398"/>
      <c r="AP112" s="398"/>
    </row>
    <row r="113" spans="24:42" x14ac:dyDescent="0.2">
      <c r="X113" s="390"/>
      <c r="Y113" s="391"/>
      <c r="Z113" s="392"/>
      <c r="AA113" s="378"/>
      <c r="AB113" s="378"/>
      <c r="AC113" s="397"/>
      <c r="AD113" s="397"/>
      <c r="AE113" s="262"/>
      <c r="AF113" s="397"/>
      <c r="AG113" s="262"/>
      <c r="AH113" s="395"/>
      <c r="AI113" s="262"/>
      <c r="AJ113" s="262"/>
      <c r="AK113" s="395"/>
      <c r="AL113" s="395"/>
      <c r="AM113" s="262"/>
      <c r="AN113" s="398"/>
      <c r="AO113" s="398"/>
      <c r="AP113" s="398"/>
    </row>
    <row r="114" spans="24:42" x14ac:dyDescent="0.2">
      <c r="X114" s="390"/>
      <c r="Y114" s="391"/>
      <c r="Z114" s="392"/>
      <c r="AA114" s="378"/>
      <c r="AB114" s="378"/>
      <c r="AC114" s="397"/>
      <c r="AD114" s="397"/>
      <c r="AE114" s="262"/>
      <c r="AF114" s="397"/>
      <c r="AG114" s="262"/>
      <c r="AH114" s="395"/>
      <c r="AI114" s="262"/>
      <c r="AJ114" s="262"/>
      <c r="AK114" s="395"/>
      <c r="AL114" s="395"/>
      <c r="AM114" s="262"/>
      <c r="AN114" s="398"/>
      <c r="AO114" s="398"/>
      <c r="AP114" s="398"/>
    </row>
    <row r="115" spans="24:42" x14ac:dyDescent="0.2">
      <c r="X115" s="390"/>
      <c r="Y115" s="391"/>
      <c r="Z115" s="392"/>
      <c r="AA115" s="378"/>
      <c r="AB115" s="378"/>
      <c r="AC115" s="397"/>
      <c r="AD115" s="397"/>
      <c r="AE115" s="262"/>
      <c r="AF115" s="397"/>
      <c r="AG115" s="262"/>
      <c r="AH115" s="395"/>
      <c r="AI115" s="262"/>
      <c r="AJ115" s="262"/>
      <c r="AK115" s="395"/>
      <c r="AL115" s="395"/>
      <c r="AM115" s="262"/>
      <c r="AN115" s="398"/>
      <c r="AO115" s="398"/>
      <c r="AP115" s="398"/>
    </row>
    <row r="116" spans="24:42" x14ac:dyDescent="0.2">
      <c r="X116" s="390"/>
      <c r="Y116" s="391"/>
      <c r="Z116" s="392"/>
      <c r="AA116" s="378"/>
      <c r="AB116" s="378"/>
      <c r="AC116" s="397"/>
      <c r="AD116" s="397"/>
      <c r="AE116" s="262"/>
      <c r="AF116" s="397"/>
      <c r="AG116" s="262"/>
      <c r="AH116" s="395"/>
      <c r="AI116" s="262"/>
      <c r="AJ116" s="262"/>
      <c r="AK116" s="395"/>
      <c r="AL116" s="395"/>
      <c r="AM116" s="262"/>
      <c r="AN116" s="398"/>
      <c r="AO116" s="398"/>
      <c r="AP116" s="398"/>
    </row>
    <row r="117" spans="24:42" x14ac:dyDescent="0.2">
      <c r="X117" s="390"/>
      <c r="Y117" s="391"/>
      <c r="Z117" s="392"/>
      <c r="AA117" s="378"/>
      <c r="AB117" s="378"/>
      <c r="AC117" s="397"/>
      <c r="AD117" s="397"/>
      <c r="AE117" s="262"/>
      <c r="AF117" s="397"/>
      <c r="AG117" s="262"/>
      <c r="AH117" s="395"/>
      <c r="AI117" s="262"/>
      <c r="AJ117" s="262"/>
      <c r="AK117" s="395"/>
      <c r="AL117" s="395"/>
      <c r="AM117" s="262"/>
      <c r="AN117" s="398"/>
      <c r="AO117" s="398"/>
      <c r="AP117" s="398"/>
    </row>
    <row r="118" spans="24:42" x14ac:dyDescent="0.2">
      <c r="X118" s="390"/>
      <c r="Y118" s="391"/>
      <c r="Z118" s="392"/>
      <c r="AA118" s="378"/>
      <c r="AB118" s="378"/>
      <c r="AC118" s="397"/>
      <c r="AD118" s="397"/>
      <c r="AE118" s="262"/>
      <c r="AF118" s="397"/>
      <c r="AG118" s="262"/>
      <c r="AH118" s="395"/>
      <c r="AI118" s="262"/>
      <c r="AJ118" s="262"/>
      <c r="AK118" s="395"/>
      <c r="AL118" s="395"/>
      <c r="AM118" s="262"/>
      <c r="AN118" s="398"/>
      <c r="AO118" s="398"/>
      <c r="AP118" s="398"/>
    </row>
    <row r="119" spans="24:42" x14ac:dyDescent="0.2">
      <c r="X119" s="390"/>
      <c r="Y119" s="391"/>
      <c r="Z119" s="392"/>
      <c r="AA119" s="378"/>
      <c r="AB119" s="378"/>
      <c r="AC119" s="397"/>
      <c r="AD119" s="397"/>
      <c r="AE119" s="262"/>
      <c r="AF119" s="397"/>
      <c r="AG119" s="262"/>
      <c r="AH119" s="395"/>
      <c r="AI119" s="262"/>
      <c r="AJ119" s="262"/>
      <c r="AK119" s="395"/>
      <c r="AL119" s="395"/>
      <c r="AM119" s="262"/>
      <c r="AN119" s="398"/>
      <c r="AO119" s="398"/>
      <c r="AP119" s="398"/>
    </row>
    <row r="120" spans="24:42" x14ac:dyDescent="0.2">
      <c r="X120" s="390"/>
      <c r="Y120" s="391"/>
      <c r="Z120" s="392"/>
      <c r="AA120" s="378"/>
      <c r="AB120" s="378"/>
      <c r="AC120" s="397"/>
      <c r="AD120" s="397"/>
      <c r="AE120" s="262"/>
      <c r="AF120" s="397"/>
      <c r="AG120" s="262"/>
      <c r="AH120" s="395"/>
      <c r="AI120" s="262"/>
      <c r="AJ120" s="262"/>
      <c r="AK120" s="395"/>
      <c r="AL120" s="395"/>
      <c r="AM120" s="262"/>
      <c r="AN120" s="398"/>
      <c r="AO120" s="398"/>
      <c r="AP120" s="398"/>
    </row>
    <row r="121" spans="24:42" x14ac:dyDescent="0.2">
      <c r="X121" s="390"/>
      <c r="Y121" s="391"/>
      <c r="Z121" s="392"/>
      <c r="AA121" s="378"/>
      <c r="AB121" s="378"/>
      <c r="AC121" s="397"/>
      <c r="AD121" s="397"/>
      <c r="AE121" s="262"/>
      <c r="AF121" s="397"/>
      <c r="AG121" s="262"/>
      <c r="AH121" s="395"/>
      <c r="AI121" s="262"/>
      <c r="AJ121" s="262"/>
      <c r="AK121" s="395"/>
      <c r="AL121" s="395"/>
      <c r="AM121" s="262"/>
      <c r="AN121" s="398"/>
      <c r="AO121" s="398"/>
      <c r="AP121" s="398"/>
    </row>
    <row r="122" spans="24:42" x14ac:dyDescent="0.2">
      <c r="X122" s="390"/>
      <c r="Y122" s="391"/>
      <c r="Z122" s="392"/>
      <c r="AA122" s="378"/>
      <c r="AB122" s="378"/>
      <c r="AC122" s="397"/>
      <c r="AD122" s="397"/>
      <c r="AE122" s="262"/>
      <c r="AF122" s="397"/>
      <c r="AG122" s="262"/>
      <c r="AH122" s="395"/>
      <c r="AI122" s="262"/>
      <c r="AJ122" s="262"/>
      <c r="AK122" s="395"/>
      <c r="AL122" s="395"/>
      <c r="AM122" s="262"/>
      <c r="AN122" s="398"/>
      <c r="AO122" s="398"/>
      <c r="AP122" s="398"/>
    </row>
    <row r="123" spans="24:42" x14ac:dyDescent="0.2">
      <c r="X123" s="390"/>
      <c r="Y123" s="391"/>
      <c r="Z123" s="392"/>
      <c r="AA123" s="378"/>
      <c r="AB123" s="378"/>
      <c r="AC123" s="397"/>
      <c r="AD123" s="397"/>
      <c r="AE123" s="262"/>
      <c r="AF123" s="397"/>
      <c r="AG123" s="262"/>
      <c r="AH123" s="395"/>
      <c r="AI123" s="262"/>
      <c r="AJ123" s="262"/>
      <c r="AK123" s="395"/>
      <c r="AL123" s="395"/>
      <c r="AM123" s="262"/>
      <c r="AN123" s="398"/>
      <c r="AO123" s="398"/>
      <c r="AP123" s="398"/>
    </row>
    <row r="124" spans="24:42" x14ac:dyDescent="0.2">
      <c r="X124" s="390"/>
      <c r="Y124" s="391"/>
      <c r="Z124" s="392"/>
      <c r="AA124" s="378"/>
      <c r="AB124" s="378"/>
      <c r="AC124" s="397"/>
      <c r="AD124" s="397"/>
      <c r="AE124" s="262"/>
      <c r="AF124" s="397"/>
      <c r="AG124" s="262"/>
      <c r="AH124" s="395"/>
      <c r="AI124" s="262"/>
      <c r="AJ124" s="262"/>
      <c r="AK124" s="395"/>
      <c r="AL124" s="395"/>
      <c r="AM124" s="262"/>
      <c r="AN124" s="398"/>
      <c r="AO124" s="398"/>
      <c r="AP124" s="398"/>
    </row>
    <row r="125" spans="24:42" x14ac:dyDescent="0.2">
      <c r="X125" s="390"/>
      <c r="Y125" s="391"/>
      <c r="Z125" s="392"/>
      <c r="AA125" s="378"/>
      <c r="AB125" s="378"/>
      <c r="AC125" s="397"/>
      <c r="AD125" s="397"/>
      <c r="AE125" s="262"/>
      <c r="AF125" s="397"/>
      <c r="AG125" s="262"/>
      <c r="AH125" s="395"/>
      <c r="AI125" s="262"/>
      <c r="AJ125" s="262"/>
      <c r="AK125" s="395"/>
      <c r="AL125" s="395"/>
      <c r="AM125" s="262"/>
      <c r="AN125" s="398"/>
      <c r="AO125" s="398"/>
      <c r="AP125" s="398"/>
    </row>
    <row r="126" spans="24:42" x14ac:dyDescent="0.2">
      <c r="X126" s="390"/>
      <c r="Y126" s="391"/>
      <c r="Z126" s="392"/>
      <c r="AA126" s="378"/>
      <c r="AB126" s="378"/>
      <c r="AC126" s="397"/>
      <c r="AD126" s="397"/>
      <c r="AE126" s="262"/>
      <c r="AF126" s="397"/>
      <c r="AG126" s="262"/>
      <c r="AH126" s="395"/>
      <c r="AI126" s="262"/>
      <c r="AJ126" s="262"/>
      <c r="AK126" s="395"/>
      <c r="AL126" s="395"/>
      <c r="AM126" s="262"/>
      <c r="AN126" s="398"/>
      <c r="AO126" s="398"/>
      <c r="AP126" s="398"/>
    </row>
    <row r="127" spans="24:42" x14ac:dyDescent="0.2">
      <c r="X127" s="390"/>
      <c r="Y127" s="391"/>
      <c r="Z127" s="392"/>
      <c r="AA127" s="378"/>
      <c r="AB127" s="378"/>
      <c r="AC127" s="397"/>
      <c r="AD127" s="397"/>
      <c r="AE127" s="262"/>
      <c r="AF127" s="397"/>
      <c r="AG127" s="262"/>
      <c r="AH127" s="395"/>
      <c r="AI127" s="262"/>
      <c r="AJ127" s="262"/>
      <c r="AK127" s="395"/>
      <c r="AL127" s="395"/>
      <c r="AM127" s="262"/>
      <c r="AN127" s="398"/>
      <c r="AO127" s="398"/>
      <c r="AP127" s="398"/>
    </row>
    <row r="128" spans="24:42" x14ac:dyDescent="0.2">
      <c r="X128" s="390"/>
      <c r="Y128" s="391"/>
      <c r="Z128" s="392"/>
      <c r="AA128" s="378"/>
      <c r="AB128" s="378"/>
      <c r="AC128" s="397"/>
      <c r="AD128" s="397"/>
      <c r="AE128" s="262"/>
      <c r="AF128" s="397"/>
      <c r="AG128" s="262"/>
      <c r="AH128" s="395"/>
      <c r="AI128" s="262"/>
      <c r="AJ128" s="262"/>
      <c r="AK128" s="395"/>
      <c r="AL128" s="395"/>
      <c r="AM128" s="262"/>
      <c r="AN128" s="398"/>
      <c r="AO128" s="398"/>
      <c r="AP128" s="398"/>
    </row>
    <row r="129" spans="24:42" x14ac:dyDescent="0.2">
      <c r="X129" s="390"/>
      <c r="Y129" s="391"/>
      <c r="Z129" s="392"/>
      <c r="AA129" s="378"/>
      <c r="AB129" s="378"/>
      <c r="AC129" s="397"/>
      <c r="AD129" s="397"/>
      <c r="AE129" s="262"/>
      <c r="AF129" s="397"/>
      <c r="AG129" s="262"/>
      <c r="AH129" s="395"/>
      <c r="AI129" s="262"/>
      <c r="AJ129" s="262"/>
      <c r="AK129" s="395"/>
      <c r="AL129" s="395"/>
      <c r="AM129" s="262"/>
      <c r="AN129" s="398"/>
      <c r="AO129" s="398"/>
      <c r="AP129" s="398"/>
    </row>
    <row r="130" spans="24:42" x14ac:dyDescent="0.2">
      <c r="X130" s="390"/>
      <c r="Y130" s="391"/>
      <c r="Z130" s="392"/>
      <c r="AA130" s="378"/>
      <c r="AB130" s="378"/>
      <c r="AC130" s="397"/>
      <c r="AD130" s="397"/>
      <c r="AE130" s="262"/>
      <c r="AF130" s="397"/>
      <c r="AG130" s="262"/>
      <c r="AH130" s="395"/>
      <c r="AI130" s="262"/>
      <c r="AJ130" s="262"/>
      <c r="AK130" s="395"/>
      <c r="AL130" s="395"/>
      <c r="AM130" s="262"/>
      <c r="AN130" s="398"/>
      <c r="AO130" s="398"/>
      <c r="AP130" s="398"/>
    </row>
    <row r="131" spans="24:42" x14ac:dyDescent="0.2">
      <c r="X131" s="390"/>
      <c r="Y131" s="391"/>
      <c r="Z131" s="392"/>
      <c r="AA131" s="378"/>
      <c r="AB131" s="378"/>
      <c r="AC131" s="397"/>
      <c r="AD131" s="397"/>
      <c r="AE131" s="262"/>
      <c r="AF131" s="397"/>
      <c r="AG131" s="262"/>
      <c r="AH131" s="395"/>
      <c r="AI131" s="262"/>
      <c r="AJ131" s="262"/>
      <c r="AK131" s="395"/>
      <c r="AL131" s="395"/>
      <c r="AM131" s="262"/>
      <c r="AN131" s="398"/>
      <c r="AO131" s="398"/>
      <c r="AP131" s="398"/>
    </row>
    <row r="132" spans="24:42" x14ac:dyDescent="0.2">
      <c r="X132" s="390"/>
      <c r="Y132" s="391"/>
      <c r="Z132" s="392"/>
      <c r="AA132" s="378"/>
      <c r="AB132" s="378"/>
      <c r="AC132" s="397"/>
      <c r="AD132" s="397"/>
      <c r="AE132" s="262"/>
      <c r="AF132" s="397"/>
      <c r="AG132" s="262"/>
      <c r="AH132" s="395"/>
      <c r="AI132" s="262"/>
      <c r="AJ132" s="262"/>
      <c r="AK132" s="395"/>
      <c r="AL132" s="395"/>
      <c r="AM132" s="262"/>
      <c r="AN132" s="398"/>
      <c r="AO132" s="398"/>
      <c r="AP132" s="398"/>
    </row>
    <row r="133" spans="24:42" x14ac:dyDescent="0.2">
      <c r="X133" s="390"/>
      <c r="Y133" s="391"/>
      <c r="Z133" s="392"/>
      <c r="AA133" s="378"/>
      <c r="AB133" s="378"/>
      <c r="AC133" s="397"/>
      <c r="AD133" s="397"/>
      <c r="AE133" s="262"/>
      <c r="AF133" s="397"/>
      <c r="AG133" s="262"/>
      <c r="AH133" s="395"/>
      <c r="AI133" s="262"/>
      <c r="AJ133" s="262"/>
      <c r="AK133" s="395"/>
      <c r="AL133" s="395"/>
      <c r="AM133" s="262"/>
      <c r="AN133" s="398"/>
      <c r="AO133" s="398"/>
      <c r="AP133" s="398"/>
    </row>
    <row r="134" spans="24:42" x14ac:dyDescent="0.2">
      <c r="X134" s="390"/>
      <c r="Y134" s="391"/>
      <c r="Z134" s="392"/>
      <c r="AA134" s="378"/>
      <c r="AB134" s="378"/>
      <c r="AC134" s="397"/>
      <c r="AD134" s="397"/>
      <c r="AE134" s="262"/>
      <c r="AF134" s="397"/>
      <c r="AG134" s="262"/>
      <c r="AH134" s="395"/>
      <c r="AI134" s="262"/>
      <c r="AJ134" s="262"/>
      <c r="AK134" s="395"/>
      <c r="AL134" s="395"/>
      <c r="AM134" s="262"/>
      <c r="AN134" s="398"/>
      <c r="AO134" s="398"/>
      <c r="AP134" s="398"/>
    </row>
    <row r="135" spans="24:42" x14ac:dyDescent="0.2">
      <c r="X135" s="390"/>
      <c r="Y135" s="391"/>
      <c r="Z135" s="392"/>
      <c r="AA135" s="378"/>
      <c r="AB135" s="378"/>
      <c r="AC135" s="397"/>
      <c r="AD135" s="397"/>
      <c r="AE135" s="262"/>
      <c r="AF135" s="397"/>
      <c r="AG135" s="262"/>
      <c r="AH135" s="395"/>
      <c r="AI135" s="262"/>
      <c r="AJ135" s="262"/>
      <c r="AK135" s="395"/>
      <c r="AL135" s="395"/>
      <c r="AM135" s="262"/>
      <c r="AN135" s="398"/>
      <c r="AO135" s="398"/>
      <c r="AP135" s="398"/>
    </row>
    <row r="136" spans="24:42" x14ac:dyDescent="0.2">
      <c r="X136" s="390"/>
      <c r="Y136" s="391"/>
      <c r="Z136" s="392"/>
      <c r="AA136" s="378"/>
      <c r="AB136" s="378"/>
      <c r="AC136" s="397"/>
      <c r="AD136" s="397"/>
      <c r="AE136" s="262"/>
      <c r="AF136" s="397"/>
      <c r="AG136" s="262"/>
      <c r="AH136" s="395"/>
      <c r="AI136" s="262"/>
      <c r="AJ136" s="262"/>
      <c r="AK136" s="395"/>
      <c r="AL136" s="395"/>
      <c r="AM136" s="262"/>
      <c r="AN136" s="398"/>
      <c r="AO136" s="398"/>
      <c r="AP136" s="398"/>
    </row>
    <row r="137" spans="24:42" x14ac:dyDescent="0.2">
      <c r="X137" s="390"/>
      <c r="Y137" s="391"/>
      <c r="Z137" s="392"/>
      <c r="AA137" s="378"/>
      <c r="AB137" s="378"/>
      <c r="AC137" s="397"/>
      <c r="AD137" s="397"/>
      <c r="AE137" s="262"/>
      <c r="AF137" s="397"/>
      <c r="AG137" s="262"/>
      <c r="AH137" s="395"/>
      <c r="AI137" s="262"/>
      <c r="AJ137" s="262"/>
      <c r="AK137" s="395"/>
      <c r="AL137" s="395"/>
      <c r="AM137" s="262"/>
      <c r="AN137" s="398"/>
      <c r="AO137" s="398"/>
      <c r="AP137" s="398"/>
    </row>
    <row r="138" spans="24:42" x14ac:dyDescent="0.2">
      <c r="X138" s="390"/>
      <c r="Y138" s="391"/>
      <c r="Z138" s="392"/>
      <c r="AA138" s="378"/>
      <c r="AB138" s="378"/>
      <c r="AC138" s="397"/>
      <c r="AD138" s="397"/>
      <c r="AE138" s="262"/>
      <c r="AF138" s="397"/>
      <c r="AG138" s="262"/>
      <c r="AH138" s="395"/>
      <c r="AI138" s="262"/>
      <c r="AJ138" s="262"/>
      <c r="AK138" s="395"/>
      <c r="AL138" s="395"/>
      <c r="AM138" s="262"/>
      <c r="AN138" s="398"/>
      <c r="AO138" s="398"/>
      <c r="AP138" s="398"/>
    </row>
    <row r="139" spans="24:42" x14ac:dyDescent="0.2">
      <c r="X139" s="390"/>
      <c r="Y139" s="391"/>
      <c r="Z139" s="392"/>
      <c r="AA139" s="378"/>
      <c r="AB139" s="378"/>
      <c r="AC139" s="397"/>
      <c r="AD139" s="397"/>
      <c r="AE139" s="262"/>
      <c r="AF139" s="397"/>
      <c r="AG139" s="262"/>
      <c r="AH139" s="395"/>
      <c r="AI139" s="262"/>
      <c r="AJ139" s="262"/>
      <c r="AK139" s="395"/>
      <c r="AL139" s="395"/>
      <c r="AM139" s="262"/>
      <c r="AN139" s="398"/>
      <c r="AO139" s="398"/>
      <c r="AP139" s="398"/>
    </row>
    <row r="140" spans="24:42" x14ac:dyDescent="0.2">
      <c r="X140" s="390"/>
      <c r="Y140" s="391"/>
      <c r="Z140" s="392"/>
      <c r="AA140" s="378"/>
      <c r="AB140" s="378"/>
      <c r="AC140" s="397"/>
      <c r="AD140" s="397"/>
      <c r="AE140" s="262"/>
      <c r="AF140" s="397"/>
      <c r="AG140" s="262"/>
      <c r="AH140" s="395"/>
      <c r="AI140" s="262"/>
      <c r="AJ140" s="262"/>
      <c r="AK140" s="395"/>
      <c r="AL140" s="395"/>
      <c r="AM140" s="262"/>
      <c r="AN140" s="398"/>
      <c r="AO140" s="398"/>
      <c r="AP140" s="398"/>
    </row>
    <row r="141" spans="24:42" x14ac:dyDescent="0.2">
      <c r="X141" s="390"/>
      <c r="Y141" s="391"/>
      <c r="Z141" s="392"/>
      <c r="AA141" s="378"/>
      <c r="AB141" s="378"/>
      <c r="AC141" s="397"/>
      <c r="AD141" s="397"/>
      <c r="AE141" s="262"/>
      <c r="AF141" s="397"/>
      <c r="AG141" s="262"/>
      <c r="AH141" s="395"/>
      <c r="AI141" s="262"/>
      <c r="AJ141" s="262"/>
      <c r="AK141" s="395"/>
      <c r="AL141" s="395"/>
      <c r="AM141" s="262"/>
      <c r="AN141" s="398"/>
      <c r="AO141" s="398"/>
      <c r="AP141" s="398"/>
    </row>
    <row r="142" spans="24:42" x14ac:dyDescent="0.2">
      <c r="X142" s="390"/>
      <c r="Y142" s="391"/>
      <c r="Z142" s="392"/>
      <c r="AA142" s="378"/>
      <c r="AB142" s="378"/>
      <c r="AC142" s="397"/>
      <c r="AD142" s="397"/>
      <c r="AE142" s="262"/>
      <c r="AF142" s="397"/>
      <c r="AG142" s="262"/>
      <c r="AH142" s="395"/>
      <c r="AI142" s="262"/>
      <c r="AJ142" s="262"/>
      <c r="AK142" s="395"/>
      <c r="AL142" s="395"/>
      <c r="AM142" s="262"/>
      <c r="AN142" s="398"/>
      <c r="AO142" s="398"/>
      <c r="AP142" s="398"/>
    </row>
    <row r="143" spans="24:42" x14ac:dyDescent="0.2">
      <c r="X143" s="390"/>
      <c r="Y143" s="391"/>
      <c r="Z143" s="392"/>
      <c r="AA143" s="378"/>
      <c r="AB143" s="378"/>
      <c r="AC143" s="397"/>
      <c r="AD143" s="397"/>
      <c r="AE143" s="262"/>
      <c r="AF143" s="397"/>
      <c r="AG143" s="262"/>
      <c r="AH143" s="395"/>
      <c r="AI143" s="262"/>
      <c r="AJ143" s="262"/>
      <c r="AK143" s="395"/>
      <c r="AL143" s="395"/>
      <c r="AM143" s="262"/>
      <c r="AN143" s="398"/>
      <c r="AO143" s="398"/>
      <c r="AP143" s="398"/>
    </row>
    <row r="144" spans="24:42" x14ac:dyDescent="0.2">
      <c r="X144" s="390"/>
      <c r="Y144" s="391"/>
      <c r="Z144" s="392"/>
      <c r="AA144" s="378"/>
      <c r="AB144" s="378"/>
      <c r="AC144" s="397"/>
      <c r="AD144" s="397"/>
      <c r="AE144" s="262"/>
      <c r="AF144" s="397"/>
      <c r="AG144" s="262"/>
      <c r="AH144" s="395"/>
      <c r="AI144" s="262"/>
      <c r="AJ144" s="262"/>
      <c r="AK144" s="395"/>
      <c r="AL144" s="395"/>
      <c r="AM144" s="262"/>
      <c r="AN144" s="398"/>
      <c r="AO144" s="398"/>
      <c r="AP144" s="398"/>
    </row>
    <row r="145" spans="24:42" x14ac:dyDescent="0.2">
      <c r="X145" s="390"/>
      <c r="Y145" s="391"/>
      <c r="Z145" s="392"/>
      <c r="AA145" s="378"/>
      <c r="AB145" s="378"/>
      <c r="AC145" s="397"/>
      <c r="AD145" s="397"/>
      <c r="AE145" s="262"/>
      <c r="AF145" s="397"/>
      <c r="AG145" s="262"/>
      <c r="AH145" s="395"/>
      <c r="AI145" s="262"/>
      <c r="AJ145" s="262"/>
      <c r="AK145" s="395"/>
      <c r="AL145" s="395"/>
      <c r="AM145" s="262"/>
      <c r="AN145" s="398"/>
      <c r="AO145" s="398"/>
      <c r="AP145" s="398"/>
    </row>
    <row r="146" spans="24:42" x14ac:dyDescent="0.2">
      <c r="X146" s="390"/>
      <c r="Y146" s="391"/>
      <c r="Z146" s="392"/>
      <c r="AA146" s="378"/>
      <c r="AB146" s="378"/>
      <c r="AC146" s="397"/>
      <c r="AD146" s="397"/>
      <c r="AE146" s="262"/>
      <c r="AF146" s="397"/>
      <c r="AG146" s="262"/>
      <c r="AH146" s="395"/>
      <c r="AI146" s="262"/>
      <c r="AJ146" s="262"/>
      <c r="AK146" s="395"/>
      <c r="AL146" s="395"/>
      <c r="AM146" s="262"/>
      <c r="AN146" s="398"/>
      <c r="AO146" s="398"/>
      <c r="AP146" s="398"/>
    </row>
    <row r="147" spans="24:42" x14ac:dyDescent="0.2">
      <c r="X147" s="390"/>
      <c r="Y147" s="391"/>
      <c r="Z147" s="392"/>
      <c r="AA147" s="378"/>
      <c r="AB147" s="378"/>
      <c r="AC147" s="397"/>
      <c r="AD147" s="397"/>
      <c r="AE147" s="262"/>
      <c r="AF147" s="397"/>
      <c r="AG147" s="262"/>
      <c r="AH147" s="395"/>
      <c r="AI147" s="262"/>
      <c r="AJ147" s="262"/>
      <c r="AK147" s="395"/>
      <c r="AL147" s="395"/>
      <c r="AM147" s="262"/>
      <c r="AN147" s="398"/>
      <c r="AO147" s="398"/>
      <c r="AP147" s="398"/>
    </row>
    <row r="148" spans="24:42" x14ac:dyDescent="0.2">
      <c r="X148" s="390"/>
      <c r="Y148" s="391"/>
      <c r="Z148" s="392"/>
      <c r="AA148" s="378"/>
      <c r="AB148" s="378"/>
      <c r="AC148" s="397"/>
      <c r="AD148" s="397"/>
      <c r="AE148" s="262"/>
      <c r="AF148" s="397"/>
      <c r="AG148" s="262"/>
      <c r="AH148" s="395"/>
      <c r="AI148" s="262"/>
      <c r="AJ148" s="262"/>
      <c r="AK148" s="395"/>
      <c r="AL148" s="395"/>
      <c r="AM148" s="262"/>
      <c r="AN148" s="398"/>
      <c r="AO148" s="398"/>
      <c r="AP148" s="398"/>
    </row>
    <row r="149" spans="24:42" x14ac:dyDescent="0.2">
      <c r="X149" s="390"/>
      <c r="Y149" s="391"/>
      <c r="Z149" s="392"/>
      <c r="AA149" s="378"/>
      <c r="AB149" s="378"/>
      <c r="AC149" s="397"/>
      <c r="AD149" s="397"/>
      <c r="AE149" s="262"/>
      <c r="AF149" s="397"/>
      <c r="AG149" s="262"/>
      <c r="AH149" s="395"/>
      <c r="AI149" s="262"/>
      <c r="AJ149" s="262"/>
      <c r="AK149" s="395"/>
      <c r="AL149" s="395"/>
      <c r="AM149" s="262"/>
      <c r="AN149" s="398"/>
      <c r="AO149" s="398"/>
      <c r="AP149" s="398"/>
    </row>
    <row r="150" spans="24:42" x14ac:dyDescent="0.2">
      <c r="X150" s="390"/>
      <c r="Y150" s="391"/>
      <c r="Z150" s="392"/>
      <c r="AA150" s="378"/>
      <c r="AB150" s="378"/>
      <c r="AC150" s="397"/>
      <c r="AD150" s="397"/>
      <c r="AE150" s="262"/>
      <c r="AF150" s="397"/>
      <c r="AG150" s="262"/>
      <c r="AH150" s="395"/>
      <c r="AI150" s="262"/>
      <c r="AJ150" s="262"/>
      <c r="AK150" s="395"/>
      <c r="AL150" s="395"/>
      <c r="AM150" s="262"/>
      <c r="AN150" s="398"/>
      <c r="AO150" s="398"/>
      <c r="AP150" s="398"/>
    </row>
    <row r="151" spans="24:42" x14ac:dyDescent="0.2">
      <c r="X151" s="390"/>
      <c r="Y151" s="391"/>
      <c r="Z151" s="392"/>
      <c r="AA151" s="378"/>
      <c r="AB151" s="378"/>
      <c r="AC151" s="397"/>
      <c r="AD151" s="397"/>
      <c r="AE151" s="262"/>
      <c r="AF151" s="397"/>
      <c r="AG151" s="262"/>
      <c r="AH151" s="395"/>
      <c r="AI151" s="262"/>
      <c r="AJ151" s="262"/>
      <c r="AK151" s="395"/>
      <c r="AL151" s="395"/>
      <c r="AM151" s="262"/>
      <c r="AN151" s="398"/>
      <c r="AO151" s="398"/>
      <c r="AP151" s="398"/>
    </row>
    <row r="152" spans="24:42" x14ac:dyDescent="0.2">
      <c r="X152" s="390"/>
      <c r="Y152" s="391"/>
      <c r="Z152" s="392"/>
      <c r="AA152" s="378"/>
      <c r="AB152" s="378"/>
      <c r="AC152" s="397"/>
      <c r="AD152" s="397"/>
      <c r="AE152" s="262"/>
      <c r="AF152" s="397"/>
      <c r="AG152" s="262"/>
      <c r="AH152" s="395"/>
      <c r="AI152" s="262"/>
      <c r="AJ152" s="262"/>
      <c r="AK152" s="395"/>
      <c r="AL152" s="395"/>
      <c r="AM152" s="262"/>
      <c r="AN152" s="398"/>
      <c r="AO152" s="398"/>
      <c r="AP152" s="398"/>
    </row>
    <row r="153" spans="24:42" x14ac:dyDescent="0.2">
      <c r="X153" s="390"/>
      <c r="Y153" s="391"/>
      <c r="Z153" s="392"/>
      <c r="AA153" s="378"/>
      <c r="AB153" s="378"/>
      <c r="AC153" s="397"/>
      <c r="AD153" s="397"/>
      <c r="AE153" s="262"/>
      <c r="AF153" s="397"/>
      <c r="AG153" s="262"/>
      <c r="AH153" s="395"/>
      <c r="AI153" s="262"/>
      <c r="AJ153" s="262"/>
      <c r="AK153" s="395"/>
      <c r="AL153" s="395"/>
      <c r="AM153" s="262"/>
      <c r="AN153" s="398"/>
      <c r="AO153" s="398"/>
      <c r="AP153" s="398"/>
    </row>
    <row r="154" spans="24:42" x14ac:dyDescent="0.2">
      <c r="X154" s="390"/>
      <c r="Y154" s="391"/>
      <c r="Z154" s="392"/>
      <c r="AA154" s="378"/>
      <c r="AB154" s="378"/>
      <c r="AC154" s="397"/>
      <c r="AD154" s="397"/>
      <c r="AE154" s="262"/>
      <c r="AF154" s="397"/>
      <c r="AG154" s="262"/>
      <c r="AH154" s="395"/>
      <c r="AI154" s="262"/>
      <c r="AJ154" s="262"/>
      <c r="AK154" s="395"/>
      <c r="AL154" s="395"/>
      <c r="AM154" s="262"/>
      <c r="AN154" s="398"/>
      <c r="AO154" s="398"/>
      <c r="AP154" s="398"/>
    </row>
    <row r="155" spans="24:42" x14ac:dyDescent="0.2">
      <c r="X155" s="390"/>
      <c r="Y155" s="391"/>
      <c r="Z155" s="392"/>
      <c r="AA155" s="378"/>
      <c r="AB155" s="378"/>
      <c r="AC155" s="397"/>
      <c r="AD155" s="397"/>
      <c r="AE155" s="262"/>
      <c r="AF155" s="397"/>
      <c r="AG155" s="262"/>
      <c r="AH155" s="395"/>
      <c r="AI155" s="262"/>
      <c r="AJ155" s="262"/>
      <c r="AK155" s="395"/>
      <c r="AL155" s="395"/>
      <c r="AM155" s="262"/>
      <c r="AN155" s="398"/>
      <c r="AO155" s="398"/>
      <c r="AP155" s="398"/>
    </row>
    <row r="156" spans="24:42" x14ac:dyDescent="0.2">
      <c r="X156" s="390"/>
      <c r="Y156" s="391"/>
      <c r="Z156" s="392"/>
      <c r="AA156" s="378"/>
      <c r="AB156" s="378"/>
      <c r="AC156" s="397"/>
      <c r="AD156" s="397"/>
      <c r="AE156" s="262"/>
      <c r="AF156" s="397"/>
      <c r="AG156" s="262"/>
      <c r="AH156" s="395"/>
      <c r="AI156" s="262"/>
      <c r="AJ156" s="262"/>
      <c r="AK156" s="395"/>
      <c r="AL156" s="395"/>
      <c r="AM156" s="262"/>
      <c r="AN156" s="398"/>
      <c r="AO156" s="398"/>
      <c r="AP156" s="398"/>
    </row>
    <row r="157" spans="24:42" x14ac:dyDescent="0.2">
      <c r="X157" s="390"/>
      <c r="Y157" s="391"/>
      <c r="Z157" s="392"/>
      <c r="AA157" s="378"/>
      <c r="AB157" s="378"/>
      <c r="AC157" s="397"/>
      <c r="AD157" s="397"/>
      <c r="AE157" s="262"/>
      <c r="AF157" s="397"/>
      <c r="AG157" s="262"/>
      <c r="AH157" s="395"/>
      <c r="AI157" s="262"/>
      <c r="AJ157" s="262"/>
      <c r="AK157" s="395"/>
      <c r="AL157" s="395"/>
      <c r="AM157" s="262"/>
      <c r="AN157" s="398"/>
      <c r="AO157" s="398"/>
      <c r="AP157" s="398"/>
    </row>
    <row r="158" spans="24:42" x14ac:dyDescent="0.2">
      <c r="X158" s="402"/>
      <c r="Y158" s="402"/>
      <c r="Z158" s="402"/>
      <c r="AA158" s="403"/>
      <c r="AB158" s="403"/>
      <c r="AC158" s="397"/>
      <c r="AD158" s="397"/>
      <c r="AE158" s="262"/>
      <c r="AF158" s="397"/>
      <c r="AG158" s="262"/>
      <c r="AH158" s="395"/>
      <c r="AI158" s="262"/>
      <c r="AJ158" s="262"/>
      <c r="AK158" s="395"/>
      <c r="AL158" s="395"/>
      <c r="AM158" s="262"/>
      <c r="AN158" s="398"/>
      <c r="AO158" s="398"/>
      <c r="AP158" s="398"/>
    </row>
    <row r="159" spans="24:42" x14ac:dyDescent="0.2">
      <c r="X159" s="402"/>
      <c r="Y159" s="402"/>
      <c r="Z159" s="402"/>
      <c r="AA159" s="403"/>
      <c r="AB159" s="403"/>
      <c r="AC159" s="397"/>
      <c r="AD159" s="397"/>
      <c r="AE159" s="262"/>
      <c r="AF159" s="397"/>
      <c r="AG159" s="262"/>
      <c r="AH159" s="395"/>
      <c r="AI159" s="262"/>
      <c r="AJ159" s="262"/>
      <c r="AK159" s="395"/>
      <c r="AL159" s="395"/>
      <c r="AM159" s="262"/>
      <c r="AN159" s="398"/>
      <c r="AO159" s="398"/>
      <c r="AP159" s="398"/>
    </row>
    <row r="160" spans="24:42" x14ac:dyDescent="0.2">
      <c r="X160" s="402"/>
      <c r="Y160" s="402"/>
      <c r="Z160" s="402"/>
      <c r="AA160" s="403"/>
      <c r="AB160" s="403"/>
      <c r="AC160" s="397"/>
      <c r="AD160" s="397"/>
      <c r="AE160" s="262"/>
      <c r="AF160" s="397"/>
      <c r="AG160" s="262"/>
      <c r="AH160" s="395"/>
      <c r="AI160" s="262"/>
      <c r="AJ160" s="262"/>
      <c r="AK160" s="395"/>
      <c r="AL160" s="395"/>
      <c r="AM160" s="262"/>
      <c r="AN160" s="398"/>
      <c r="AO160" s="398"/>
      <c r="AP160" s="398"/>
    </row>
    <row r="161" spans="24:42" x14ac:dyDescent="0.2">
      <c r="X161" s="402"/>
      <c r="Y161" s="402"/>
      <c r="Z161" s="402"/>
      <c r="AA161" s="403"/>
      <c r="AB161" s="403"/>
      <c r="AC161" s="397"/>
      <c r="AD161" s="397"/>
      <c r="AE161" s="262"/>
      <c r="AF161" s="397"/>
      <c r="AG161" s="262"/>
      <c r="AH161" s="395"/>
      <c r="AI161" s="262"/>
      <c r="AJ161" s="262"/>
      <c r="AK161" s="395"/>
      <c r="AL161" s="395"/>
      <c r="AM161" s="262"/>
      <c r="AN161" s="398"/>
      <c r="AO161" s="398"/>
      <c r="AP161" s="398"/>
    </row>
    <row r="162" spans="24:42" x14ac:dyDescent="0.2">
      <c r="X162" s="402"/>
      <c r="Y162" s="402"/>
      <c r="Z162" s="402"/>
      <c r="AA162" s="403"/>
      <c r="AB162" s="403"/>
      <c r="AC162" s="397"/>
      <c r="AD162" s="397"/>
      <c r="AE162" s="262"/>
      <c r="AF162" s="397"/>
      <c r="AG162" s="262"/>
      <c r="AH162" s="395"/>
      <c r="AI162" s="262"/>
      <c r="AJ162" s="262"/>
      <c r="AK162" s="395"/>
      <c r="AL162" s="395"/>
      <c r="AM162" s="262"/>
      <c r="AN162" s="398"/>
      <c r="AO162" s="398"/>
      <c r="AP162" s="398"/>
    </row>
    <row r="163" spans="24:42" x14ac:dyDescent="0.2">
      <c r="X163" s="402"/>
      <c r="Y163" s="402"/>
      <c r="Z163" s="402"/>
      <c r="AA163" s="403"/>
      <c r="AB163" s="403"/>
      <c r="AC163" s="397"/>
      <c r="AD163" s="397"/>
      <c r="AE163" s="262"/>
      <c r="AF163" s="397"/>
      <c r="AG163" s="262"/>
      <c r="AH163" s="395"/>
      <c r="AI163" s="262"/>
      <c r="AJ163" s="262"/>
      <c r="AK163" s="395"/>
      <c r="AL163" s="395"/>
      <c r="AM163" s="262"/>
      <c r="AN163" s="398"/>
      <c r="AO163" s="398"/>
      <c r="AP163" s="398"/>
    </row>
    <row r="164" spans="24:42" x14ac:dyDescent="0.2">
      <c r="X164" s="402"/>
      <c r="Y164" s="402"/>
      <c r="Z164" s="402"/>
      <c r="AA164" s="403"/>
      <c r="AB164" s="403"/>
      <c r="AC164" s="397"/>
      <c r="AD164" s="397"/>
      <c r="AE164" s="262"/>
      <c r="AF164" s="397"/>
      <c r="AG164" s="262"/>
      <c r="AH164" s="395"/>
      <c r="AI164" s="262"/>
      <c r="AJ164" s="262"/>
      <c r="AK164" s="395"/>
      <c r="AL164" s="395"/>
      <c r="AM164" s="262"/>
      <c r="AN164" s="398"/>
      <c r="AO164" s="398"/>
      <c r="AP164" s="398"/>
    </row>
  </sheetData>
  <mergeCells count="3">
    <mergeCell ref="A4:M4"/>
    <mergeCell ref="P4:S4"/>
    <mergeCell ref="AG4:AM4"/>
  </mergeCells>
  <conditionalFormatting sqref="O3:O1048576">
    <cfRule type="containsText" dxfId="111" priority="7" operator="containsText" text="Open">
      <formula>NOT(ISERROR(SEARCH("Open",O3)))</formula>
    </cfRule>
    <cfRule type="containsText" dxfId="110" priority="8" operator="containsText" text="Finalised">
      <formula>NOT(ISERROR(SEARCH("Finalised",O3)))</formula>
    </cfRule>
  </conditionalFormatting>
  <pageMargins left="0.39370078740157483" right="0.39370078740157483" top="0.39370078740157483" bottom="0.39370078740157483" header="0" footer="0"/>
  <pageSetup paperSize="8" fitToHeight="5" orientation="landscape" r:id="rId1"/>
  <headerFooter alignWithMargins="0">
    <oddHeader>&amp;R&amp;12Annexure F</oddHeader>
    <oddFooter xml:space="preserve">&amp;L&amp;12Fruitless &amp; Wasteful Register - FY 2019&amp;R&amp;12&amp;P </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text="Open" id="{B31D5980-1CBD-49E8-875D-BC13E0A41068}">
            <xm:f>NOT(ISERROR(SEARCH("Open",'F&amp;W SAPO FY20'!O2)))</xm:f>
            <x14:dxf>
              <fill>
                <patternFill>
                  <bgColor rgb="FFFFFF00"/>
                </patternFill>
              </fill>
            </x14:dxf>
          </x14:cfRule>
          <x14:cfRule type="containsText" priority="2" operator="containsText" text="Finalised" id="{975CE1A1-86E5-4A15-ACE3-2B8B680E0280}">
            <xm:f>NOT(ISERROR(SEARCH("Finalised",'F&amp;W SAPO FY20'!O2)))</xm:f>
            <x14:dxf>
              <fill>
                <patternFill>
                  <bgColor rgb="FF00FF00"/>
                </patternFill>
              </fill>
            </x14:dxf>
          </x14:cfRule>
          <xm:sqref>O2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1"/>
  <sheetViews>
    <sheetView showGridLines="0" zoomScale="80" zoomScaleNormal="80" workbookViewId="0">
      <pane ySplit="4" topLeftCell="A5" activePane="bottomLeft" state="frozen"/>
      <selection pane="bottomLeft" activeCell="E7" sqref="E7"/>
    </sheetView>
  </sheetViews>
  <sheetFormatPr defaultRowHeight="12" x14ac:dyDescent="0.2"/>
  <cols>
    <col min="1" max="1" width="4.85546875" style="1" customWidth="1"/>
    <col min="2" max="2" width="16.5703125" style="1" customWidth="1"/>
    <col min="3" max="3" width="12.5703125" style="1" customWidth="1"/>
    <col min="4" max="4" width="16" style="1" hidden="1" customWidth="1"/>
    <col min="5" max="5" width="28.570312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hidden="1" customWidth="1"/>
    <col min="12" max="12" width="11.140625" style="191" hidden="1" customWidth="1"/>
    <col min="13" max="13" width="23.5703125" style="24" hidden="1" customWidth="1"/>
    <col min="14" max="14" width="12.85546875" style="66" customWidth="1"/>
    <col min="15" max="15" width="22.7109375" style="24" hidden="1" customWidth="1"/>
    <col min="16" max="16" width="24" style="24" hidden="1" customWidth="1"/>
    <col min="17" max="18" width="19.85546875" style="50" bestFit="1" customWidth="1"/>
    <col min="19" max="19" width="49.85546875" style="39" customWidth="1"/>
    <col min="20" max="20" width="10" style="66" customWidth="1"/>
    <col min="21" max="21" width="14.85546875" style="110" customWidth="1"/>
    <col min="22" max="22" width="17.85546875" style="26" customWidth="1"/>
    <col min="23" max="23" width="16.85546875" style="26" customWidth="1"/>
    <col min="24" max="24" width="14.28515625" style="24" customWidth="1"/>
    <col min="25" max="25" width="13.140625" style="26"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41" s="3" customFormat="1" ht="24" customHeight="1" x14ac:dyDescent="0.2">
      <c r="A1" s="178" t="s">
        <v>339</v>
      </c>
      <c r="B1" s="53"/>
      <c r="C1" s="53"/>
      <c r="D1" s="53"/>
      <c r="E1" s="53"/>
      <c r="F1" s="53"/>
      <c r="G1" s="53"/>
      <c r="H1" s="53"/>
      <c r="I1" s="53"/>
      <c r="J1" s="53"/>
      <c r="K1" s="53"/>
      <c r="L1" s="185"/>
      <c r="M1" s="53"/>
      <c r="N1" s="53"/>
      <c r="O1" s="53"/>
      <c r="P1" s="53"/>
      <c r="Q1" s="53"/>
      <c r="R1" s="53"/>
      <c r="S1" s="53"/>
      <c r="T1" s="53"/>
      <c r="U1" s="53" t="s">
        <v>390</v>
      </c>
      <c r="V1" s="53"/>
      <c r="W1" s="53"/>
      <c r="X1" s="53"/>
      <c r="Y1" s="53"/>
      <c r="Z1" s="53"/>
      <c r="AA1" s="53"/>
      <c r="AB1" s="53"/>
      <c r="AC1" s="53"/>
      <c r="AD1" s="53"/>
      <c r="AE1" s="53"/>
      <c r="AF1" s="53"/>
      <c r="AG1" s="54"/>
    </row>
    <row r="2" spans="1:41" s="4" customFormat="1" ht="18.75" customHeight="1" x14ac:dyDescent="0.2">
      <c r="A2" s="11"/>
      <c r="B2" s="10"/>
      <c r="E2" s="267"/>
      <c r="F2" s="8"/>
      <c r="G2" s="8"/>
      <c r="K2" s="45"/>
      <c r="L2" s="186"/>
      <c r="M2" s="8"/>
      <c r="N2" s="63"/>
      <c r="O2" s="8"/>
      <c r="P2" s="8"/>
      <c r="Q2" s="48"/>
      <c r="R2" s="48"/>
      <c r="S2" s="37"/>
      <c r="T2" s="63"/>
      <c r="U2" s="108"/>
      <c r="V2" s="9"/>
      <c r="W2" s="9"/>
      <c r="X2" s="8"/>
      <c r="Y2" s="9"/>
      <c r="Z2" s="8"/>
      <c r="AA2" s="22"/>
      <c r="AB2" s="8"/>
      <c r="AC2" s="8"/>
      <c r="AD2" s="22"/>
      <c r="AE2" s="8"/>
      <c r="AF2" s="8"/>
      <c r="AG2" s="8"/>
    </row>
    <row r="3" spans="1:41"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180"/>
      <c r="T3" s="180"/>
      <c r="U3" s="180"/>
      <c r="V3" s="180"/>
      <c r="W3" s="180"/>
      <c r="X3" s="180"/>
      <c r="Y3" s="181"/>
      <c r="Z3" s="474" t="s">
        <v>39</v>
      </c>
      <c r="AA3" s="474"/>
      <c r="AB3" s="474"/>
      <c r="AC3" s="474"/>
      <c r="AD3" s="474"/>
      <c r="AE3" s="474"/>
      <c r="AF3" s="474"/>
      <c r="AG3" s="474"/>
    </row>
    <row r="4" spans="1:41" s="8" customFormat="1" ht="48"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261</v>
      </c>
      <c r="R4" s="115" t="s">
        <v>284</v>
      </c>
      <c r="S4" s="113" t="s">
        <v>24</v>
      </c>
      <c r="T4" s="95" t="s">
        <v>44</v>
      </c>
      <c r="U4" s="109" t="s">
        <v>25</v>
      </c>
      <c r="V4" s="109" t="s">
        <v>55</v>
      </c>
      <c r="W4" s="109" t="s">
        <v>54</v>
      </c>
      <c r="X4" s="113" t="s">
        <v>26</v>
      </c>
      <c r="Y4" s="109" t="s">
        <v>25</v>
      </c>
      <c r="Z4" s="95" t="s">
        <v>28</v>
      </c>
      <c r="AA4" s="116" t="s">
        <v>29</v>
      </c>
      <c r="AB4" s="117" t="s">
        <v>30</v>
      </c>
      <c r="AC4" s="117" t="s">
        <v>31</v>
      </c>
      <c r="AD4" s="116" t="s">
        <v>32</v>
      </c>
      <c r="AE4" s="93" t="s">
        <v>33</v>
      </c>
      <c r="AF4" s="95" t="s">
        <v>34</v>
      </c>
      <c r="AG4" s="118" t="s">
        <v>35</v>
      </c>
    </row>
    <row r="5" spans="1:41" s="4" customFormat="1" ht="84" x14ac:dyDescent="0.2">
      <c r="A5" s="111">
        <v>1</v>
      </c>
      <c r="B5" s="198" t="s">
        <v>165</v>
      </c>
      <c r="C5" s="162" t="s">
        <v>14</v>
      </c>
      <c r="D5" s="162" t="s">
        <v>59</v>
      </c>
      <c r="E5" s="161" t="s">
        <v>166</v>
      </c>
      <c r="F5" s="198" t="s">
        <v>167</v>
      </c>
      <c r="G5" s="163">
        <v>107736</v>
      </c>
      <c r="H5" s="161" t="s">
        <v>8</v>
      </c>
      <c r="I5" s="161" t="s">
        <v>168</v>
      </c>
      <c r="J5" s="161" t="s">
        <v>169</v>
      </c>
      <c r="K5" s="164">
        <v>0</v>
      </c>
      <c r="L5" s="339">
        <v>41730.333333333336</v>
      </c>
      <c r="M5" s="161" t="s">
        <v>170</v>
      </c>
      <c r="N5" s="165" t="s">
        <v>106</v>
      </c>
      <c r="O5" s="168" t="s">
        <v>171</v>
      </c>
      <c r="P5" s="166"/>
      <c r="Q5" s="209"/>
      <c r="R5" s="209">
        <v>0</v>
      </c>
      <c r="S5" s="168" t="s">
        <v>272</v>
      </c>
      <c r="T5" s="169" t="s">
        <v>109</v>
      </c>
      <c r="U5" s="200">
        <v>42209</v>
      </c>
      <c r="V5" s="219" t="s">
        <v>262</v>
      </c>
      <c r="W5" s="170" t="s">
        <v>3</v>
      </c>
      <c r="X5" s="166"/>
      <c r="Y5" s="171"/>
      <c r="Z5" s="166"/>
      <c r="AA5" s="172"/>
      <c r="AB5" s="166"/>
      <c r="AC5" s="166"/>
      <c r="AD5" s="172"/>
      <c r="AE5" s="166"/>
      <c r="AF5" s="166"/>
      <c r="AG5" s="166"/>
      <c r="AO5" s="4">
        <v>0</v>
      </c>
    </row>
    <row r="6" spans="1:41" s="4" customFormat="1" ht="72" x14ac:dyDescent="0.2">
      <c r="A6" s="111">
        <v>2</v>
      </c>
      <c r="B6" s="226" t="s">
        <v>79</v>
      </c>
      <c r="C6" s="173" t="s">
        <v>56</v>
      </c>
      <c r="D6" s="166" t="s">
        <v>94</v>
      </c>
      <c r="E6" s="166" t="s">
        <v>57</v>
      </c>
      <c r="F6" s="199" t="s">
        <v>58</v>
      </c>
      <c r="G6" s="166"/>
      <c r="H6" s="166" t="s">
        <v>8</v>
      </c>
      <c r="I6" s="166" t="s">
        <v>9</v>
      </c>
      <c r="J6" s="166" t="s">
        <v>13</v>
      </c>
      <c r="K6" s="174">
        <v>50000000</v>
      </c>
      <c r="L6" s="339">
        <v>42126</v>
      </c>
      <c r="M6" s="161" t="s">
        <v>40</v>
      </c>
      <c r="N6" s="165" t="s">
        <v>38</v>
      </c>
      <c r="O6" s="166" t="s">
        <v>125</v>
      </c>
      <c r="P6" s="166"/>
      <c r="Q6" s="209"/>
      <c r="R6" s="209"/>
      <c r="S6" s="168" t="s">
        <v>248</v>
      </c>
      <c r="T6" s="169" t="s">
        <v>109</v>
      </c>
      <c r="U6" s="200">
        <v>42139</v>
      </c>
      <c r="V6" s="170"/>
      <c r="W6" s="170"/>
      <c r="X6" s="166"/>
      <c r="Y6" s="171"/>
      <c r="Z6" s="166"/>
      <c r="AA6" s="172"/>
      <c r="AB6" s="166"/>
      <c r="AC6" s="166"/>
      <c r="AD6" s="172"/>
      <c r="AE6" s="166"/>
      <c r="AF6" s="166"/>
      <c r="AG6" s="166"/>
    </row>
    <row r="7" spans="1:41" s="4" customFormat="1" ht="96" x14ac:dyDescent="0.2">
      <c r="A7" s="111">
        <v>3</v>
      </c>
      <c r="B7" s="226" t="s">
        <v>86</v>
      </c>
      <c r="C7" s="173" t="s">
        <v>14</v>
      </c>
      <c r="D7" s="166" t="s">
        <v>70</v>
      </c>
      <c r="E7" s="166" t="s">
        <v>85</v>
      </c>
      <c r="F7" s="166" t="s">
        <v>71</v>
      </c>
      <c r="G7" s="166">
        <v>109645</v>
      </c>
      <c r="H7" s="166" t="s">
        <v>8</v>
      </c>
      <c r="I7" s="166" t="s">
        <v>9</v>
      </c>
      <c r="J7" s="166" t="s">
        <v>67</v>
      </c>
      <c r="K7" s="174">
        <v>46072.61</v>
      </c>
      <c r="L7" s="339">
        <v>42061</v>
      </c>
      <c r="M7" s="161" t="s">
        <v>40</v>
      </c>
      <c r="N7" s="175" t="s">
        <v>38</v>
      </c>
      <c r="O7" s="166" t="s">
        <v>98</v>
      </c>
      <c r="P7" s="166" t="s">
        <v>120</v>
      </c>
      <c r="Q7" s="209"/>
      <c r="R7" s="209"/>
      <c r="S7" s="198" t="s">
        <v>131</v>
      </c>
      <c r="T7" s="229" t="s">
        <v>109</v>
      </c>
      <c r="U7" s="227">
        <v>42139</v>
      </c>
      <c r="V7" s="219"/>
      <c r="W7" s="219"/>
      <c r="X7" s="199"/>
      <c r="Y7" s="228"/>
      <c r="Z7" s="206"/>
      <c r="AA7" s="207"/>
      <c r="AB7" s="206"/>
      <c r="AC7" s="206"/>
      <c r="AD7" s="207"/>
      <c r="AE7" s="206"/>
      <c r="AF7" s="206"/>
      <c r="AG7" s="206"/>
    </row>
    <row r="8" spans="1:41" s="4" customFormat="1" ht="45" customHeight="1" x14ac:dyDescent="0.2">
      <c r="A8" s="111">
        <v>4</v>
      </c>
      <c r="B8" s="226" t="s">
        <v>91</v>
      </c>
      <c r="C8" s="173" t="s">
        <v>74</v>
      </c>
      <c r="D8" s="166" t="s">
        <v>75</v>
      </c>
      <c r="E8" s="166" t="s">
        <v>89</v>
      </c>
      <c r="F8" s="166"/>
      <c r="G8" s="166"/>
      <c r="H8" s="166" t="s">
        <v>8</v>
      </c>
      <c r="I8" s="166" t="s">
        <v>9</v>
      </c>
      <c r="J8" s="166" t="s">
        <v>90</v>
      </c>
      <c r="K8" s="174">
        <v>0</v>
      </c>
      <c r="L8" s="339">
        <v>42118</v>
      </c>
      <c r="M8" s="161" t="s">
        <v>40</v>
      </c>
      <c r="N8" s="165" t="s">
        <v>38</v>
      </c>
      <c r="O8" s="166"/>
      <c r="P8" s="166"/>
      <c r="Q8" s="209"/>
      <c r="R8" s="209"/>
      <c r="S8" s="168" t="s">
        <v>275</v>
      </c>
      <c r="T8" s="169" t="s">
        <v>109</v>
      </c>
      <c r="U8" s="200">
        <v>42139</v>
      </c>
      <c r="V8" s="170"/>
      <c r="W8" s="170"/>
      <c r="X8" s="166"/>
      <c r="Y8" s="171"/>
      <c r="Z8" s="166"/>
      <c r="AA8" s="172"/>
      <c r="AB8" s="166"/>
      <c r="AC8" s="166"/>
      <c r="AD8" s="172"/>
      <c r="AE8" s="166"/>
      <c r="AF8" s="166"/>
      <c r="AG8" s="166"/>
    </row>
    <row r="9" spans="1:41" s="8" customFormat="1" ht="36" customHeight="1" x14ac:dyDescent="0.2">
      <c r="A9" s="111">
        <v>5</v>
      </c>
      <c r="B9" s="166" t="s">
        <v>140</v>
      </c>
      <c r="C9" s="166" t="s">
        <v>139</v>
      </c>
      <c r="D9" s="166" t="s">
        <v>139</v>
      </c>
      <c r="E9" s="166" t="s">
        <v>145</v>
      </c>
      <c r="F9" s="166"/>
      <c r="G9" s="166"/>
      <c r="H9" s="166" t="s">
        <v>8</v>
      </c>
      <c r="I9" s="166" t="s">
        <v>141</v>
      </c>
      <c r="J9" s="166" t="s">
        <v>142</v>
      </c>
      <c r="K9" s="167">
        <v>14278.31</v>
      </c>
      <c r="L9" s="339">
        <v>42187</v>
      </c>
      <c r="M9" s="166"/>
      <c r="N9" s="175" t="s">
        <v>251</v>
      </c>
      <c r="O9" s="166"/>
      <c r="P9" s="166"/>
      <c r="Q9" s="167">
        <v>0</v>
      </c>
      <c r="R9" s="209"/>
      <c r="S9" s="168" t="s">
        <v>252</v>
      </c>
      <c r="T9" s="175" t="s">
        <v>109</v>
      </c>
      <c r="U9" s="200">
        <v>42503</v>
      </c>
      <c r="V9" s="170" t="s">
        <v>262</v>
      </c>
      <c r="W9" s="170" t="s">
        <v>3</v>
      </c>
      <c r="X9" s="166"/>
      <c r="Y9" s="171"/>
      <c r="Z9" s="166"/>
      <c r="AA9" s="172"/>
      <c r="AB9" s="166"/>
      <c r="AC9" s="166"/>
      <c r="AD9" s="172"/>
      <c r="AE9" s="166"/>
      <c r="AF9" s="166"/>
      <c r="AG9" s="166"/>
    </row>
    <row r="10" spans="1:41" s="8" customFormat="1" ht="36" customHeight="1" x14ac:dyDescent="0.2">
      <c r="A10" s="111">
        <v>6</v>
      </c>
      <c r="B10" s="166" t="s">
        <v>143</v>
      </c>
      <c r="C10" s="166" t="s">
        <v>144</v>
      </c>
      <c r="D10" s="166" t="s">
        <v>144</v>
      </c>
      <c r="E10" s="166" t="s">
        <v>145</v>
      </c>
      <c r="F10" s="166"/>
      <c r="G10" s="166"/>
      <c r="H10" s="166" t="s">
        <v>8</v>
      </c>
      <c r="I10" s="166" t="s">
        <v>141</v>
      </c>
      <c r="J10" s="166" t="s">
        <v>142</v>
      </c>
      <c r="K10" s="167">
        <v>695.29</v>
      </c>
      <c r="L10" s="339">
        <v>42187</v>
      </c>
      <c r="M10" s="166"/>
      <c r="N10" s="175" t="s">
        <v>251</v>
      </c>
      <c r="O10" s="166"/>
      <c r="P10" s="166"/>
      <c r="Q10" s="167">
        <v>0</v>
      </c>
      <c r="R10" s="209"/>
      <c r="S10" s="168" t="s">
        <v>252</v>
      </c>
      <c r="T10" s="175" t="s">
        <v>109</v>
      </c>
      <c r="U10" s="200">
        <v>42503</v>
      </c>
      <c r="V10" s="170" t="s">
        <v>262</v>
      </c>
      <c r="W10" s="170" t="s">
        <v>3</v>
      </c>
      <c r="X10" s="166"/>
      <c r="Y10" s="171"/>
      <c r="Z10" s="166"/>
      <c r="AA10" s="172"/>
      <c r="AB10" s="166"/>
      <c r="AC10" s="166"/>
      <c r="AD10" s="172"/>
      <c r="AE10" s="166"/>
      <c r="AF10" s="166"/>
      <c r="AG10" s="166"/>
    </row>
    <row r="11" spans="1:41" s="8" customFormat="1" ht="36" customHeight="1" x14ac:dyDescent="0.2">
      <c r="A11" s="111">
        <v>7</v>
      </c>
      <c r="B11" s="166" t="s">
        <v>146</v>
      </c>
      <c r="C11" s="166" t="s">
        <v>14</v>
      </c>
      <c r="D11" s="166" t="s">
        <v>70</v>
      </c>
      <c r="E11" s="166" t="s">
        <v>145</v>
      </c>
      <c r="F11" s="166"/>
      <c r="G11" s="166"/>
      <c r="H11" s="166" t="s">
        <v>8</v>
      </c>
      <c r="I11" s="166" t="s">
        <v>141</v>
      </c>
      <c r="J11" s="166" t="s">
        <v>142</v>
      </c>
      <c r="K11" s="167">
        <v>311.74</v>
      </c>
      <c r="L11" s="339">
        <v>42187</v>
      </c>
      <c r="M11" s="166"/>
      <c r="N11" s="175" t="s">
        <v>251</v>
      </c>
      <c r="O11" s="166"/>
      <c r="P11" s="166"/>
      <c r="Q11" s="167">
        <v>0</v>
      </c>
      <c r="R11" s="209"/>
      <c r="S11" s="168" t="s">
        <v>252</v>
      </c>
      <c r="T11" s="175" t="s">
        <v>109</v>
      </c>
      <c r="U11" s="200">
        <v>42503</v>
      </c>
      <c r="V11" s="170" t="s">
        <v>262</v>
      </c>
      <c r="W11" s="170" t="s">
        <v>3</v>
      </c>
      <c r="X11" s="166"/>
      <c r="Y11" s="171"/>
      <c r="Z11" s="166"/>
      <c r="AA11" s="172"/>
      <c r="AB11" s="166"/>
      <c r="AC11" s="166"/>
      <c r="AD11" s="172"/>
      <c r="AE11" s="166"/>
      <c r="AF11" s="166"/>
      <c r="AG11" s="166"/>
    </row>
    <row r="12" spans="1:41" s="8" customFormat="1" ht="36" customHeight="1" x14ac:dyDescent="0.2">
      <c r="A12" s="111">
        <v>8</v>
      </c>
      <c r="B12" s="166" t="s">
        <v>147</v>
      </c>
      <c r="C12" s="166" t="s">
        <v>148</v>
      </c>
      <c r="D12" s="166" t="s">
        <v>148</v>
      </c>
      <c r="E12" s="166" t="s">
        <v>145</v>
      </c>
      <c r="F12" s="166"/>
      <c r="G12" s="166"/>
      <c r="H12" s="166" t="s">
        <v>8</v>
      </c>
      <c r="I12" s="166" t="s">
        <v>141</v>
      </c>
      <c r="J12" s="166" t="s">
        <v>142</v>
      </c>
      <c r="K12" s="167">
        <v>54726.97</v>
      </c>
      <c r="L12" s="339">
        <v>42187</v>
      </c>
      <c r="M12" s="166"/>
      <c r="N12" s="175" t="s">
        <v>251</v>
      </c>
      <c r="O12" s="166"/>
      <c r="P12" s="166"/>
      <c r="Q12" s="167">
        <v>0</v>
      </c>
      <c r="R12" s="209"/>
      <c r="S12" s="168" t="s">
        <v>252</v>
      </c>
      <c r="T12" s="175" t="s">
        <v>109</v>
      </c>
      <c r="U12" s="200">
        <v>42503</v>
      </c>
      <c r="V12" s="170" t="s">
        <v>262</v>
      </c>
      <c r="W12" s="170" t="s">
        <v>3</v>
      </c>
      <c r="X12" s="166"/>
      <c r="Y12" s="171"/>
      <c r="Z12" s="166"/>
      <c r="AA12" s="172"/>
      <c r="AB12" s="166"/>
      <c r="AC12" s="166"/>
      <c r="AD12" s="172"/>
      <c r="AE12" s="166"/>
      <c r="AF12" s="166"/>
      <c r="AG12" s="166"/>
    </row>
    <row r="13" spans="1:41" s="8" customFormat="1" ht="36" customHeight="1" x14ac:dyDescent="0.2">
      <c r="A13" s="111">
        <v>9</v>
      </c>
      <c r="B13" s="166" t="s">
        <v>149</v>
      </c>
      <c r="C13" s="166" t="s">
        <v>150</v>
      </c>
      <c r="D13" s="166" t="s">
        <v>150</v>
      </c>
      <c r="E13" s="166" t="s">
        <v>145</v>
      </c>
      <c r="F13" s="166"/>
      <c r="G13" s="166"/>
      <c r="H13" s="166" t="s">
        <v>8</v>
      </c>
      <c r="I13" s="166" t="s">
        <v>141</v>
      </c>
      <c r="J13" s="166" t="s">
        <v>142</v>
      </c>
      <c r="K13" s="167">
        <v>161756.45000000001</v>
      </c>
      <c r="L13" s="339">
        <v>42187</v>
      </c>
      <c r="M13" s="166"/>
      <c r="N13" s="175" t="s">
        <v>251</v>
      </c>
      <c r="O13" s="166"/>
      <c r="P13" s="166"/>
      <c r="Q13" s="167">
        <v>0</v>
      </c>
      <c r="R13" s="209"/>
      <c r="S13" s="168" t="s">
        <v>252</v>
      </c>
      <c r="T13" s="175" t="s">
        <v>109</v>
      </c>
      <c r="U13" s="200">
        <v>42503</v>
      </c>
      <c r="V13" s="170" t="s">
        <v>262</v>
      </c>
      <c r="W13" s="170" t="s">
        <v>3</v>
      </c>
      <c r="X13" s="166"/>
      <c r="Y13" s="171"/>
      <c r="Z13" s="166"/>
      <c r="AA13" s="172"/>
      <c r="AB13" s="166"/>
      <c r="AC13" s="166"/>
      <c r="AD13" s="172"/>
      <c r="AE13" s="166"/>
      <c r="AF13" s="166"/>
      <c r="AG13" s="166"/>
    </row>
    <row r="14" spans="1:41" s="8" customFormat="1" ht="36" customHeight="1" x14ac:dyDescent="0.2">
      <c r="A14" s="111">
        <v>10</v>
      </c>
      <c r="B14" s="166" t="s">
        <v>151</v>
      </c>
      <c r="C14" s="166" t="s">
        <v>59</v>
      </c>
      <c r="D14" s="166" t="s">
        <v>152</v>
      </c>
      <c r="E14" s="166" t="s">
        <v>145</v>
      </c>
      <c r="F14" s="166"/>
      <c r="G14" s="166"/>
      <c r="H14" s="166" t="s">
        <v>8</v>
      </c>
      <c r="I14" s="166" t="s">
        <v>141</v>
      </c>
      <c r="J14" s="166" t="s">
        <v>142</v>
      </c>
      <c r="K14" s="167">
        <v>646944.35</v>
      </c>
      <c r="L14" s="339">
        <v>42187</v>
      </c>
      <c r="M14" s="166"/>
      <c r="N14" s="175" t="s">
        <v>251</v>
      </c>
      <c r="O14" s="166"/>
      <c r="P14" s="166"/>
      <c r="Q14" s="167">
        <v>0</v>
      </c>
      <c r="R14" s="209"/>
      <c r="S14" s="168" t="s">
        <v>252</v>
      </c>
      <c r="T14" s="175" t="s">
        <v>109</v>
      </c>
      <c r="U14" s="200">
        <v>42503</v>
      </c>
      <c r="V14" s="170" t="s">
        <v>262</v>
      </c>
      <c r="W14" s="170" t="s">
        <v>3</v>
      </c>
      <c r="X14" s="166"/>
      <c r="Y14" s="171"/>
      <c r="Z14" s="166"/>
      <c r="AA14" s="172"/>
      <c r="AB14" s="166"/>
      <c r="AC14" s="166"/>
      <c r="AD14" s="172"/>
      <c r="AE14" s="166"/>
      <c r="AF14" s="166"/>
      <c r="AG14" s="166"/>
    </row>
    <row r="15" spans="1:41" s="8" customFormat="1" ht="36" customHeight="1" x14ac:dyDescent="0.2">
      <c r="A15" s="111">
        <v>11</v>
      </c>
      <c r="B15" s="166" t="s">
        <v>153</v>
      </c>
      <c r="C15" s="166" t="s">
        <v>17</v>
      </c>
      <c r="D15" s="166" t="s">
        <v>154</v>
      </c>
      <c r="E15" s="166" t="s">
        <v>145</v>
      </c>
      <c r="F15" s="166"/>
      <c r="G15" s="166"/>
      <c r="H15" s="166" t="s">
        <v>8</v>
      </c>
      <c r="I15" s="166" t="s">
        <v>141</v>
      </c>
      <c r="J15" s="166" t="s">
        <v>142</v>
      </c>
      <c r="K15" s="167">
        <v>141003.65</v>
      </c>
      <c r="L15" s="339">
        <v>42187</v>
      </c>
      <c r="M15" s="166"/>
      <c r="N15" s="175" t="s">
        <v>251</v>
      </c>
      <c r="O15" s="166"/>
      <c r="P15" s="166"/>
      <c r="Q15" s="167">
        <v>0</v>
      </c>
      <c r="R15" s="209"/>
      <c r="S15" s="168" t="s">
        <v>252</v>
      </c>
      <c r="T15" s="175" t="s">
        <v>109</v>
      </c>
      <c r="U15" s="200">
        <v>42503</v>
      </c>
      <c r="V15" s="170" t="s">
        <v>262</v>
      </c>
      <c r="W15" s="170" t="s">
        <v>3</v>
      </c>
      <c r="X15" s="166"/>
      <c r="Y15" s="171"/>
      <c r="Z15" s="166"/>
      <c r="AA15" s="172"/>
      <c r="AB15" s="166"/>
      <c r="AC15" s="166"/>
      <c r="AD15" s="172"/>
      <c r="AE15" s="166"/>
      <c r="AF15" s="166"/>
      <c r="AG15" s="166"/>
    </row>
    <row r="16" spans="1:41" s="8" customFormat="1" ht="36" customHeight="1" x14ac:dyDescent="0.2">
      <c r="A16" s="111">
        <v>12</v>
      </c>
      <c r="B16" s="166" t="s">
        <v>155</v>
      </c>
      <c r="C16" s="166" t="s">
        <v>73</v>
      </c>
      <c r="D16" s="166" t="s">
        <v>156</v>
      </c>
      <c r="E16" s="166" t="s">
        <v>145</v>
      </c>
      <c r="F16" s="166"/>
      <c r="G16" s="166"/>
      <c r="H16" s="166" t="s">
        <v>8</v>
      </c>
      <c r="I16" s="166" t="s">
        <v>141</v>
      </c>
      <c r="J16" s="166" t="s">
        <v>142</v>
      </c>
      <c r="K16" s="167">
        <v>89201.57</v>
      </c>
      <c r="L16" s="339">
        <v>42187</v>
      </c>
      <c r="M16" s="166"/>
      <c r="N16" s="175" t="s">
        <v>251</v>
      </c>
      <c r="O16" s="166"/>
      <c r="P16" s="166"/>
      <c r="Q16" s="167">
        <v>0</v>
      </c>
      <c r="R16" s="209"/>
      <c r="S16" s="168" t="s">
        <v>252</v>
      </c>
      <c r="T16" s="175" t="s">
        <v>109</v>
      </c>
      <c r="U16" s="200">
        <v>42503</v>
      </c>
      <c r="V16" s="170" t="s">
        <v>262</v>
      </c>
      <c r="W16" s="170" t="s">
        <v>3</v>
      </c>
      <c r="X16" s="166"/>
      <c r="Y16" s="171"/>
      <c r="Z16" s="166"/>
      <c r="AA16" s="172"/>
      <c r="AB16" s="166"/>
      <c r="AC16" s="166"/>
      <c r="AD16" s="172"/>
      <c r="AE16" s="166"/>
      <c r="AF16" s="166"/>
      <c r="AG16" s="166"/>
    </row>
    <row r="17" spans="1:33" s="8" customFormat="1" ht="36" customHeight="1" x14ac:dyDescent="0.2">
      <c r="A17" s="111">
        <v>13</v>
      </c>
      <c r="B17" s="166" t="s">
        <v>157</v>
      </c>
      <c r="C17" s="166" t="s">
        <v>56</v>
      </c>
      <c r="D17" s="166" t="s">
        <v>56</v>
      </c>
      <c r="E17" s="166" t="s">
        <v>145</v>
      </c>
      <c r="F17" s="166"/>
      <c r="G17" s="166"/>
      <c r="H17" s="166" t="s">
        <v>8</v>
      </c>
      <c r="I17" s="166" t="s">
        <v>141</v>
      </c>
      <c r="J17" s="166" t="s">
        <v>142</v>
      </c>
      <c r="K17" s="167">
        <v>667365.48</v>
      </c>
      <c r="L17" s="339">
        <v>42187</v>
      </c>
      <c r="M17" s="166"/>
      <c r="N17" s="175" t="s">
        <v>251</v>
      </c>
      <c r="O17" s="166"/>
      <c r="P17" s="166"/>
      <c r="Q17" s="167">
        <v>0</v>
      </c>
      <c r="R17" s="209"/>
      <c r="S17" s="168" t="s">
        <v>252</v>
      </c>
      <c r="T17" s="175" t="s">
        <v>109</v>
      </c>
      <c r="U17" s="200">
        <v>42503</v>
      </c>
      <c r="V17" s="170" t="s">
        <v>262</v>
      </c>
      <c r="W17" s="170" t="s">
        <v>3</v>
      </c>
      <c r="X17" s="166"/>
      <c r="Y17" s="171"/>
      <c r="Z17" s="166"/>
      <c r="AA17" s="172"/>
      <c r="AB17" s="166"/>
      <c r="AC17" s="166"/>
      <c r="AD17" s="172"/>
      <c r="AE17" s="166"/>
      <c r="AF17" s="166"/>
      <c r="AG17" s="166"/>
    </row>
    <row r="18" spans="1:33" s="8" customFormat="1" ht="36" customHeight="1" x14ac:dyDescent="0.2">
      <c r="A18" s="111">
        <v>14</v>
      </c>
      <c r="B18" s="166" t="s">
        <v>158</v>
      </c>
      <c r="C18" s="166" t="s">
        <v>164</v>
      </c>
      <c r="D18" s="166" t="s">
        <v>159</v>
      </c>
      <c r="E18" s="166" t="s">
        <v>145</v>
      </c>
      <c r="F18" s="166"/>
      <c r="G18" s="166"/>
      <c r="H18" s="166" t="s">
        <v>8</v>
      </c>
      <c r="I18" s="166" t="s">
        <v>141</v>
      </c>
      <c r="J18" s="166" t="s">
        <v>142</v>
      </c>
      <c r="K18" s="167">
        <v>163.86</v>
      </c>
      <c r="L18" s="339">
        <v>42187</v>
      </c>
      <c r="M18" s="166"/>
      <c r="N18" s="175" t="s">
        <v>251</v>
      </c>
      <c r="O18" s="166"/>
      <c r="P18" s="166"/>
      <c r="Q18" s="167">
        <v>0</v>
      </c>
      <c r="R18" s="209"/>
      <c r="S18" s="168" t="s">
        <v>252</v>
      </c>
      <c r="T18" s="175" t="s">
        <v>109</v>
      </c>
      <c r="U18" s="200">
        <v>42503</v>
      </c>
      <c r="V18" s="170" t="s">
        <v>262</v>
      </c>
      <c r="W18" s="170" t="s">
        <v>3</v>
      </c>
      <c r="X18" s="166"/>
      <c r="Y18" s="171"/>
      <c r="Z18" s="166"/>
      <c r="AA18" s="172"/>
      <c r="AB18" s="166"/>
      <c r="AC18" s="166"/>
      <c r="AD18" s="172"/>
      <c r="AE18" s="166"/>
      <c r="AF18" s="166"/>
      <c r="AG18" s="166"/>
    </row>
    <row r="19" spans="1:33" s="8" customFormat="1" ht="36" customHeight="1" x14ac:dyDescent="0.2">
      <c r="A19" s="111">
        <v>15</v>
      </c>
      <c r="B19" s="166" t="s">
        <v>160</v>
      </c>
      <c r="C19" s="166" t="s">
        <v>161</v>
      </c>
      <c r="D19" s="166" t="s">
        <v>161</v>
      </c>
      <c r="E19" s="166" t="s">
        <v>145</v>
      </c>
      <c r="F19" s="166"/>
      <c r="G19" s="166"/>
      <c r="H19" s="166" t="s">
        <v>8</v>
      </c>
      <c r="I19" s="166" t="s">
        <v>141</v>
      </c>
      <c r="J19" s="166" t="s">
        <v>142</v>
      </c>
      <c r="K19" s="167">
        <v>25121.360000000001</v>
      </c>
      <c r="L19" s="339">
        <v>42187</v>
      </c>
      <c r="M19" s="166"/>
      <c r="N19" s="175" t="s">
        <v>251</v>
      </c>
      <c r="O19" s="166"/>
      <c r="P19" s="166"/>
      <c r="Q19" s="167">
        <v>0</v>
      </c>
      <c r="R19" s="209"/>
      <c r="S19" s="168" t="s">
        <v>252</v>
      </c>
      <c r="T19" s="175" t="s">
        <v>109</v>
      </c>
      <c r="U19" s="200">
        <v>42503</v>
      </c>
      <c r="V19" s="170" t="s">
        <v>262</v>
      </c>
      <c r="W19" s="170" t="s">
        <v>3</v>
      </c>
      <c r="X19" s="166"/>
      <c r="Y19" s="171"/>
      <c r="Z19" s="166"/>
      <c r="AA19" s="172"/>
      <c r="AB19" s="166"/>
      <c r="AC19" s="166"/>
      <c r="AD19" s="172"/>
      <c r="AE19" s="166"/>
      <c r="AF19" s="166"/>
      <c r="AG19" s="166"/>
    </row>
    <row r="20" spans="1:33" s="8" customFormat="1" ht="36" customHeight="1" x14ac:dyDescent="0.2">
      <c r="A20" s="111">
        <v>16</v>
      </c>
      <c r="B20" s="166" t="s">
        <v>162</v>
      </c>
      <c r="C20" s="166" t="s">
        <v>163</v>
      </c>
      <c r="D20" s="166" t="s">
        <v>163</v>
      </c>
      <c r="E20" s="166" t="s">
        <v>145</v>
      </c>
      <c r="F20" s="166"/>
      <c r="G20" s="166"/>
      <c r="H20" s="166" t="s">
        <v>8</v>
      </c>
      <c r="I20" s="166" t="s">
        <v>141</v>
      </c>
      <c r="J20" s="166" t="s">
        <v>142</v>
      </c>
      <c r="K20" s="167">
        <v>53483.839999999997</v>
      </c>
      <c r="L20" s="339">
        <v>42187</v>
      </c>
      <c r="M20" s="166"/>
      <c r="N20" s="175" t="s">
        <v>251</v>
      </c>
      <c r="O20" s="166"/>
      <c r="P20" s="166"/>
      <c r="Q20" s="167">
        <v>0</v>
      </c>
      <c r="R20" s="209"/>
      <c r="S20" s="168" t="s">
        <v>252</v>
      </c>
      <c r="T20" s="175" t="s">
        <v>109</v>
      </c>
      <c r="U20" s="200">
        <v>42503</v>
      </c>
      <c r="V20" s="170" t="s">
        <v>262</v>
      </c>
      <c r="W20" s="170" t="s">
        <v>3</v>
      </c>
      <c r="X20" s="166"/>
      <c r="Y20" s="171"/>
      <c r="Z20" s="166"/>
      <c r="AA20" s="172"/>
      <c r="AB20" s="166"/>
      <c r="AC20" s="166"/>
      <c r="AD20" s="172"/>
      <c r="AE20" s="166"/>
      <c r="AF20" s="166"/>
      <c r="AG20" s="166"/>
    </row>
    <row r="21" spans="1:33" s="4" customFormat="1" ht="48" x14ac:dyDescent="0.2">
      <c r="A21" s="111">
        <v>17</v>
      </c>
      <c r="B21" s="161" t="s">
        <v>173</v>
      </c>
      <c r="C21" s="161" t="s">
        <v>180</v>
      </c>
      <c r="D21" s="161" t="s">
        <v>194</v>
      </c>
      <c r="E21" s="161" t="s">
        <v>183</v>
      </c>
      <c r="F21" s="96" t="s">
        <v>190</v>
      </c>
      <c r="G21" s="96"/>
      <c r="H21" s="161" t="s">
        <v>8</v>
      </c>
      <c r="I21" s="161" t="s">
        <v>9</v>
      </c>
      <c r="J21" s="161" t="s">
        <v>83</v>
      </c>
      <c r="K21" s="164">
        <v>544297.41</v>
      </c>
      <c r="L21" s="339">
        <v>42297.426073113427</v>
      </c>
      <c r="M21" s="96"/>
      <c r="N21" s="175" t="s">
        <v>298</v>
      </c>
      <c r="O21" s="96"/>
      <c r="P21" s="96"/>
      <c r="Q21" s="209">
        <v>430001.06</v>
      </c>
      <c r="R21" s="201"/>
      <c r="S21" s="168"/>
      <c r="T21" s="175"/>
      <c r="U21" s="200"/>
      <c r="V21" s="170"/>
      <c r="W21" s="170"/>
      <c r="X21" s="166"/>
      <c r="Y21" s="171"/>
      <c r="Z21" s="201"/>
      <c r="AA21" s="201"/>
      <c r="AB21" s="201"/>
      <c r="AC21" s="201"/>
      <c r="AD21" s="201"/>
      <c r="AE21" s="201"/>
      <c r="AF21" s="201"/>
      <c r="AG21" s="201"/>
    </row>
    <row r="22" spans="1:33" s="4" customFormat="1" ht="48" x14ac:dyDescent="0.2">
      <c r="A22" s="111">
        <v>18</v>
      </c>
      <c r="B22" s="161" t="s">
        <v>174</v>
      </c>
      <c r="C22" s="161" t="s">
        <v>56</v>
      </c>
      <c r="D22" s="161" t="s">
        <v>195</v>
      </c>
      <c r="E22" s="161" t="s">
        <v>184</v>
      </c>
      <c r="F22" s="96" t="s">
        <v>191</v>
      </c>
      <c r="G22" s="96"/>
      <c r="H22" s="161" t="s">
        <v>8</v>
      </c>
      <c r="I22" s="161" t="s">
        <v>9</v>
      </c>
      <c r="J22" s="161" t="s">
        <v>83</v>
      </c>
      <c r="K22" s="164">
        <v>11477.97</v>
      </c>
      <c r="L22" s="339">
        <v>42297.48439849537</v>
      </c>
      <c r="M22" s="96"/>
      <c r="N22" s="175" t="s">
        <v>299</v>
      </c>
      <c r="O22" s="96"/>
      <c r="P22" s="96"/>
      <c r="Q22" s="209">
        <v>0</v>
      </c>
      <c r="R22" s="201"/>
      <c r="S22" s="201"/>
      <c r="T22" s="201"/>
      <c r="U22" s="201"/>
      <c r="V22" s="170" t="s">
        <v>109</v>
      </c>
      <c r="W22" s="170" t="s">
        <v>3</v>
      </c>
      <c r="X22" s="201"/>
      <c r="Y22" s="201"/>
      <c r="Z22" s="201"/>
      <c r="AA22" s="201"/>
      <c r="AB22" s="201"/>
      <c r="AC22" s="201"/>
      <c r="AD22" s="201"/>
      <c r="AE22" s="201"/>
      <c r="AF22" s="201"/>
      <c r="AG22" s="201"/>
    </row>
    <row r="23" spans="1:33" s="4" customFormat="1" ht="48" customHeight="1" x14ac:dyDescent="0.2">
      <c r="A23" s="111">
        <v>19</v>
      </c>
      <c r="B23" s="161" t="s">
        <v>175</v>
      </c>
      <c r="C23" s="161" t="s">
        <v>181</v>
      </c>
      <c r="D23" s="161" t="s">
        <v>196</v>
      </c>
      <c r="E23" s="161" t="s">
        <v>185</v>
      </c>
      <c r="F23" s="96"/>
      <c r="G23" s="96"/>
      <c r="H23" s="161" t="s">
        <v>8</v>
      </c>
      <c r="I23" s="161" t="s">
        <v>9</v>
      </c>
      <c r="J23" s="161" t="s">
        <v>201</v>
      </c>
      <c r="K23" s="164">
        <v>0</v>
      </c>
      <c r="L23" s="339">
        <v>42297.486686724536</v>
      </c>
      <c r="M23" s="96"/>
      <c r="N23" s="175" t="s">
        <v>253</v>
      </c>
      <c r="O23" s="96"/>
      <c r="P23" s="96"/>
      <c r="Q23" s="209">
        <v>0</v>
      </c>
      <c r="R23" s="201"/>
      <c r="S23" s="202"/>
      <c r="T23" s="203"/>
      <c r="U23" s="204"/>
      <c r="V23" s="170" t="s">
        <v>109</v>
      </c>
      <c r="W23" s="170" t="s">
        <v>3</v>
      </c>
      <c r="X23" s="206"/>
      <c r="Y23" s="205"/>
      <c r="Z23" s="206"/>
      <c r="AA23" s="207"/>
      <c r="AB23" s="206"/>
      <c r="AC23" s="206"/>
      <c r="AD23" s="207"/>
      <c r="AE23" s="206"/>
      <c r="AF23" s="206"/>
      <c r="AG23" s="206"/>
    </row>
    <row r="24" spans="1:33" s="4" customFormat="1" ht="48" x14ac:dyDescent="0.2">
      <c r="A24" s="111">
        <v>20</v>
      </c>
      <c r="B24" s="161" t="s">
        <v>176</v>
      </c>
      <c r="C24" s="161" t="s">
        <v>182</v>
      </c>
      <c r="D24" s="161" t="s">
        <v>182</v>
      </c>
      <c r="E24" s="341" t="s">
        <v>335</v>
      </c>
      <c r="F24" s="96" t="s">
        <v>192</v>
      </c>
      <c r="G24" s="96"/>
      <c r="H24" s="161" t="s">
        <v>8</v>
      </c>
      <c r="I24" s="161" t="s">
        <v>9</v>
      </c>
      <c r="J24" s="161" t="s">
        <v>83</v>
      </c>
      <c r="K24" s="164">
        <v>11005.91</v>
      </c>
      <c r="L24" s="339">
        <v>42297.505712349535</v>
      </c>
      <c r="M24" s="96"/>
      <c r="N24" s="175" t="s">
        <v>298</v>
      </c>
      <c r="O24" s="96"/>
      <c r="P24" s="96"/>
      <c r="Q24" s="209">
        <v>11005.91</v>
      </c>
      <c r="R24" s="201"/>
      <c r="S24" s="168"/>
      <c r="T24" s="175"/>
      <c r="U24" s="200"/>
      <c r="V24" s="170" t="s">
        <v>109</v>
      </c>
      <c r="W24" s="170" t="s">
        <v>3</v>
      </c>
      <c r="X24" s="166"/>
      <c r="Y24" s="171"/>
      <c r="Z24" s="206"/>
      <c r="AA24" s="207"/>
      <c r="AB24" s="206"/>
      <c r="AC24" s="206"/>
      <c r="AD24" s="207"/>
      <c r="AE24" s="206"/>
      <c r="AF24" s="206"/>
      <c r="AG24" s="206"/>
    </row>
    <row r="25" spans="1:33" s="4" customFormat="1" ht="36" x14ac:dyDescent="0.2">
      <c r="A25" s="111">
        <v>21</v>
      </c>
      <c r="B25" s="161" t="s">
        <v>178</v>
      </c>
      <c r="C25" s="161" t="s">
        <v>182</v>
      </c>
      <c r="D25" s="161" t="s">
        <v>182</v>
      </c>
      <c r="E25" s="161" t="s">
        <v>188</v>
      </c>
      <c r="F25" s="96" t="s">
        <v>118</v>
      </c>
      <c r="G25" s="96"/>
      <c r="H25" s="161" t="s">
        <v>8</v>
      </c>
      <c r="I25" s="161" t="s">
        <v>9</v>
      </c>
      <c r="J25" s="161" t="s">
        <v>13</v>
      </c>
      <c r="K25" s="164">
        <v>10000</v>
      </c>
      <c r="L25" s="339">
        <v>42297.509256018515</v>
      </c>
      <c r="M25" s="96"/>
      <c r="N25" s="175" t="s">
        <v>260</v>
      </c>
      <c r="O25" s="96"/>
      <c r="P25" s="96"/>
      <c r="Q25" s="201">
        <v>0</v>
      </c>
      <c r="R25" s="201"/>
      <c r="S25" s="202"/>
      <c r="T25" s="203"/>
      <c r="U25" s="204"/>
      <c r="V25" s="170" t="s">
        <v>109</v>
      </c>
      <c r="W25" s="170" t="s">
        <v>3</v>
      </c>
      <c r="X25" s="206"/>
      <c r="Y25" s="205"/>
      <c r="Z25" s="206"/>
      <c r="AA25" s="207"/>
      <c r="AB25" s="206"/>
      <c r="AC25" s="206"/>
      <c r="AD25" s="207"/>
      <c r="AE25" s="206"/>
      <c r="AF25" s="206"/>
      <c r="AG25" s="206"/>
    </row>
    <row r="26" spans="1:33" s="4" customFormat="1" ht="36" customHeight="1" x14ac:dyDescent="0.2">
      <c r="A26" s="111">
        <v>22</v>
      </c>
      <c r="B26" s="161" t="s">
        <v>179</v>
      </c>
      <c r="C26" s="161" t="s">
        <v>56</v>
      </c>
      <c r="D26" s="161" t="s">
        <v>197</v>
      </c>
      <c r="E26" s="161" t="s">
        <v>254</v>
      </c>
      <c r="F26" s="96"/>
      <c r="G26" s="96"/>
      <c r="H26" s="161" t="s">
        <v>8</v>
      </c>
      <c r="I26" s="161" t="s">
        <v>9</v>
      </c>
      <c r="J26" s="161" t="s">
        <v>13</v>
      </c>
      <c r="K26" s="164">
        <v>10307</v>
      </c>
      <c r="L26" s="339">
        <v>42297.510585960648</v>
      </c>
      <c r="M26" s="96"/>
      <c r="N26" s="175" t="s">
        <v>38</v>
      </c>
      <c r="O26" s="96"/>
      <c r="P26" s="96"/>
      <c r="Q26" s="201"/>
      <c r="R26" s="201"/>
      <c r="S26" s="99" t="s">
        <v>255</v>
      </c>
      <c r="T26" s="175"/>
      <c r="U26" s="200"/>
      <c r="V26" s="170" t="s">
        <v>109</v>
      </c>
      <c r="W26" s="170" t="s">
        <v>3</v>
      </c>
      <c r="X26" s="96"/>
      <c r="Y26" s="100"/>
      <c r="Z26" s="96"/>
      <c r="AA26" s="101"/>
      <c r="AB26" s="96"/>
      <c r="AC26" s="96"/>
      <c r="AD26" s="101"/>
      <c r="AE26" s="96"/>
      <c r="AF26" s="96"/>
      <c r="AG26" s="96"/>
    </row>
    <row r="27" spans="1:33" s="4" customFormat="1" ht="60" x14ac:dyDescent="0.2">
      <c r="A27" s="111">
        <v>23</v>
      </c>
      <c r="B27" s="173" t="s">
        <v>198</v>
      </c>
      <c r="C27" s="173" t="s">
        <v>161</v>
      </c>
      <c r="D27" s="173" t="s">
        <v>161</v>
      </c>
      <c r="E27" s="342" t="s">
        <v>336</v>
      </c>
      <c r="F27" s="166" t="s">
        <v>200</v>
      </c>
      <c r="G27" s="166">
        <v>111995</v>
      </c>
      <c r="H27" s="161" t="s">
        <v>8</v>
      </c>
      <c r="I27" s="161" t="s">
        <v>9</v>
      </c>
      <c r="J27" s="161" t="s">
        <v>201</v>
      </c>
      <c r="K27" s="164">
        <v>12264450</v>
      </c>
      <c r="L27" s="339">
        <v>42334.574840046298</v>
      </c>
      <c r="M27" s="166"/>
      <c r="N27" s="175" t="s">
        <v>106</v>
      </c>
      <c r="O27" s="166"/>
      <c r="P27" s="166"/>
      <c r="Q27" s="201">
        <v>12264450</v>
      </c>
      <c r="R27" s="201"/>
      <c r="S27" s="168"/>
      <c r="T27" s="175"/>
      <c r="U27" s="200"/>
      <c r="V27" s="170" t="s">
        <v>109</v>
      </c>
      <c r="W27" s="170" t="s">
        <v>3</v>
      </c>
      <c r="X27" s="166"/>
      <c r="Y27" s="171"/>
      <c r="Z27" s="166"/>
      <c r="AA27" s="172"/>
      <c r="AB27" s="166"/>
      <c r="AC27" s="166"/>
      <c r="AD27" s="172"/>
      <c r="AE27" s="166"/>
      <c r="AF27" s="166"/>
      <c r="AG27" s="166"/>
    </row>
    <row r="28" spans="1:33" s="4" customFormat="1" ht="60" x14ac:dyDescent="0.2">
      <c r="A28" s="111">
        <v>24</v>
      </c>
      <c r="B28" s="173" t="s">
        <v>202</v>
      </c>
      <c r="C28" s="173" t="s">
        <v>59</v>
      </c>
      <c r="D28" s="173" t="s">
        <v>203</v>
      </c>
      <c r="E28" s="342" t="s">
        <v>337</v>
      </c>
      <c r="F28" s="166"/>
      <c r="G28" s="166"/>
      <c r="H28" s="161" t="s">
        <v>8</v>
      </c>
      <c r="I28" s="161" t="s">
        <v>9</v>
      </c>
      <c r="J28" s="161" t="s">
        <v>13</v>
      </c>
      <c r="K28" s="164">
        <v>982000</v>
      </c>
      <c r="L28" s="339">
        <v>42341</v>
      </c>
      <c r="M28" s="166"/>
      <c r="N28" s="175" t="s">
        <v>298</v>
      </c>
      <c r="O28" s="166"/>
      <c r="P28" s="166"/>
      <c r="Q28" s="201">
        <v>982000</v>
      </c>
      <c r="R28" s="209"/>
      <c r="S28" s="335"/>
      <c r="T28" s="331"/>
      <c r="U28" s="227"/>
      <c r="V28" s="170" t="s">
        <v>109</v>
      </c>
      <c r="W28" s="170" t="s">
        <v>3</v>
      </c>
      <c r="X28" s="199"/>
      <c r="Y28" s="228"/>
      <c r="Z28" s="206"/>
      <c r="AA28" s="207"/>
      <c r="AB28" s="206"/>
      <c r="AC28" s="206"/>
      <c r="AD28" s="207"/>
      <c r="AE28" s="206"/>
      <c r="AF28" s="206"/>
      <c r="AG28" s="206"/>
    </row>
    <row r="29" spans="1:33" s="4" customFormat="1" ht="43.5" customHeight="1" x14ac:dyDescent="0.2">
      <c r="A29" s="111">
        <v>25</v>
      </c>
      <c r="B29" s="173" t="s">
        <v>175</v>
      </c>
      <c r="C29" s="173" t="s">
        <v>205</v>
      </c>
      <c r="D29" s="173" t="s">
        <v>206</v>
      </c>
      <c r="E29" s="177" t="s">
        <v>207</v>
      </c>
      <c r="F29" s="166"/>
      <c r="G29" s="166"/>
      <c r="H29" s="161" t="s">
        <v>8</v>
      </c>
      <c r="I29" s="161" t="s">
        <v>9</v>
      </c>
      <c r="J29" s="161" t="s">
        <v>13</v>
      </c>
      <c r="K29" s="164"/>
      <c r="L29" s="339">
        <v>42341</v>
      </c>
      <c r="M29" s="166"/>
      <c r="N29" s="175" t="s">
        <v>38</v>
      </c>
      <c r="O29" s="166"/>
      <c r="P29" s="166"/>
      <c r="Q29" s="209">
        <v>0</v>
      </c>
      <c r="R29" s="209"/>
      <c r="S29" s="99" t="s">
        <v>255</v>
      </c>
      <c r="T29" s="175"/>
      <c r="U29" s="200"/>
      <c r="V29" s="170" t="s">
        <v>109</v>
      </c>
      <c r="W29" s="170" t="s">
        <v>3</v>
      </c>
      <c r="X29" s="166"/>
      <c r="Y29" s="171"/>
      <c r="Z29" s="166"/>
      <c r="AA29" s="172"/>
      <c r="AB29" s="166"/>
      <c r="AC29" s="166"/>
      <c r="AD29" s="172"/>
      <c r="AE29" s="166"/>
      <c r="AF29" s="166"/>
      <c r="AG29" s="166"/>
    </row>
    <row r="30" spans="1:33" ht="48" x14ac:dyDescent="0.2">
      <c r="A30" s="111">
        <v>26</v>
      </c>
      <c r="B30" s="182" t="s">
        <v>210</v>
      </c>
      <c r="C30" s="161" t="s">
        <v>182</v>
      </c>
      <c r="D30" s="161" t="s">
        <v>182</v>
      </c>
      <c r="E30" s="182" t="s">
        <v>215</v>
      </c>
      <c r="F30" s="32" t="s">
        <v>192</v>
      </c>
      <c r="G30" s="32"/>
      <c r="H30" s="161" t="s">
        <v>8</v>
      </c>
      <c r="I30" s="161" t="s">
        <v>9</v>
      </c>
      <c r="J30" s="161" t="s">
        <v>13</v>
      </c>
      <c r="K30" s="183">
        <v>4365.49</v>
      </c>
      <c r="L30" s="339">
        <v>42415.413218831018</v>
      </c>
      <c r="M30" s="32"/>
      <c r="N30" s="175" t="s">
        <v>264</v>
      </c>
      <c r="O30" s="32"/>
      <c r="P30" s="32"/>
      <c r="Q30" s="210"/>
      <c r="R30" s="210"/>
      <c r="S30" s="211"/>
      <c r="T30" s="203"/>
      <c r="U30" s="204"/>
      <c r="V30" s="170" t="s">
        <v>109</v>
      </c>
      <c r="W30" s="170" t="s">
        <v>3</v>
      </c>
      <c r="X30" s="213"/>
      <c r="Y30" s="212"/>
      <c r="Z30" s="213"/>
      <c r="AA30" s="214"/>
      <c r="AB30" s="213"/>
      <c r="AC30" s="213"/>
      <c r="AD30" s="214"/>
      <c r="AE30" s="213"/>
      <c r="AF30" s="213"/>
      <c r="AG30" s="213"/>
    </row>
    <row r="31" spans="1:33" ht="48" x14ac:dyDescent="0.2">
      <c r="A31" s="111">
        <v>27</v>
      </c>
      <c r="B31" s="182" t="s">
        <v>211</v>
      </c>
      <c r="C31" s="161" t="s">
        <v>182</v>
      </c>
      <c r="D31" s="161" t="s">
        <v>182</v>
      </c>
      <c r="E31" s="182" t="s">
        <v>216</v>
      </c>
      <c r="F31" s="32" t="s">
        <v>192</v>
      </c>
      <c r="G31" s="32"/>
      <c r="H31" s="161" t="s">
        <v>8</v>
      </c>
      <c r="I31" s="161" t="s">
        <v>9</v>
      </c>
      <c r="J31" s="161" t="s">
        <v>13</v>
      </c>
      <c r="K31" s="183">
        <v>1073.8399999999999</v>
      </c>
      <c r="L31" s="339">
        <v>42415.417156793977</v>
      </c>
      <c r="M31" s="32"/>
      <c r="N31" s="175" t="s">
        <v>298</v>
      </c>
      <c r="O31" s="32"/>
      <c r="P31" s="32"/>
      <c r="Q31" s="210">
        <v>1073.8399999999999</v>
      </c>
      <c r="R31" s="210"/>
      <c r="S31" s="330"/>
      <c r="T31" s="331"/>
      <c r="U31" s="227"/>
      <c r="V31" s="170" t="s">
        <v>109</v>
      </c>
      <c r="W31" s="170" t="s">
        <v>3</v>
      </c>
      <c r="X31" s="333"/>
      <c r="Y31" s="334"/>
      <c r="Z31" s="213"/>
      <c r="AA31" s="214"/>
      <c r="AB31" s="213"/>
      <c r="AC31" s="213"/>
      <c r="AD31" s="214"/>
      <c r="AE31" s="213"/>
      <c r="AF31" s="213"/>
      <c r="AG31" s="213"/>
    </row>
    <row r="32" spans="1:33" ht="48" x14ac:dyDescent="0.2">
      <c r="A32" s="111">
        <v>28</v>
      </c>
      <c r="B32" s="182" t="s">
        <v>212</v>
      </c>
      <c r="C32" s="161" t="s">
        <v>182</v>
      </c>
      <c r="D32" s="161" t="s">
        <v>182</v>
      </c>
      <c r="E32" s="182" t="s">
        <v>217</v>
      </c>
      <c r="F32" s="32" t="s">
        <v>192</v>
      </c>
      <c r="G32" s="32"/>
      <c r="H32" s="161" t="s">
        <v>8</v>
      </c>
      <c r="I32" s="161" t="s">
        <v>9</v>
      </c>
      <c r="J32" s="161" t="s">
        <v>13</v>
      </c>
      <c r="K32" s="183">
        <v>2016.25</v>
      </c>
      <c r="L32" s="339">
        <v>42415.419145601853</v>
      </c>
      <c r="M32" s="32"/>
      <c r="N32" s="175" t="s">
        <v>298</v>
      </c>
      <c r="O32" s="32"/>
      <c r="P32" s="32"/>
      <c r="Q32" s="210">
        <v>2016.25</v>
      </c>
      <c r="R32" s="210"/>
      <c r="S32" s="330"/>
      <c r="T32" s="331"/>
      <c r="U32" s="227"/>
      <c r="V32" s="170" t="s">
        <v>109</v>
      </c>
      <c r="W32" s="170" t="s">
        <v>3</v>
      </c>
      <c r="X32" s="333"/>
      <c r="Y32" s="334"/>
      <c r="Z32" s="213"/>
      <c r="AA32" s="214"/>
      <c r="AB32" s="213"/>
      <c r="AC32" s="213"/>
      <c r="AD32" s="214"/>
      <c r="AE32" s="213"/>
      <c r="AF32" s="213"/>
      <c r="AG32" s="213"/>
    </row>
    <row r="33" spans="1:33" ht="38.25" customHeight="1" x14ac:dyDescent="0.2">
      <c r="A33" s="111">
        <v>29</v>
      </c>
      <c r="B33" s="182" t="s">
        <v>213</v>
      </c>
      <c r="C33" s="182" t="s">
        <v>148</v>
      </c>
      <c r="D33" s="173" t="s">
        <v>148</v>
      </c>
      <c r="E33" s="182" t="s">
        <v>218</v>
      </c>
      <c r="F33" s="32"/>
      <c r="G33" s="32"/>
      <c r="H33" s="161" t="s">
        <v>8</v>
      </c>
      <c r="I33" s="161" t="s">
        <v>9</v>
      </c>
      <c r="J33" s="161" t="s">
        <v>13</v>
      </c>
      <c r="K33" s="183">
        <v>66278.58</v>
      </c>
      <c r="L33" s="339">
        <v>42415.422979629628</v>
      </c>
      <c r="M33" s="32"/>
      <c r="N33" s="175" t="s">
        <v>38</v>
      </c>
      <c r="O33" s="32"/>
      <c r="P33" s="32"/>
      <c r="Q33" s="210"/>
      <c r="R33" s="210"/>
      <c r="S33" s="99" t="s">
        <v>255</v>
      </c>
      <c r="T33" s="175"/>
      <c r="U33" s="200"/>
      <c r="V33" s="170" t="s">
        <v>109</v>
      </c>
      <c r="W33" s="170" t="s">
        <v>3</v>
      </c>
      <c r="X33" s="32"/>
      <c r="Y33" s="35"/>
      <c r="Z33" s="32"/>
      <c r="AA33" s="34"/>
      <c r="AB33" s="32"/>
      <c r="AC33" s="32"/>
      <c r="AD33" s="34"/>
      <c r="AE33" s="32"/>
      <c r="AF33" s="32"/>
      <c r="AG33" s="32"/>
    </row>
    <row r="34" spans="1:33" ht="63" customHeight="1" x14ac:dyDescent="0.2">
      <c r="A34" s="111">
        <v>30</v>
      </c>
      <c r="B34" s="182" t="s">
        <v>225</v>
      </c>
      <c r="C34" s="182" t="s">
        <v>150</v>
      </c>
      <c r="D34" s="182" t="s">
        <v>150</v>
      </c>
      <c r="E34" s="340" t="s">
        <v>334</v>
      </c>
      <c r="F34" s="192" t="s">
        <v>232</v>
      </c>
      <c r="G34" s="192">
        <v>108853</v>
      </c>
      <c r="H34" s="182" t="s">
        <v>8</v>
      </c>
      <c r="I34" s="182" t="s">
        <v>9</v>
      </c>
      <c r="J34" s="182" t="s">
        <v>201</v>
      </c>
      <c r="K34" s="183">
        <v>911999.97</v>
      </c>
      <c r="L34" s="339">
        <v>42446.520420023146</v>
      </c>
      <c r="M34" s="192"/>
      <c r="N34" s="175" t="s">
        <v>106</v>
      </c>
      <c r="O34" s="192"/>
      <c r="P34" s="192"/>
      <c r="Q34" s="210">
        <v>911999.97</v>
      </c>
      <c r="R34" s="210"/>
      <c r="S34" s="194"/>
      <c r="T34" s="175"/>
      <c r="U34" s="200"/>
      <c r="V34" s="170" t="s">
        <v>109</v>
      </c>
      <c r="W34" s="170" t="s">
        <v>3</v>
      </c>
      <c r="X34" s="192"/>
      <c r="Y34" s="195"/>
      <c r="Z34" s="192"/>
      <c r="AA34" s="196"/>
      <c r="AB34" s="192"/>
      <c r="AC34" s="192"/>
      <c r="AD34" s="196"/>
      <c r="AE34" s="192"/>
      <c r="AF34" s="192"/>
      <c r="AG34" s="192"/>
    </row>
    <row r="35" spans="1:33" ht="24" x14ac:dyDescent="0.2">
      <c r="A35" s="111">
        <v>31</v>
      </c>
      <c r="B35" s="182" t="s">
        <v>227</v>
      </c>
      <c r="C35" s="182" t="s">
        <v>14</v>
      </c>
      <c r="D35" s="182" t="s">
        <v>231</v>
      </c>
      <c r="E35" s="182" t="s">
        <v>230</v>
      </c>
      <c r="F35" s="192" t="s">
        <v>68</v>
      </c>
      <c r="G35" s="192"/>
      <c r="H35" s="182" t="s">
        <v>8</v>
      </c>
      <c r="I35" s="182" t="s">
        <v>9</v>
      </c>
      <c r="J35" s="182" t="s">
        <v>46</v>
      </c>
      <c r="K35" s="183">
        <v>11527793</v>
      </c>
      <c r="L35" s="339">
        <v>42446.523450729168</v>
      </c>
      <c r="M35" s="192"/>
      <c r="N35" s="193" t="s">
        <v>106</v>
      </c>
      <c r="O35" s="192"/>
      <c r="P35" s="192" t="s">
        <v>273</v>
      </c>
      <c r="Q35" s="210">
        <v>0</v>
      </c>
      <c r="R35" s="210"/>
      <c r="S35" s="194" t="s">
        <v>276</v>
      </c>
      <c r="T35" s="175" t="s">
        <v>109</v>
      </c>
      <c r="U35" s="200">
        <v>42503</v>
      </c>
      <c r="V35" s="170" t="s">
        <v>109</v>
      </c>
      <c r="W35" s="170" t="s">
        <v>3</v>
      </c>
      <c r="X35" s="192"/>
      <c r="Y35" s="195"/>
      <c r="Z35" s="192"/>
      <c r="AA35" s="196"/>
      <c r="AB35" s="192"/>
      <c r="AC35" s="192"/>
      <c r="AD35" s="196"/>
      <c r="AE35" s="192"/>
      <c r="AF35" s="192"/>
      <c r="AG35" s="192"/>
    </row>
    <row r="36" spans="1:33" ht="60" x14ac:dyDescent="0.2">
      <c r="A36" s="111">
        <v>32</v>
      </c>
      <c r="B36" s="182" t="s">
        <v>233</v>
      </c>
      <c r="C36" s="182" t="s">
        <v>59</v>
      </c>
      <c r="D36" s="182" t="s">
        <v>234</v>
      </c>
      <c r="E36" s="182" t="s">
        <v>236</v>
      </c>
      <c r="F36" s="192" t="s">
        <v>235</v>
      </c>
      <c r="G36" s="192">
        <v>105217</v>
      </c>
      <c r="H36" s="182" t="s">
        <v>8</v>
      </c>
      <c r="I36" s="182" t="s">
        <v>9</v>
      </c>
      <c r="J36" s="182" t="s">
        <v>13</v>
      </c>
      <c r="K36" s="183">
        <v>70200</v>
      </c>
      <c r="L36" s="339">
        <v>42447</v>
      </c>
      <c r="M36" s="192"/>
      <c r="N36" s="193" t="s">
        <v>38</v>
      </c>
      <c r="O36" s="192"/>
      <c r="P36" s="192"/>
      <c r="Q36" s="210"/>
      <c r="R36" s="210"/>
      <c r="S36" s="194"/>
      <c r="T36" s="175"/>
      <c r="U36" s="200"/>
      <c r="V36" s="170" t="s">
        <v>109</v>
      </c>
      <c r="W36" s="170" t="s">
        <v>3</v>
      </c>
      <c r="X36" s="192"/>
      <c r="Y36" s="195"/>
      <c r="Z36" s="192"/>
      <c r="AA36" s="196"/>
      <c r="AB36" s="192"/>
      <c r="AC36" s="192"/>
      <c r="AD36" s="196"/>
      <c r="AE36" s="192"/>
      <c r="AF36" s="192"/>
      <c r="AG36" s="192"/>
    </row>
    <row r="37" spans="1:33" ht="33.75" customHeight="1" x14ac:dyDescent="0.2">
      <c r="A37" s="111">
        <v>33</v>
      </c>
      <c r="B37" s="182" t="s">
        <v>237</v>
      </c>
      <c r="C37" s="182" t="s">
        <v>56</v>
      </c>
      <c r="D37" s="182" t="s">
        <v>240</v>
      </c>
      <c r="E37" s="182" t="s">
        <v>241</v>
      </c>
      <c r="F37" s="192"/>
      <c r="G37" s="192"/>
      <c r="H37" s="182" t="s">
        <v>8</v>
      </c>
      <c r="I37" s="182" t="s">
        <v>9</v>
      </c>
      <c r="J37" s="182" t="s">
        <v>83</v>
      </c>
      <c r="K37" s="183">
        <v>9329.2000000000007</v>
      </c>
      <c r="L37" s="339">
        <v>42460</v>
      </c>
      <c r="M37" s="192"/>
      <c r="N37" s="175" t="s">
        <v>264</v>
      </c>
      <c r="O37" s="192"/>
      <c r="P37" s="192"/>
      <c r="Q37" s="210"/>
      <c r="R37" s="210"/>
      <c r="S37" s="215"/>
      <c r="T37" s="203"/>
      <c r="U37" s="204"/>
      <c r="V37" s="170" t="s">
        <v>109</v>
      </c>
      <c r="W37" s="170" t="s">
        <v>3</v>
      </c>
      <c r="X37" s="217"/>
      <c r="Y37" s="216"/>
      <c r="Z37" s="217"/>
      <c r="AA37" s="218"/>
      <c r="AB37" s="217"/>
      <c r="AC37" s="217"/>
      <c r="AD37" s="218"/>
      <c r="AE37" s="217"/>
      <c r="AF37" s="217"/>
      <c r="AG37" s="217"/>
    </row>
    <row r="38" spans="1:33" ht="36.75" customHeight="1" x14ac:dyDescent="0.2">
      <c r="A38" s="111">
        <v>34</v>
      </c>
      <c r="B38" s="182" t="s">
        <v>238</v>
      </c>
      <c r="C38" s="182" t="s">
        <v>56</v>
      </c>
      <c r="D38" s="182" t="s">
        <v>240</v>
      </c>
      <c r="E38" s="340" t="s">
        <v>333</v>
      </c>
      <c r="F38" s="192"/>
      <c r="G38" s="192"/>
      <c r="H38" s="182" t="s">
        <v>8</v>
      </c>
      <c r="I38" s="182" t="s">
        <v>9</v>
      </c>
      <c r="J38" s="182" t="s">
        <v>83</v>
      </c>
      <c r="K38" s="183">
        <v>187638.8</v>
      </c>
      <c r="L38" s="339">
        <v>42460</v>
      </c>
      <c r="M38" s="192"/>
      <c r="N38" s="175" t="s">
        <v>298</v>
      </c>
      <c r="O38" s="192"/>
      <c r="P38" s="192"/>
      <c r="Q38" s="210">
        <v>187638.8</v>
      </c>
      <c r="R38" s="210"/>
      <c r="S38" s="336"/>
      <c r="T38" s="331"/>
      <c r="U38" s="227"/>
      <c r="V38" s="170" t="s">
        <v>109</v>
      </c>
      <c r="W38" s="170" t="s">
        <v>3</v>
      </c>
      <c r="X38" s="338"/>
      <c r="Y38" s="337"/>
      <c r="Z38" s="217"/>
      <c r="AA38" s="218"/>
      <c r="AB38" s="217"/>
      <c r="AC38" s="217"/>
      <c r="AD38" s="218"/>
      <c r="AE38" s="217"/>
      <c r="AF38" s="217"/>
      <c r="AG38" s="217"/>
    </row>
    <row r="39" spans="1:33" ht="33.75" customHeight="1" x14ac:dyDescent="0.2">
      <c r="A39" s="111">
        <v>35</v>
      </c>
      <c r="B39" s="182" t="s">
        <v>239</v>
      </c>
      <c r="C39" s="182" t="s">
        <v>243</v>
      </c>
      <c r="D39" s="182" t="s">
        <v>244</v>
      </c>
      <c r="E39" s="182" t="s">
        <v>245</v>
      </c>
      <c r="F39" s="192" t="s">
        <v>259</v>
      </c>
      <c r="G39" s="192">
        <v>103055</v>
      </c>
      <c r="H39" s="182" t="s">
        <v>8</v>
      </c>
      <c r="I39" s="182" t="s">
        <v>9</v>
      </c>
      <c r="J39" s="182" t="s">
        <v>222</v>
      </c>
      <c r="K39" s="183">
        <v>104033</v>
      </c>
      <c r="L39" s="339">
        <v>42460</v>
      </c>
      <c r="M39" s="192"/>
      <c r="N39" s="193" t="s">
        <v>38</v>
      </c>
      <c r="O39" s="192"/>
      <c r="P39" s="192"/>
      <c r="Q39" s="210"/>
      <c r="R39" s="210"/>
      <c r="S39" s="194" t="s">
        <v>255</v>
      </c>
      <c r="T39" s="175"/>
      <c r="U39" s="200"/>
      <c r="V39" s="170" t="s">
        <v>109</v>
      </c>
      <c r="W39" s="170" t="s">
        <v>3</v>
      </c>
      <c r="X39" s="192"/>
      <c r="Y39" s="195"/>
      <c r="Z39" s="192"/>
      <c r="AA39" s="196"/>
      <c r="AB39" s="192"/>
      <c r="AC39" s="192"/>
      <c r="AD39" s="196"/>
      <c r="AE39" s="192"/>
      <c r="AF39" s="192"/>
      <c r="AG39" s="192"/>
    </row>
    <row r="40" spans="1:33" ht="41.25" customHeight="1" x14ac:dyDescent="0.2">
      <c r="A40" s="111">
        <v>36</v>
      </c>
      <c r="B40" s="182" t="s">
        <v>309</v>
      </c>
      <c r="C40" s="182" t="s">
        <v>14</v>
      </c>
      <c r="D40" s="182" t="s">
        <v>329</v>
      </c>
      <c r="E40" s="182" t="s">
        <v>267</v>
      </c>
      <c r="F40" s="192"/>
      <c r="G40" s="192"/>
      <c r="H40" s="182" t="s">
        <v>8</v>
      </c>
      <c r="I40" s="182" t="s">
        <v>9</v>
      </c>
      <c r="J40" s="182" t="s">
        <v>83</v>
      </c>
      <c r="K40" s="183">
        <v>0</v>
      </c>
      <c r="L40" s="339">
        <v>42675.333333333328</v>
      </c>
      <c r="M40" s="192"/>
      <c r="N40" s="193" t="s">
        <v>106</v>
      </c>
      <c r="O40" s="192"/>
      <c r="P40" s="192"/>
      <c r="Q40" s="210">
        <v>0</v>
      </c>
      <c r="R40" s="210"/>
      <c r="S40" s="194"/>
      <c r="T40" s="175" t="s">
        <v>109</v>
      </c>
      <c r="U40" s="200">
        <v>42504</v>
      </c>
      <c r="V40" s="170" t="s">
        <v>109</v>
      </c>
      <c r="W40" s="170" t="s">
        <v>3</v>
      </c>
      <c r="X40" s="192"/>
      <c r="Y40" s="195"/>
      <c r="Z40" s="192"/>
      <c r="AA40" s="196"/>
      <c r="AB40" s="192"/>
      <c r="AC40" s="192"/>
      <c r="AD40" s="196"/>
      <c r="AE40" s="192"/>
      <c r="AF40" s="192"/>
      <c r="AG40" s="192"/>
    </row>
    <row r="41" spans="1:33" ht="42" customHeight="1" x14ac:dyDescent="0.2">
      <c r="A41" s="111">
        <v>37</v>
      </c>
      <c r="B41" s="182" t="s">
        <v>314</v>
      </c>
      <c r="C41" s="182" t="s">
        <v>331</v>
      </c>
      <c r="D41" s="182" t="s">
        <v>328</v>
      </c>
      <c r="E41" s="328" t="s">
        <v>286</v>
      </c>
      <c r="F41" s="192"/>
      <c r="G41" s="192"/>
      <c r="H41" s="182" t="s">
        <v>8</v>
      </c>
      <c r="I41" s="182" t="s">
        <v>9</v>
      </c>
      <c r="J41" s="182" t="s">
        <v>46</v>
      </c>
      <c r="K41" s="183">
        <v>13164</v>
      </c>
      <c r="L41" s="339">
        <v>42675.333333333328</v>
      </c>
      <c r="M41" s="192"/>
      <c r="N41" s="193" t="s">
        <v>106</v>
      </c>
      <c r="O41" s="192"/>
      <c r="P41" s="192"/>
      <c r="Q41" s="210">
        <v>13164</v>
      </c>
      <c r="R41" s="210"/>
      <c r="S41" s="194"/>
      <c r="T41" s="175" t="s">
        <v>109</v>
      </c>
      <c r="U41" s="200">
        <v>42699</v>
      </c>
      <c r="V41" s="170" t="s">
        <v>109</v>
      </c>
      <c r="W41" s="170" t="s">
        <v>3</v>
      </c>
      <c r="X41" s="192"/>
      <c r="Y41" s="195"/>
      <c r="Z41" s="192"/>
      <c r="AA41" s="196"/>
      <c r="AB41" s="192"/>
      <c r="AC41" s="192"/>
      <c r="AD41" s="196"/>
      <c r="AE41" s="192"/>
      <c r="AF41" s="192"/>
      <c r="AG41" s="192"/>
    </row>
    <row r="42" spans="1:33" ht="42" customHeight="1" x14ac:dyDescent="0.2">
      <c r="A42" s="111">
        <v>38</v>
      </c>
      <c r="B42" s="182" t="s">
        <v>315</v>
      </c>
      <c r="C42" s="182" t="s">
        <v>332</v>
      </c>
      <c r="D42" s="182" t="s">
        <v>330</v>
      </c>
      <c r="E42" s="328" t="s">
        <v>287</v>
      </c>
      <c r="F42" s="192"/>
      <c r="G42" s="192"/>
      <c r="H42" s="182" t="s">
        <v>8</v>
      </c>
      <c r="I42" s="182" t="s">
        <v>9</v>
      </c>
      <c r="J42" s="182" t="s">
        <v>46</v>
      </c>
      <c r="K42" s="183">
        <v>340176.8</v>
      </c>
      <c r="L42" s="339">
        <v>42675.333333333328</v>
      </c>
      <c r="M42" s="192"/>
      <c r="N42" s="193" t="s">
        <v>106</v>
      </c>
      <c r="O42" s="192"/>
      <c r="P42" s="192"/>
      <c r="Q42" s="210">
        <v>340176.8</v>
      </c>
      <c r="R42" s="210"/>
      <c r="S42" s="194"/>
      <c r="T42" s="175" t="s">
        <v>109</v>
      </c>
      <c r="U42" s="200">
        <v>42699</v>
      </c>
      <c r="V42" s="170" t="s">
        <v>109</v>
      </c>
      <c r="W42" s="170" t="s">
        <v>3</v>
      </c>
      <c r="X42" s="192"/>
      <c r="Y42" s="195"/>
      <c r="Z42" s="192"/>
      <c r="AA42" s="196"/>
      <c r="AB42" s="192"/>
      <c r="AC42" s="192"/>
      <c r="AD42" s="196"/>
      <c r="AE42" s="192"/>
      <c r="AF42" s="192"/>
      <c r="AG42" s="192"/>
    </row>
    <row r="43" spans="1:33" ht="42" customHeight="1" x14ac:dyDescent="0.2">
      <c r="A43" s="111">
        <v>39</v>
      </c>
      <c r="B43" s="182" t="s">
        <v>316</v>
      </c>
      <c r="C43" s="182" t="s">
        <v>332</v>
      </c>
      <c r="D43" s="182" t="s">
        <v>330</v>
      </c>
      <c r="E43" s="328" t="s">
        <v>288</v>
      </c>
      <c r="F43" s="192"/>
      <c r="G43" s="192"/>
      <c r="H43" s="182" t="s">
        <v>8</v>
      </c>
      <c r="I43" s="182" t="s">
        <v>9</v>
      </c>
      <c r="J43" s="182" t="s">
        <v>46</v>
      </c>
      <c r="K43" s="183">
        <v>176119.1</v>
      </c>
      <c r="L43" s="339">
        <v>42675.333333333328</v>
      </c>
      <c r="M43" s="192"/>
      <c r="N43" s="193" t="s">
        <v>106</v>
      </c>
      <c r="O43" s="192"/>
      <c r="P43" s="192"/>
      <c r="Q43" s="210">
        <v>176119.1</v>
      </c>
      <c r="R43" s="210"/>
      <c r="S43" s="194"/>
      <c r="T43" s="175" t="s">
        <v>109</v>
      </c>
      <c r="U43" s="200">
        <v>42699</v>
      </c>
      <c r="V43" s="170" t="s">
        <v>109</v>
      </c>
      <c r="W43" s="170" t="s">
        <v>3</v>
      </c>
      <c r="X43" s="192"/>
      <c r="Y43" s="195"/>
      <c r="Z43" s="192"/>
      <c r="AA43" s="196"/>
      <c r="AB43" s="192"/>
      <c r="AC43" s="192"/>
      <c r="AD43" s="196"/>
      <c r="AE43" s="192"/>
      <c r="AF43" s="192"/>
      <c r="AG43" s="192"/>
    </row>
    <row r="44" spans="1:33" ht="42" customHeight="1" x14ac:dyDescent="0.2">
      <c r="A44" s="111">
        <v>40</v>
      </c>
      <c r="B44" s="182" t="s">
        <v>317</v>
      </c>
      <c r="C44" s="182" t="s">
        <v>14</v>
      </c>
      <c r="D44" s="182" t="s">
        <v>329</v>
      </c>
      <c r="E44" s="328" t="s">
        <v>289</v>
      </c>
      <c r="F44" s="192"/>
      <c r="G44" s="192"/>
      <c r="H44" s="182" t="s">
        <v>8</v>
      </c>
      <c r="I44" s="182" t="s">
        <v>9</v>
      </c>
      <c r="J44" s="182" t="s">
        <v>83</v>
      </c>
      <c r="K44" s="183">
        <v>821447.44</v>
      </c>
      <c r="L44" s="339">
        <v>42675.333333333328</v>
      </c>
      <c r="M44" s="192"/>
      <c r="N44" s="193" t="s">
        <v>106</v>
      </c>
      <c r="O44" s="192"/>
      <c r="P44" s="192"/>
      <c r="Q44" s="210">
        <v>821447.44</v>
      </c>
      <c r="R44" s="210"/>
      <c r="S44" s="194"/>
      <c r="T44" s="175" t="s">
        <v>109</v>
      </c>
      <c r="U44" s="200">
        <v>42699</v>
      </c>
      <c r="V44" s="170" t="s">
        <v>109</v>
      </c>
      <c r="W44" s="170" t="s">
        <v>3</v>
      </c>
      <c r="X44" s="192"/>
      <c r="Y44" s="195"/>
      <c r="Z44" s="192"/>
      <c r="AA44" s="196"/>
      <c r="AB44" s="192"/>
      <c r="AC44" s="192"/>
      <c r="AD44" s="196"/>
      <c r="AE44" s="192"/>
      <c r="AF44" s="192"/>
      <c r="AG44" s="192"/>
    </row>
    <row r="45" spans="1:33" ht="36" x14ac:dyDescent="0.2">
      <c r="A45" s="111">
        <v>41</v>
      </c>
      <c r="B45" s="182" t="s">
        <v>318</v>
      </c>
      <c r="C45" s="182" t="s">
        <v>14</v>
      </c>
      <c r="D45" s="182" t="s">
        <v>329</v>
      </c>
      <c r="E45" s="328" t="s">
        <v>290</v>
      </c>
      <c r="F45" s="192"/>
      <c r="G45" s="192"/>
      <c r="H45" s="182" t="s">
        <v>8</v>
      </c>
      <c r="I45" s="182" t="s">
        <v>9</v>
      </c>
      <c r="J45" s="182" t="s">
        <v>46</v>
      </c>
      <c r="K45" s="183">
        <v>1079723.67</v>
      </c>
      <c r="L45" s="339">
        <v>42675.333333333328</v>
      </c>
      <c r="M45" s="192"/>
      <c r="N45" s="193" t="s">
        <v>106</v>
      </c>
      <c r="O45" s="192"/>
      <c r="P45" s="192"/>
      <c r="Q45" s="210">
        <v>1079723.67</v>
      </c>
      <c r="R45" s="210"/>
      <c r="S45" s="194"/>
      <c r="T45" s="175" t="s">
        <v>109</v>
      </c>
      <c r="U45" s="200">
        <v>42699</v>
      </c>
      <c r="V45" s="170" t="s">
        <v>109</v>
      </c>
      <c r="W45" s="170" t="s">
        <v>3</v>
      </c>
      <c r="X45" s="192"/>
      <c r="Y45" s="195"/>
      <c r="Z45" s="192"/>
      <c r="AA45" s="196"/>
      <c r="AB45" s="192"/>
      <c r="AC45" s="192"/>
      <c r="AD45" s="196"/>
      <c r="AE45" s="192"/>
      <c r="AF45" s="192"/>
      <c r="AG45" s="192"/>
    </row>
    <row r="46" spans="1:33" ht="42" customHeight="1" x14ac:dyDescent="0.2">
      <c r="A46" s="111">
        <v>42</v>
      </c>
      <c r="B46" s="182" t="s">
        <v>319</v>
      </c>
      <c r="C46" s="182" t="s">
        <v>14</v>
      </c>
      <c r="D46" s="182" t="s">
        <v>329</v>
      </c>
      <c r="E46" s="328" t="s">
        <v>305</v>
      </c>
      <c r="F46" s="192"/>
      <c r="G46" s="192"/>
      <c r="H46" s="182" t="s">
        <v>8</v>
      </c>
      <c r="I46" s="182" t="s">
        <v>9</v>
      </c>
      <c r="J46" s="182" t="s">
        <v>13</v>
      </c>
      <c r="K46" s="183">
        <v>125187961</v>
      </c>
      <c r="L46" s="339">
        <v>42675.333333333328</v>
      </c>
      <c r="M46" s="192"/>
      <c r="N46" s="193" t="s">
        <v>106</v>
      </c>
      <c r="O46" s="192"/>
      <c r="P46" s="192"/>
      <c r="Q46" s="210">
        <v>125187961</v>
      </c>
      <c r="R46" s="210"/>
      <c r="S46" s="194"/>
      <c r="T46" s="175" t="s">
        <v>109</v>
      </c>
      <c r="U46" s="200">
        <v>42699</v>
      </c>
      <c r="V46" s="170" t="s">
        <v>109</v>
      </c>
      <c r="W46" s="170" t="s">
        <v>3</v>
      </c>
      <c r="X46" s="192"/>
      <c r="Y46" s="195"/>
      <c r="Z46" s="192"/>
      <c r="AA46" s="196"/>
      <c r="AB46" s="192"/>
      <c r="AC46" s="192"/>
      <c r="AD46" s="196"/>
      <c r="AE46" s="192"/>
      <c r="AF46" s="192"/>
      <c r="AG46" s="192"/>
    </row>
    <row r="47" spans="1:33" ht="48" x14ac:dyDescent="0.2">
      <c r="A47" s="111">
        <v>43</v>
      </c>
      <c r="B47" s="182" t="s">
        <v>320</v>
      </c>
      <c r="C47" s="182" t="s">
        <v>14</v>
      </c>
      <c r="D47" s="182" t="s">
        <v>329</v>
      </c>
      <c r="E47" s="328" t="s">
        <v>306</v>
      </c>
      <c r="F47" s="192"/>
      <c r="G47" s="192"/>
      <c r="H47" s="182" t="s">
        <v>8</v>
      </c>
      <c r="I47" s="182" t="s">
        <v>9</v>
      </c>
      <c r="J47" s="182" t="s">
        <v>222</v>
      </c>
      <c r="K47" s="183">
        <v>22428120</v>
      </c>
      <c r="L47" s="339">
        <v>42675.333333333328</v>
      </c>
      <c r="M47" s="192"/>
      <c r="N47" s="193" t="s">
        <v>106</v>
      </c>
      <c r="O47" s="192"/>
      <c r="P47" s="192"/>
      <c r="Q47" s="210">
        <v>22428120</v>
      </c>
      <c r="R47" s="210"/>
      <c r="S47" s="194"/>
      <c r="T47" s="175" t="s">
        <v>109</v>
      </c>
      <c r="U47" s="200">
        <v>42699</v>
      </c>
      <c r="V47" s="170" t="s">
        <v>109</v>
      </c>
      <c r="W47" s="170" t="s">
        <v>3</v>
      </c>
      <c r="X47" s="192"/>
      <c r="Y47" s="195"/>
      <c r="Z47" s="192"/>
      <c r="AA47" s="196"/>
      <c r="AB47" s="192"/>
      <c r="AC47" s="192"/>
      <c r="AD47" s="196"/>
      <c r="AE47" s="192"/>
      <c r="AF47" s="192"/>
      <c r="AG47" s="192"/>
    </row>
    <row r="48" spans="1:33" ht="36" x14ac:dyDescent="0.2">
      <c r="A48" s="111">
        <v>44</v>
      </c>
      <c r="B48" s="182" t="s">
        <v>321</v>
      </c>
      <c r="C48" s="182" t="s">
        <v>14</v>
      </c>
      <c r="D48" s="182" t="s">
        <v>329</v>
      </c>
      <c r="E48" s="182" t="s">
        <v>291</v>
      </c>
      <c r="F48" s="192"/>
      <c r="G48" s="192"/>
      <c r="H48" s="182" t="s">
        <v>8</v>
      </c>
      <c r="I48" s="182" t="s">
        <v>9</v>
      </c>
      <c r="J48" s="182" t="s">
        <v>83</v>
      </c>
      <c r="K48" s="183">
        <v>128348.04</v>
      </c>
      <c r="L48" s="339">
        <v>42675.333333333328</v>
      </c>
      <c r="M48" s="192"/>
      <c r="N48" s="193" t="s">
        <v>106</v>
      </c>
      <c r="O48" s="192"/>
      <c r="P48" s="192"/>
      <c r="Q48" s="210"/>
      <c r="R48" s="210">
        <f>69810.06+58537.98</f>
        <v>128348.04000000001</v>
      </c>
      <c r="S48" s="194"/>
      <c r="T48" s="175" t="s">
        <v>109</v>
      </c>
      <c r="U48" s="200">
        <v>42699</v>
      </c>
      <c r="V48" s="170" t="s">
        <v>109</v>
      </c>
      <c r="W48" s="170" t="s">
        <v>3</v>
      </c>
      <c r="X48" s="192"/>
      <c r="Y48" s="195"/>
      <c r="Z48" s="192"/>
      <c r="AA48" s="196"/>
      <c r="AB48" s="192"/>
      <c r="AC48" s="192"/>
      <c r="AD48" s="196"/>
      <c r="AE48" s="192"/>
      <c r="AF48" s="192"/>
      <c r="AG48" s="192"/>
    </row>
    <row r="49" spans="1:33" ht="36" x14ac:dyDescent="0.2">
      <c r="A49" s="111">
        <v>45</v>
      </c>
      <c r="B49" s="182" t="s">
        <v>322</v>
      </c>
      <c r="C49" s="182" t="s">
        <v>14</v>
      </c>
      <c r="D49" s="182" t="s">
        <v>329</v>
      </c>
      <c r="E49" s="182" t="s">
        <v>292</v>
      </c>
      <c r="F49" s="192"/>
      <c r="G49" s="192"/>
      <c r="H49" s="182" t="s">
        <v>8</v>
      </c>
      <c r="I49" s="182" t="s">
        <v>9</v>
      </c>
      <c r="J49" s="182" t="s">
        <v>83</v>
      </c>
      <c r="K49" s="183">
        <v>75024.100000000006</v>
      </c>
      <c r="L49" s="339">
        <v>42675.333333333328</v>
      </c>
      <c r="M49" s="192"/>
      <c r="N49" s="193" t="s">
        <v>106</v>
      </c>
      <c r="O49" s="192"/>
      <c r="P49" s="192"/>
      <c r="Q49" s="210"/>
      <c r="R49" s="210">
        <f>4877.61+70146.49</f>
        <v>75024.100000000006</v>
      </c>
      <c r="S49" s="194"/>
      <c r="T49" s="175" t="s">
        <v>109</v>
      </c>
      <c r="U49" s="200">
        <v>42699</v>
      </c>
      <c r="V49" s="170" t="s">
        <v>109</v>
      </c>
      <c r="W49" s="170" t="s">
        <v>3</v>
      </c>
      <c r="X49" s="192"/>
      <c r="Y49" s="195"/>
      <c r="Z49" s="192"/>
      <c r="AA49" s="196"/>
      <c r="AB49" s="192"/>
      <c r="AC49" s="192"/>
      <c r="AD49" s="196"/>
      <c r="AE49" s="192"/>
      <c r="AF49" s="192"/>
      <c r="AG49" s="192"/>
    </row>
    <row r="50" spans="1:33" ht="36" x14ac:dyDescent="0.2">
      <c r="A50" s="111">
        <v>46</v>
      </c>
      <c r="B50" s="182" t="s">
        <v>323</v>
      </c>
      <c r="C50" s="182" t="s">
        <v>14</v>
      </c>
      <c r="D50" s="182" t="s">
        <v>329</v>
      </c>
      <c r="E50" s="182" t="s">
        <v>293</v>
      </c>
      <c r="F50" s="192"/>
      <c r="G50" s="192"/>
      <c r="H50" s="182" t="s">
        <v>8</v>
      </c>
      <c r="I50" s="182" t="s">
        <v>9</v>
      </c>
      <c r="J50" s="182" t="s">
        <v>83</v>
      </c>
      <c r="K50" s="183">
        <v>218567.33999999997</v>
      </c>
      <c r="L50" s="339">
        <v>42676.333333333328</v>
      </c>
      <c r="M50" s="192"/>
      <c r="N50" s="193" t="s">
        <v>106</v>
      </c>
      <c r="O50" s="192"/>
      <c r="P50" s="192"/>
      <c r="Q50" s="210"/>
      <c r="R50" s="210">
        <f>3753.03+214814.31</f>
        <v>218567.34</v>
      </c>
      <c r="S50" s="194"/>
      <c r="T50" s="175" t="s">
        <v>109</v>
      </c>
      <c r="U50" s="200">
        <v>42699</v>
      </c>
      <c r="V50" s="170" t="s">
        <v>109</v>
      </c>
      <c r="W50" s="170" t="s">
        <v>3</v>
      </c>
      <c r="X50" s="192"/>
      <c r="Y50" s="195"/>
      <c r="Z50" s="192"/>
      <c r="AA50" s="196"/>
      <c r="AB50" s="192"/>
      <c r="AC50" s="192"/>
      <c r="AD50" s="196"/>
      <c r="AE50" s="192"/>
      <c r="AF50" s="192"/>
      <c r="AG50" s="192"/>
    </row>
    <row r="51" spans="1:33" ht="36" x14ac:dyDescent="0.2">
      <c r="A51" s="111">
        <v>47</v>
      </c>
      <c r="B51" s="182" t="s">
        <v>324</v>
      </c>
      <c r="C51" s="182" t="s">
        <v>14</v>
      </c>
      <c r="D51" s="182" t="s">
        <v>329</v>
      </c>
      <c r="E51" s="182" t="s">
        <v>294</v>
      </c>
      <c r="F51" s="192"/>
      <c r="G51" s="192"/>
      <c r="H51" s="182" t="s">
        <v>8</v>
      </c>
      <c r="I51" s="182" t="s">
        <v>9</v>
      </c>
      <c r="J51" s="182" t="s">
        <v>83</v>
      </c>
      <c r="K51" s="183">
        <v>1335081.2200000004</v>
      </c>
      <c r="L51" s="339">
        <v>42675.333333333328</v>
      </c>
      <c r="M51" s="192"/>
      <c r="N51" s="193" t="s">
        <v>106</v>
      </c>
      <c r="O51" s="192"/>
      <c r="P51" s="192"/>
      <c r="Q51" s="210"/>
      <c r="R51" s="210">
        <f>185685.32+1149395.9</f>
        <v>1335081.22</v>
      </c>
      <c r="S51" s="194"/>
      <c r="T51" s="175" t="s">
        <v>109</v>
      </c>
      <c r="U51" s="200">
        <v>42699</v>
      </c>
      <c r="V51" s="170" t="s">
        <v>109</v>
      </c>
      <c r="W51" s="170" t="s">
        <v>3</v>
      </c>
      <c r="X51" s="192"/>
      <c r="Y51" s="195"/>
      <c r="Z51" s="192"/>
      <c r="AA51" s="196"/>
      <c r="AB51" s="192"/>
      <c r="AC51" s="192"/>
      <c r="AD51" s="196"/>
      <c r="AE51" s="192"/>
      <c r="AF51" s="192"/>
      <c r="AG51" s="192"/>
    </row>
    <row r="52" spans="1:33" ht="36" x14ac:dyDescent="0.2">
      <c r="A52" s="111">
        <v>48</v>
      </c>
      <c r="B52" s="182" t="s">
        <v>325</v>
      </c>
      <c r="C52" s="182" t="s">
        <v>14</v>
      </c>
      <c r="D52" s="182" t="s">
        <v>329</v>
      </c>
      <c r="E52" s="182" t="s">
        <v>295</v>
      </c>
      <c r="F52" s="192"/>
      <c r="G52" s="192"/>
      <c r="H52" s="182" t="s">
        <v>8</v>
      </c>
      <c r="I52" s="182" t="s">
        <v>9</v>
      </c>
      <c r="J52" s="182" t="s">
        <v>83</v>
      </c>
      <c r="K52" s="183">
        <v>141278.67999999996</v>
      </c>
      <c r="L52" s="339">
        <v>42675.333333333328</v>
      </c>
      <c r="M52" s="192"/>
      <c r="N52" s="193" t="s">
        <v>106</v>
      </c>
      <c r="O52" s="192"/>
      <c r="P52" s="192"/>
      <c r="Q52" s="210"/>
      <c r="R52" s="210">
        <f>4754.76+136523.92</f>
        <v>141278.68000000002</v>
      </c>
      <c r="S52" s="194"/>
      <c r="T52" s="175" t="s">
        <v>109</v>
      </c>
      <c r="U52" s="200">
        <v>42699</v>
      </c>
      <c r="V52" s="170" t="s">
        <v>109</v>
      </c>
      <c r="W52" s="170" t="s">
        <v>3</v>
      </c>
      <c r="X52" s="192"/>
      <c r="Y52" s="195"/>
      <c r="Z52" s="192"/>
      <c r="AA52" s="196"/>
      <c r="AB52" s="192"/>
      <c r="AC52" s="192"/>
      <c r="AD52" s="196"/>
      <c r="AE52" s="192"/>
      <c r="AF52" s="192"/>
      <c r="AG52" s="192"/>
    </row>
    <row r="53" spans="1:33" ht="36" x14ac:dyDescent="0.2">
      <c r="A53" s="111">
        <v>49</v>
      </c>
      <c r="B53" s="182" t="s">
        <v>326</v>
      </c>
      <c r="C53" s="182" t="s">
        <v>14</v>
      </c>
      <c r="D53" s="182" t="s">
        <v>329</v>
      </c>
      <c r="E53" s="182" t="s">
        <v>296</v>
      </c>
      <c r="F53" s="192"/>
      <c r="G53" s="192"/>
      <c r="H53" s="182" t="s">
        <v>8</v>
      </c>
      <c r="I53" s="182" t="s">
        <v>9</v>
      </c>
      <c r="J53" s="182" t="s">
        <v>83</v>
      </c>
      <c r="K53" s="183">
        <v>182173.08999999997</v>
      </c>
      <c r="L53" s="339">
        <v>42675.333333333328</v>
      </c>
      <c r="M53" s="192"/>
      <c r="N53" s="193" t="s">
        <v>106</v>
      </c>
      <c r="O53" s="192"/>
      <c r="P53" s="192"/>
      <c r="Q53" s="210"/>
      <c r="R53" s="210">
        <f>4340.96+108626.89</f>
        <v>112967.85</v>
      </c>
      <c r="S53" s="194"/>
      <c r="T53" s="175" t="s">
        <v>109</v>
      </c>
      <c r="U53" s="200">
        <v>42699</v>
      </c>
      <c r="V53" s="170" t="s">
        <v>109</v>
      </c>
      <c r="W53" s="170" t="s">
        <v>3</v>
      </c>
      <c r="X53" s="192"/>
      <c r="Y53" s="195"/>
      <c r="Z53" s="192"/>
      <c r="AA53" s="196"/>
      <c r="AB53" s="192"/>
      <c r="AC53" s="192"/>
      <c r="AD53" s="196"/>
      <c r="AE53" s="192"/>
      <c r="AF53" s="192"/>
      <c r="AG53" s="192"/>
    </row>
    <row r="54" spans="1:33" ht="36" x14ac:dyDescent="0.2">
      <c r="A54" s="111">
        <v>50</v>
      </c>
      <c r="B54" s="182" t="s">
        <v>327</v>
      </c>
      <c r="C54" s="182" t="s">
        <v>14</v>
      </c>
      <c r="D54" s="182" t="s">
        <v>329</v>
      </c>
      <c r="E54" s="182" t="s">
        <v>297</v>
      </c>
      <c r="F54" s="192"/>
      <c r="G54" s="192"/>
      <c r="H54" s="182" t="s">
        <v>8</v>
      </c>
      <c r="I54" s="182" t="s">
        <v>9</v>
      </c>
      <c r="J54" s="182" t="s">
        <v>83</v>
      </c>
      <c r="K54" s="183">
        <v>202938.30000000002</v>
      </c>
      <c r="L54" s="339">
        <v>42675.333333333328</v>
      </c>
      <c r="M54" s="192"/>
      <c r="N54" s="193" t="s">
        <v>106</v>
      </c>
      <c r="O54" s="192"/>
      <c r="P54" s="192"/>
      <c r="Q54" s="210"/>
      <c r="R54" s="210">
        <f>79931.76+52156.19</f>
        <v>132087.95000000001</v>
      </c>
      <c r="S54" s="194"/>
      <c r="T54" s="175" t="s">
        <v>109</v>
      </c>
      <c r="U54" s="200">
        <v>42699</v>
      </c>
      <c r="V54" s="170" t="s">
        <v>109</v>
      </c>
      <c r="W54" s="170" t="s">
        <v>3</v>
      </c>
      <c r="X54" s="192"/>
      <c r="Y54" s="195"/>
      <c r="Z54" s="192"/>
      <c r="AA54" s="196"/>
      <c r="AB54" s="192"/>
      <c r="AC54" s="192"/>
      <c r="AD54" s="196"/>
      <c r="AE54" s="192"/>
      <c r="AF54" s="192"/>
      <c r="AG54" s="192"/>
    </row>
    <row r="55" spans="1:33" ht="36" x14ac:dyDescent="0.2">
      <c r="A55" s="111">
        <v>51</v>
      </c>
      <c r="B55" s="182" t="s">
        <v>354</v>
      </c>
      <c r="C55" s="182" t="s">
        <v>14</v>
      </c>
      <c r="D55" s="182" t="s">
        <v>329</v>
      </c>
      <c r="E55" s="182" t="s">
        <v>340</v>
      </c>
      <c r="F55" s="192"/>
      <c r="G55" s="192"/>
      <c r="H55" s="182" t="s">
        <v>8</v>
      </c>
      <c r="I55" s="182" t="s">
        <v>9</v>
      </c>
      <c r="J55" s="182" t="s">
        <v>83</v>
      </c>
      <c r="K55" s="183">
        <v>135569.26</v>
      </c>
      <c r="L55" s="339">
        <v>42781</v>
      </c>
      <c r="M55" s="192"/>
      <c r="N55" s="193" t="s">
        <v>106</v>
      </c>
      <c r="O55" s="192"/>
      <c r="P55" s="192"/>
      <c r="Q55" s="210"/>
      <c r="R55" s="210">
        <f>1617.97+60703.83</f>
        <v>62321.8</v>
      </c>
      <c r="S55" s="194"/>
      <c r="T55" s="175" t="s">
        <v>109</v>
      </c>
      <c r="U55" s="200">
        <v>42866</v>
      </c>
      <c r="V55" s="170" t="s">
        <v>109</v>
      </c>
      <c r="W55" s="170" t="s">
        <v>3</v>
      </c>
      <c r="X55" s="192"/>
      <c r="Y55" s="195"/>
      <c r="Z55" s="192"/>
      <c r="AA55" s="196"/>
      <c r="AB55" s="192"/>
      <c r="AC55" s="192"/>
      <c r="AD55" s="196"/>
      <c r="AE55" s="192"/>
      <c r="AF55" s="192"/>
      <c r="AG55" s="192"/>
    </row>
    <row r="56" spans="1:33" ht="36" x14ac:dyDescent="0.2">
      <c r="A56" s="111">
        <v>52</v>
      </c>
      <c r="B56" s="182" t="s">
        <v>355</v>
      </c>
      <c r="C56" s="182" t="s">
        <v>14</v>
      </c>
      <c r="D56" s="182" t="s">
        <v>329</v>
      </c>
      <c r="E56" s="182" t="s">
        <v>341</v>
      </c>
      <c r="F56" s="192"/>
      <c r="G56" s="192"/>
      <c r="H56" s="182" t="s">
        <v>8</v>
      </c>
      <c r="I56" s="182" t="s">
        <v>9</v>
      </c>
      <c r="J56" s="182" t="s">
        <v>83</v>
      </c>
      <c r="K56" s="183">
        <v>199758.04</v>
      </c>
      <c r="L56" s="339">
        <v>42781</v>
      </c>
      <c r="M56" s="192"/>
      <c r="N56" s="193" t="s">
        <v>106</v>
      </c>
      <c r="O56" s="192"/>
      <c r="P56" s="192"/>
      <c r="Q56" s="210"/>
      <c r="R56" s="210">
        <f>28068.66+102865.73</f>
        <v>130934.39</v>
      </c>
      <c r="S56" s="194"/>
      <c r="T56" s="175" t="s">
        <v>109</v>
      </c>
      <c r="U56" s="200">
        <v>42866</v>
      </c>
      <c r="V56" s="170" t="s">
        <v>109</v>
      </c>
      <c r="W56" s="170" t="s">
        <v>3</v>
      </c>
      <c r="X56" s="192"/>
      <c r="Y56" s="195"/>
      <c r="Z56" s="192"/>
      <c r="AA56" s="196"/>
      <c r="AB56" s="192"/>
      <c r="AC56" s="192"/>
      <c r="AD56" s="196"/>
      <c r="AE56" s="192"/>
      <c r="AF56" s="192"/>
      <c r="AG56" s="192"/>
    </row>
    <row r="57" spans="1:33" ht="36" x14ac:dyDescent="0.2">
      <c r="A57" s="111">
        <v>53</v>
      </c>
      <c r="B57" s="182" t="s">
        <v>356</v>
      </c>
      <c r="C57" s="182" t="s">
        <v>14</v>
      </c>
      <c r="D57" s="182" t="s">
        <v>329</v>
      </c>
      <c r="E57" s="182" t="s">
        <v>342</v>
      </c>
      <c r="F57" s="192"/>
      <c r="G57" s="192"/>
      <c r="H57" s="182" t="s">
        <v>8</v>
      </c>
      <c r="I57" s="182" t="s">
        <v>9</v>
      </c>
      <c r="J57" s="182" t="s">
        <v>83</v>
      </c>
      <c r="K57" s="183">
        <v>176174.23</v>
      </c>
      <c r="L57" s="339">
        <v>42781</v>
      </c>
      <c r="M57" s="192"/>
      <c r="N57" s="193" t="s">
        <v>106</v>
      </c>
      <c r="O57" s="192"/>
      <c r="P57" s="192"/>
      <c r="Q57" s="210"/>
      <c r="R57" s="210">
        <f>37332.9+66804.16</f>
        <v>104137.06</v>
      </c>
      <c r="S57" s="194"/>
      <c r="T57" s="175" t="s">
        <v>109</v>
      </c>
      <c r="U57" s="200">
        <v>42866</v>
      </c>
      <c r="V57" s="170" t="s">
        <v>109</v>
      </c>
      <c r="W57" s="170" t="s">
        <v>3</v>
      </c>
      <c r="X57" s="192"/>
      <c r="Y57" s="195"/>
      <c r="Z57" s="192"/>
      <c r="AA57" s="196"/>
      <c r="AB57" s="192"/>
      <c r="AC57" s="192"/>
      <c r="AD57" s="196"/>
      <c r="AE57" s="192"/>
      <c r="AF57" s="192"/>
      <c r="AG57" s="192"/>
    </row>
    <row r="58" spans="1:33" ht="36" x14ac:dyDescent="0.2">
      <c r="A58" s="111">
        <v>54</v>
      </c>
      <c r="B58" s="182" t="s">
        <v>357</v>
      </c>
      <c r="C58" s="182" t="s">
        <v>14</v>
      </c>
      <c r="D58" s="182" t="s">
        <v>329</v>
      </c>
      <c r="E58" s="182" t="s">
        <v>343</v>
      </c>
      <c r="F58" s="192"/>
      <c r="G58" s="192"/>
      <c r="H58" s="182" t="s">
        <v>8</v>
      </c>
      <c r="I58" s="182" t="s">
        <v>9</v>
      </c>
      <c r="J58" s="182" t="s">
        <v>83</v>
      </c>
      <c r="K58" s="183">
        <v>371327.62</v>
      </c>
      <c r="L58" s="339">
        <v>42781</v>
      </c>
      <c r="M58" s="192"/>
      <c r="N58" s="193" t="s">
        <v>106</v>
      </c>
      <c r="O58" s="192"/>
      <c r="P58" s="192"/>
      <c r="Q58" s="210"/>
      <c r="R58" s="210">
        <v>375270.86</v>
      </c>
      <c r="S58" s="194"/>
      <c r="T58" s="175" t="s">
        <v>109</v>
      </c>
      <c r="U58" s="200">
        <v>42866</v>
      </c>
      <c r="V58" s="170" t="s">
        <v>109</v>
      </c>
      <c r="W58" s="170" t="s">
        <v>3</v>
      </c>
      <c r="X58" s="192"/>
      <c r="Y58" s="195"/>
      <c r="Z58" s="192"/>
      <c r="AA58" s="196"/>
      <c r="AB58" s="192"/>
      <c r="AC58" s="192"/>
      <c r="AD58" s="196"/>
      <c r="AE58" s="192"/>
      <c r="AF58" s="192"/>
      <c r="AG58" s="192"/>
    </row>
    <row r="59" spans="1:33" ht="36" x14ac:dyDescent="0.2">
      <c r="A59" s="111">
        <v>55</v>
      </c>
      <c r="B59" s="182" t="s">
        <v>358</v>
      </c>
      <c r="C59" s="182" t="s">
        <v>14</v>
      </c>
      <c r="D59" s="182" t="s">
        <v>329</v>
      </c>
      <c r="E59" s="182" t="s">
        <v>344</v>
      </c>
      <c r="F59" s="192"/>
      <c r="G59" s="192"/>
      <c r="H59" s="182" t="s">
        <v>8</v>
      </c>
      <c r="I59" s="182" t="s">
        <v>9</v>
      </c>
      <c r="J59" s="182" t="s">
        <v>83</v>
      </c>
      <c r="K59" s="183">
        <v>424220.49</v>
      </c>
      <c r="L59" s="339">
        <v>42781</v>
      </c>
      <c r="M59" s="192"/>
      <c r="N59" s="193" t="s">
        <v>106</v>
      </c>
      <c r="O59" s="192"/>
      <c r="P59" s="192"/>
      <c r="Q59" s="210"/>
      <c r="R59" s="210">
        <v>42488709</v>
      </c>
      <c r="S59" s="194"/>
      <c r="T59" s="175" t="s">
        <v>109</v>
      </c>
      <c r="U59" s="200">
        <v>42866</v>
      </c>
      <c r="V59" s="170" t="s">
        <v>109</v>
      </c>
      <c r="W59" s="170" t="s">
        <v>3</v>
      </c>
      <c r="X59" s="192"/>
      <c r="Y59" s="195"/>
      <c r="Z59" s="192"/>
      <c r="AA59" s="196"/>
      <c r="AB59" s="192"/>
      <c r="AC59" s="192"/>
      <c r="AD59" s="196"/>
      <c r="AE59" s="192"/>
      <c r="AF59" s="192"/>
      <c r="AG59" s="192"/>
    </row>
    <row r="60" spans="1:33" ht="36" x14ac:dyDescent="0.2">
      <c r="A60" s="111">
        <v>56</v>
      </c>
      <c r="B60" s="182" t="s">
        <v>359</v>
      </c>
      <c r="C60" s="182" t="s">
        <v>14</v>
      </c>
      <c r="D60" s="182" t="s">
        <v>329</v>
      </c>
      <c r="E60" s="182" t="s">
        <v>345</v>
      </c>
      <c r="F60" s="192"/>
      <c r="G60" s="192"/>
      <c r="H60" s="182" t="s">
        <v>8</v>
      </c>
      <c r="I60" s="182" t="s">
        <v>9</v>
      </c>
      <c r="J60" s="182" t="s">
        <v>83</v>
      </c>
      <c r="K60" s="183">
        <v>393013.05</v>
      </c>
      <c r="L60" s="339">
        <v>42781</v>
      </c>
      <c r="M60" s="192"/>
      <c r="N60" s="193" t="s">
        <v>106</v>
      </c>
      <c r="O60" s="192"/>
      <c r="P60" s="192"/>
      <c r="Q60" s="210"/>
      <c r="R60" s="210">
        <v>393600.74</v>
      </c>
      <c r="S60" s="194"/>
      <c r="T60" s="175" t="s">
        <v>109</v>
      </c>
      <c r="U60" s="200">
        <v>42866</v>
      </c>
      <c r="V60" s="170" t="s">
        <v>109</v>
      </c>
      <c r="W60" s="170" t="s">
        <v>3</v>
      </c>
      <c r="X60" s="192"/>
      <c r="Y60" s="195"/>
      <c r="Z60" s="192"/>
      <c r="AA60" s="196"/>
      <c r="AB60" s="192"/>
      <c r="AC60" s="192"/>
      <c r="AD60" s="196"/>
      <c r="AE60" s="192"/>
      <c r="AF60" s="192"/>
      <c r="AG60" s="192"/>
    </row>
    <row r="61" spans="1:33" ht="36" x14ac:dyDescent="0.2">
      <c r="A61" s="111">
        <v>57</v>
      </c>
      <c r="B61" s="182" t="s">
        <v>360</v>
      </c>
      <c r="C61" s="182" t="s">
        <v>14</v>
      </c>
      <c r="D61" s="182" t="s">
        <v>329</v>
      </c>
      <c r="E61" s="182" t="s">
        <v>346</v>
      </c>
      <c r="F61" s="192"/>
      <c r="G61" s="192"/>
      <c r="H61" s="182" t="s">
        <v>8</v>
      </c>
      <c r="I61" s="182" t="s">
        <v>9</v>
      </c>
      <c r="J61" s="182" t="s">
        <v>83</v>
      </c>
      <c r="K61" s="183">
        <v>375000.64</v>
      </c>
      <c r="L61" s="339">
        <v>42781</v>
      </c>
      <c r="M61" s="192"/>
      <c r="N61" s="193" t="s">
        <v>106</v>
      </c>
      <c r="O61" s="192"/>
      <c r="P61" s="192"/>
      <c r="Q61" s="210"/>
      <c r="R61" s="210">
        <v>374855.61</v>
      </c>
      <c r="S61" s="194"/>
      <c r="T61" s="175" t="s">
        <v>109</v>
      </c>
      <c r="U61" s="200">
        <v>42866</v>
      </c>
      <c r="V61" s="170" t="s">
        <v>109</v>
      </c>
      <c r="W61" s="170" t="s">
        <v>3</v>
      </c>
      <c r="X61" s="192"/>
      <c r="Y61" s="195"/>
      <c r="Z61" s="192"/>
      <c r="AA61" s="196"/>
      <c r="AB61" s="192"/>
      <c r="AC61" s="192"/>
      <c r="AD61" s="196"/>
      <c r="AE61" s="192"/>
      <c r="AF61" s="192"/>
      <c r="AG61" s="192"/>
    </row>
    <row r="62" spans="1:33" ht="36" x14ac:dyDescent="0.2">
      <c r="A62" s="111">
        <v>58</v>
      </c>
      <c r="B62" s="182" t="s">
        <v>361</v>
      </c>
      <c r="C62" s="182" t="s">
        <v>14</v>
      </c>
      <c r="D62" s="182" t="s">
        <v>329</v>
      </c>
      <c r="E62" s="182" t="s">
        <v>347</v>
      </c>
      <c r="F62" s="192"/>
      <c r="G62" s="192"/>
      <c r="H62" s="182" t="s">
        <v>8</v>
      </c>
      <c r="I62" s="182" t="s">
        <v>9</v>
      </c>
      <c r="J62" s="182" t="s">
        <v>83</v>
      </c>
      <c r="K62" s="183">
        <v>441511.29</v>
      </c>
      <c r="L62" s="339">
        <v>42781</v>
      </c>
      <c r="M62" s="192"/>
      <c r="N62" s="193" t="s">
        <v>106</v>
      </c>
      <c r="O62" s="192"/>
      <c r="P62" s="192"/>
      <c r="Q62" s="210"/>
      <c r="R62" s="210">
        <v>440699.75</v>
      </c>
      <c r="S62" s="194"/>
      <c r="T62" s="175" t="s">
        <v>109</v>
      </c>
      <c r="U62" s="200">
        <v>42866</v>
      </c>
      <c r="V62" s="170" t="s">
        <v>109</v>
      </c>
      <c r="W62" s="170" t="s">
        <v>3</v>
      </c>
      <c r="X62" s="192"/>
      <c r="Y62" s="195"/>
      <c r="Z62" s="192"/>
      <c r="AA62" s="196"/>
      <c r="AB62" s="192"/>
      <c r="AC62" s="192"/>
      <c r="AD62" s="196"/>
      <c r="AE62" s="192"/>
      <c r="AF62" s="192"/>
      <c r="AG62" s="192"/>
    </row>
    <row r="63" spans="1:33" ht="36" x14ac:dyDescent="0.2">
      <c r="A63" s="111">
        <v>59</v>
      </c>
      <c r="B63" s="182" t="s">
        <v>362</v>
      </c>
      <c r="C63" s="182" t="s">
        <v>14</v>
      </c>
      <c r="D63" s="182" t="s">
        <v>329</v>
      </c>
      <c r="E63" s="182" t="s">
        <v>348</v>
      </c>
      <c r="F63" s="192"/>
      <c r="G63" s="192"/>
      <c r="H63" s="182" t="s">
        <v>8</v>
      </c>
      <c r="I63" s="182" t="s">
        <v>9</v>
      </c>
      <c r="J63" s="182" t="s">
        <v>83</v>
      </c>
      <c r="K63" s="183">
        <v>447063.13</v>
      </c>
      <c r="L63" s="339">
        <v>42781</v>
      </c>
      <c r="M63" s="192"/>
      <c r="N63" s="193" t="s">
        <v>106</v>
      </c>
      <c r="O63" s="192"/>
      <c r="P63" s="192"/>
      <c r="Q63" s="210"/>
      <c r="R63" s="210">
        <v>445713.19</v>
      </c>
      <c r="S63" s="194"/>
      <c r="T63" s="175" t="s">
        <v>109</v>
      </c>
      <c r="U63" s="200">
        <v>42866</v>
      </c>
      <c r="V63" s="170" t="s">
        <v>109</v>
      </c>
      <c r="W63" s="170" t="s">
        <v>3</v>
      </c>
      <c r="X63" s="192"/>
      <c r="Y63" s="195"/>
      <c r="Z63" s="192"/>
      <c r="AA63" s="196"/>
      <c r="AB63" s="192"/>
      <c r="AC63" s="192"/>
      <c r="AD63" s="196"/>
      <c r="AE63" s="192"/>
      <c r="AF63" s="192"/>
      <c r="AG63" s="192"/>
    </row>
    <row r="64" spans="1:33" ht="36" x14ac:dyDescent="0.2">
      <c r="A64" s="111">
        <v>60</v>
      </c>
      <c r="B64" s="182" t="s">
        <v>363</v>
      </c>
      <c r="C64" s="182" t="s">
        <v>14</v>
      </c>
      <c r="D64" s="182" t="s">
        <v>329</v>
      </c>
      <c r="E64" s="182" t="s">
        <v>349</v>
      </c>
      <c r="F64" s="192"/>
      <c r="G64" s="192"/>
      <c r="H64" s="182" t="s">
        <v>8</v>
      </c>
      <c r="I64" s="182" t="s">
        <v>9</v>
      </c>
      <c r="J64" s="182" t="s">
        <v>83</v>
      </c>
      <c r="K64" s="183">
        <v>267040.59000000003</v>
      </c>
      <c r="L64" s="339">
        <v>42781</v>
      </c>
      <c r="M64" s="192"/>
      <c r="N64" s="193" t="s">
        <v>106</v>
      </c>
      <c r="O64" s="192"/>
      <c r="P64" s="192"/>
      <c r="Q64" s="210"/>
      <c r="R64" s="210">
        <v>419780.19</v>
      </c>
      <c r="S64" s="194"/>
      <c r="T64" s="175" t="s">
        <v>109</v>
      </c>
      <c r="U64" s="200">
        <v>42866</v>
      </c>
      <c r="V64" s="170" t="s">
        <v>109</v>
      </c>
      <c r="W64" s="170" t="s">
        <v>3</v>
      </c>
      <c r="X64" s="192"/>
      <c r="Y64" s="195"/>
      <c r="Z64" s="192"/>
      <c r="AA64" s="196"/>
      <c r="AB64" s="192"/>
      <c r="AC64" s="192"/>
      <c r="AD64" s="196"/>
      <c r="AE64" s="192"/>
      <c r="AF64" s="192"/>
      <c r="AG64" s="192"/>
    </row>
    <row r="65" spans="1:33" ht="36" x14ac:dyDescent="0.2">
      <c r="A65" s="111">
        <v>61</v>
      </c>
      <c r="B65" s="182" t="s">
        <v>364</v>
      </c>
      <c r="C65" s="182" t="s">
        <v>14</v>
      </c>
      <c r="D65" s="182" t="s">
        <v>329</v>
      </c>
      <c r="E65" s="182" t="s">
        <v>350</v>
      </c>
      <c r="F65" s="192"/>
      <c r="G65" s="192"/>
      <c r="H65" s="182" t="s">
        <v>8</v>
      </c>
      <c r="I65" s="182" t="s">
        <v>9</v>
      </c>
      <c r="J65" s="182" t="s">
        <v>83</v>
      </c>
      <c r="K65" s="183">
        <v>424805.64</v>
      </c>
      <c r="L65" s="339">
        <v>42781</v>
      </c>
      <c r="M65" s="192"/>
      <c r="N65" s="193" t="s">
        <v>106</v>
      </c>
      <c r="O65" s="192"/>
      <c r="P65" s="192"/>
      <c r="Q65" s="210"/>
      <c r="R65" s="210">
        <v>422199.65</v>
      </c>
      <c r="S65" s="194"/>
      <c r="T65" s="175" t="s">
        <v>109</v>
      </c>
      <c r="U65" s="200">
        <v>42866</v>
      </c>
      <c r="V65" s="170" t="s">
        <v>109</v>
      </c>
      <c r="W65" s="170" t="s">
        <v>3</v>
      </c>
      <c r="X65" s="192"/>
      <c r="Y65" s="195"/>
      <c r="Z65" s="192"/>
      <c r="AA65" s="196"/>
      <c r="AB65" s="192"/>
      <c r="AC65" s="192"/>
      <c r="AD65" s="196"/>
      <c r="AE65" s="192"/>
      <c r="AF65" s="192"/>
      <c r="AG65" s="192"/>
    </row>
    <row r="66" spans="1:33" ht="36" x14ac:dyDescent="0.2">
      <c r="A66" s="111">
        <v>62</v>
      </c>
      <c r="B66" s="182" t="s">
        <v>365</v>
      </c>
      <c r="C66" s="182" t="s">
        <v>14</v>
      </c>
      <c r="D66" s="182" t="s">
        <v>329</v>
      </c>
      <c r="E66" s="182" t="s">
        <v>351</v>
      </c>
      <c r="F66" s="192"/>
      <c r="G66" s="192"/>
      <c r="H66" s="182" t="s">
        <v>8</v>
      </c>
      <c r="I66" s="182" t="s">
        <v>9</v>
      </c>
      <c r="J66" s="182" t="s">
        <v>83</v>
      </c>
      <c r="K66" s="183">
        <v>382389.97</v>
      </c>
      <c r="L66" s="339">
        <v>42781</v>
      </c>
      <c r="M66" s="192"/>
      <c r="N66" s="193" t="s">
        <v>106</v>
      </c>
      <c r="O66" s="192"/>
      <c r="P66" s="192"/>
      <c r="Q66" s="210"/>
      <c r="R66" s="210">
        <v>391110.04</v>
      </c>
      <c r="S66" s="194"/>
      <c r="T66" s="175" t="s">
        <v>109</v>
      </c>
      <c r="U66" s="200">
        <v>42866</v>
      </c>
      <c r="V66" s="170" t="s">
        <v>109</v>
      </c>
      <c r="W66" s="170" t="s">
        <v>3</v>
      </c>
      <c r="X66" s="192"/>
      <c r="Y66" s="195"/>
      <c r="Z66" s="192"/>
      <c r="AA66" s="196"/>
      <c r="AB66" s="192"/>
      <c r="AC66" s="192"/>
      <c r="AD66" s="196"/>
      <c r="AE66" s="192"/>
      <c r="AF66" s="192"/>
      <c r="AG66" s="192"/>
    </row>
    <row r="67" spans="1:33" ht="36" x14ac:dyDescent="0.2">
      <c r="A67" s="111">
        <v>63</v>
      </c>
      <c r="B67" s="182" t="s">
        <v>367</v>
      </c>
      <c r="C67" s="182" t="s">
        <v>14</v>
      </c>
      <c r="D67" s="182" t="s">
        <v>329</v>
      </c>
      <c r="E67" s="182" t="s">
        <v>352</v>
      </c>
      <c r="F67" s="192"/>
      <c r="G67" s="192"/>
      <c r="H67" s="182" t="s">
        <v>8</v>
      </c>
      <c r="I67" s="182" t="s">
        <v>9</v>
      </c>
      <c r="J67" s="182" t="s">
        <v>83</v>
      </c>
      <c r="K67" s="183">
        <v>262162.82</v>
      </c>
      <c r="L67" s="339">
        <v>42781</v>
      </c>
      <c r="M67" s="192"/>
      <c r="N67" s="193" t="s">
        <v>106</v>
      </c>
      <c r="O67" s="192"/>
      <c r="P67" s="192"/>
      <c r="Q67" s="210"/>
      <c r="R67" s="210">
        <v>268312.39</v>
      </c>
      <c r="S67" s="194"/>
      <c r="T67" s="175" t="s">
        <v>109</v>
      </c>
      <c r="U67" s="200">
        <v>42866</v>
      </c>
      <c r="V67" s="170" t="s">
        <v>109</v>
      </c>
      <c r="W67" s="170" t="s">
        <v>3</v>
      </c>
      <c r="X67" s="192"/>
      <c r="Y67" s="195"/>
      <c r="Z67" s="192"/>
      <c r="AA67" s="196"/>
      <c r="AB67" s="192"/>
      <c r="AC67" s="192"/>
      <c r="AD67" s="196"/>
      <c r="AE67" s="192"/>
      <c r="AF67" s="192"/>
      <c r="AG67" s="192"/>
    </row>
    <row r="68" spans="1:33" ht="36" x14ac:dyDescent="0.2">
      <c r="A68" s="111">
        <v>64</v>
      </c>
      <c r="B68" s="182" t="s">
        <v>366</v>
      </c>
      <c r="C68" s="182" t="s">
        <v>14</v>
      </c>
      <c r="D68" s="182" t="s">
        <v>329</v>
      </c>
      <c r="E68" s="182" t="s">
        <v>353</v>
      </c>
      <c r="F68" s="192"/>
      <c r="G68" s="192"/>
      <c r="H68" s="182" t="s">
        <v>8</v>
      </c>
      <c r="I68" s="182" t="s">
        <v>9</v>
      </c>
      <c r="J68" s="182" t="s">
        <v>83</v>
      </c>
      <c r="K68" s="183">
        <v>617023.53</v>
      </c>
      <c r="L68" s="339">
        <v>42781</v>
      </c>
      <c r="M68" s="192"/>
      <c r="N68" s="193" t="s">
        <v>106</v>
      </c>
      <c r="O68" s="192"/>
      <c r="P68" s="192"/>
      <c r="Q68" s="210"/>
      <c r="R68" s="210">
        <v>625929.67000000004</v>
      </c>
      <c r="S68" s="194"/>
      <c r="T68" s="175" t="s">
        <v>109</v>
      </c>
      <c r="U68" s="200">
        <v>42866</v>
      </c>
      <c r="V68" s="170" t="s">
        <v>109</v>
      </c>
      <c r="W68" s="170" t="s">
        <v>3</v>
      </c>
      <c r="X68" s="192"/>
      <c r="Y68" s="195"/>
      <c r="Z68" s="192"/>
      <c r="AA68" s="196"/>
      <c r="AB68" s="192"/>
      <c r="AC68" s="192"/>
      <c r="AD68" s="196"/>
      <c r="AE68" s="192"/>
      <c r="AF68" s="192"/>
      <c r="AG68" s="192"/>
    </row>
    <row r="69" spans="1:33" ht="43.5" customHeight="1" x14ac:dyDescent="0.2">
      <c r="A69" s="111">
        <v>65</v>
      </c>
      <c r="B69" s="182"/>
      <c r="C69" s="182" t="s">
        <v>14</v>
      </c>
      <c r="D69" s="182">
        <v>80575</v>
      </c>
      <c r="E69" s="182" t="s">
        <v>368</v>
      </c>
      <c r="F69" s="192"/>
      <c r="G69" s="192"/>
      <c r="H69" s="182" t="s">
        <v>8</v>
      </c>
      <c r="I69" s="182" t="s">
        <v>9</v>
      </c>
      <c r="J69" s="182" t="s">
        <v>83</v>
      </c>
      <c r="K69" s="183">
        <v>489261.5</v>
      </c>
      <c r="L69" s="339">
        <v>42823</v>
      </c>
      <c r="M69" s="192"/>
      <c r="N69" s="193" t="s">
        <v>106</v>
      </c>
      <c r="O69" s="192"/>
      <c r="P69" s="192"/>
      <c r="Q69" s="210"/>
      <c r="R69" s="210">
        <f>374632.79+41538.81</f>
        <v>416171.6</v>
      </c>
      <c r="S69" s="194"/>
      <c r="T69" s="175" t="s">
        <v>109</v>
      </c>
      <c r="U69" s="200">
        <v>42866</v>
      </c>
      <c r="V69" s="170" t="s">
        <v>109</v>
      </c>
      <c r="W69" s="170" t="s">
        <v>3</v>
      </c>
      <c r="X69" s="192"/>
      <c r="Y69" s="195"/>
      <c r="Z69" s="192"/>
      <c r="AA69" s="196"/>
      <c r="AB69" s="192"/>
      <c r="AC69" s="192"/>
      <c r="AD69" s="196"/>
      <c r="AE69" s="192"/>
      <c r="AF69" s="192"/>
      <c r="AG69" s="192"/>
    </row>
    <row r="70" spans="1:33" ht="36" x14ac:dyDescent="0.2">
      <c r="A70" s="111">
        <v>66</v>
      </c>
      <c r="B70" s="182"/>
      <c r="C70" s="182" t="s">
        <v>14</v>
      </c>
      <c r="D70" s="182">
        <v>80575</v>
      </c>
      <c r="E70" s="182" t="s">
        <v>374</v>
      </c>
      <c r="F70" s="192"/>
      <c r="G70" s="192"/>
      <c r="H70" s="182" t="s">
        <v>8</v>
      </c>
      <c r="I70" s="182" t="s">
        <v>9</v>
      </c>
      <c r="J70" s="182" t="s">
        <v>83</v>
      </c>
      <c r="K70" s="183">
        <v>100</v>
      </c>
      <c r="L70" s="339">
        <v>42823</v>
      </c>
      <c r="M70" s="192"/>
      <c r="N70" s="193" t="s">
        <v>106</v>
      </c>
      <c r="O70" s="192"/>
      <c r="P70" s="192"/>
      <c r="Q70" s="210"/>
      <c r="R70" s="210">
        <v>282649.90999999997</v>
      </c>
      <c r="S70" s="194"/>
      <c r="T70" s="175" t="s">
        <v>109</v>
      </c>
      <c r="U70" s="200">
        <v>42866</v>
      </c>
      <c r="V70" s="170" t="s">
        <v>109</v>
      </c>
      <c r="W70" s="170" t="s">
        <v>3</v>
      </c>
      <c r="X70" s="192"/>
      <c r="Y70" s="195"/>
      <c r="Z70" s="192"/>
      <c r="AA70" s="196"/>
      <c r="AB70" s="192"/>
      <c r="AC70" s="192"/>
      <c r="AD70" s="196"/>
      <c r="AE70" s="192"/>
      <c r="AF70" s="192"/>
      <c r="AG70" s="192"/>
    </row>
    <row r="71" spans="1:33" ht="43.5" customHeight="1" x14ac:dyDescent="0.2">
      <c r="A71" s="111">
        <v>67</v>
      </c>
      <c r="B71" s="182"/>
      <c r="C71" s="182" t="s">
        <v>14</v>
      </c>
      <c r="D71" s="182">
        <v>80575</v>
      </c>
      <c r="E71" s="182" t="s">
        <v>375</v>
      </c>
      <c r="F71" s="192"/>
      <c r="G71" s="192"/>
      <c r="H71" s="182" t="s">
        <v>8</v>
      </c>
      <c r="I71" s="182" t="s">
        <v>9</v>
      </c>
      <c r="J71" s="182" t="s">
        <v>83</v>
      </c>
      <c r="K71" s="183"/>
      <c r="L71" s="339">
        <v>42823</v>
      </c>
      <c r="M71" s="192"/>
      <c r="N71" s="193" t="s">
        <v>106</v>
      </c>
      <c r="O71" s="192"/>
      <c r="P71" s="192"/>
      <c r="Q71" s="210"/>
      <c r="R71" s="210">
        <f>180343.05+72508.77</f>
        <v>252851.82</v>
      </c>
      <c r="S71" s="194"/>
      <c r="T71" s="175" t="s">
        <v>109</v>
      </c>
      <c r="U71" s="200">
        <v>42866</v>
      </c>
      <c r="V71" s="170" t="s">
        <v>109</v>
      </c>
      <c r="W71" s="170" t="s">
        <v>3</v>
      </c>
      <c r="X71" s="192"/>
      <c r="Y71" s="195"/>
      <c r="Z71" s="192"/>
      <c r="AA71" s="196"/>
      <c r="AB71" s="192"/>
      <c r="AC71" s="192"/>
      <c r="AD71" s="196"/>
      <c r="AE71" s="192"/>
      <c r="AF71" s="192"/>
      <c r="AG71" s="192"/>
    </row>
    <row r="72" spans="1:33" ht="43.5" customHeight="1" x14ac:dyDescent="0.2">
      <c r="A72" s="111">
        <v>68</v>
      </c>
      <c r="B72" s="182"/>
      <c r="C72" s="182" t="s">
        <v>14</v>
      </c>
      <c r="D72" s="182">
        <v>6102</v>
      </c>
      <c r="E72" s="182" t="s">
        <v>369</v>
      </c>
      <c r="F72" s="192"/>
      <c r="G72" s="192"/>
      <c r="H72" s="182" t="s">
        <v>8</v>
      </c>
      <c r="I72" s="182" t="s">
        <v>9</v>
      </c>
      <c r="J72" s="182" t="s">
        <v>83</v>
      </c>
      <c r="K72" s="183">
        <v>1087935.1000000001</v>
      </c>
      <c r="L72" s="339">
        <v>42823</v>
      </c>
      <c r="M72" s="192"/>
      <c r="N72" s="193" t="s">
        <v>389</v>
      </c>
      <c r="O72" s="182" t="s">
        <v>369</v>
      </c>
      <c r="P72" s="192"/>
      <c r="Q72" s="210"/>
      <c r="R72" s="210">
        <v>0</v>
      </c>
      <c r="S72" s="194"/>
      <c r="T72" s="175" t="s">
        <v>109</v>
      </c>
      <c r="U72" s="200">
        <v>42866</v>
      </c>
      <c r="V72" s="170" t="s">
        <v>109</v>
      </c>
      <c r="W72" s="170" t="s">
        <v>3</v>
      </c>
      <c r="X72" s="192"/>
      <c r="Y72" s="195"/>
      <c r="Z72" s="192"/>
      <c r="AA72" s="196"/>
      <c r="AB72" s="192"/>
      <c r="AC72" s="192"/>
      <c r="AD72" s="196"/>
      <c r="AE72" s="192"/>
      <c r="AF72" s="192"/>
      <c r="AG72" s="192"/>
    </row>
    <row r="73" spans="1:33" ht="43.5" customHeight="1" x14ac:dyDescent="0.2">
      <c r="A73" s="111">
        <v>69</v>
      </c>
      <c r="B73" s="182"/>
      <c r="C73" s="182" t="s">
        <v>370</v>
      </c>
      <c r="D73" s="182">
        <v>96790</v>
      </c>
      <c r="E73" s="182" t="s">
        <v>378</v>
      </c>
      <c r="F73" s="192" t="s">
        <v>372</v>
      </c>
      <c r="G73" s="192">
        <v>106685</v>
      </c>
      <c r="H73" s="182" t="s">
        <v>8</v>
      </c>
      <c r="I73" s="182" t="s">
        <v>9</v>
      </c>
      <c r="J73" s="182" t="s">
        <v>371</v>
      </c>
      <c r="K73" s="183">
        <v>255432</v>
      </c>
      <c r="L73" s="339">
        <v>42823</v>
      </c>
      <c r="M73" s="192"/>
      <c r="N73" s="193" t="s">
        <v>106</v>
      </c>
      <c r="O73" s="182" t="s">
        <v>378</v>
      </c>
      <c r="P73" s="192"/>
      <c r="Q73" s="210"/>
      <c r="R73" s="210">
        <v>255432</v>
      </c>
      <c r="S73" s="194"/>
      <c r="T73" s="175" t="s">
        <v>109</v>
      </c>
      <c r="U73" s="200">
        <v>42866</v>
      </c>
      <c r="V73" s="170" t="s">
        <v>109</v>
      </c>
      <c r="W73" s="170" t="s">
        <v>3</v>
      </c>
      <c r="X73" s="192"/>
      <c r="Y73" s="195"/>
      <c r="Z73" s="192"/>
      <c r="AA73" s="196"/>
      <c r="AB73" s="192"/>
      <c r="AC73" s="192"/>
      <c r="AD73" s="196"/>
      <c r="AE73" s="192"/>
      <c r="AF73" s="192"/>
      <c r="AG73" s="192"/>
    </row>
    <row r="74" spans="1:33" ht="43.5" customHeight="1" x14ac:dyDescent="0.2">
      <c r="A74" s="111">
        <v>70</v>
      </c>
      <c r="B74" s="182"/>
      <c r="C74" s="182" t="s">
        <v>180</v>
      </c>
      <c r="D74" s="182">
        <v>6151</v>
      </c>
      <c r="E74" s="344" t="s">
        <v>377</v>
      </c>
      <c r="F74" s="338" t="s">
        <v>376</v>
      </c>
      <c r="G74" s="192"/>
      <c r="H74" s="182" t="s">
        <v>8</v>
      </c>
      <c r="I74" s="182" t="s">
        <v>9</v>
      </c>
      <c r="J74" s="182" t="s">
        <v>371</v>
      </c>
      <c r="K74" s="183">
        <v>202715.29</v>
      </c>
      <c r="L74" s="339">
        <v>42823</v>
      </c>
      <c r="M74" s="192"/>
      <c r="N74" s="193" t="s">
        <v>106</v>
      </c>
      <c r="O74" s="182" t="s">
        <v>377</v>
      </c>
      <c r="P74" s="192"/>
      <c r="Q74" s="210"/>
      <c r="R74" s="210">
        <v>202715.29</v>
      </c>
      <c r="S74" s="194"/>
      <c r="T74" s="175" t="s">
        <v>109</v>
      </c>
      <c r="U74" s="200">
        <v>42866</v>
      </c>
      <c r="V74" s="170" t="s">
        <v>109</v>
      </c>
      <c r="W74" s="170" t="s">
        <v>3</v>
      </c>
      <c r="X74" s="192"/>
      <c r="Y74" s="195"/>
      <c r="Z74" s="192"/>
      <c r="AA74" s="196"/>
      <c r="AB74" s="192"/>
      <c r="AC74" s="192"/>
      <c r="AD74" s="196"/>
      <c r="AE74" s="192"/>
      <c r="AF74" s="192"/>
      <c r="AG74" s="192"/>
    </row>
    <row r="75" spans="1:33" ht="43.5" customHeight="1" x14ac:dyDescent="0.2">
      <c r="A75" s="111">
        <v>71</v>
      </c>
      <c r="B75" s="182" t="s">
        <v>384</v>
      </c>
      <c r="C75" s="182" t="s">
        <v>180</v>
      </c>
      <c r="D75" s="182" t="s">
        <v>383</v>
      </c>
      <c r="E75" s="182" t="s">
        <v>379</v>
      </c>
      <c r="F75" s="192"/>
      <c r="G75" s="192"/>
      <c r="H75" s="182" t="s">
        <v>8</v>
      </c>
      <c r="I75" s="182" t="s">
        <v>9</v>
      </c>
      <c r="J75" s="182" t="str">
        <f>E75</f>
        <v xml:space="preserve">Traffic fines </v>
      </c>
      <c r="K75" s="183">
        <f>810+700</f>
        <v>1510</v>
      </c>
      <c r="L75" s="339">
        <v>42825</v>
      </c>
      <c r="M75" s="192"/>
      <c r="N75" s="193" t="s">
        <v>106</v>
      </c>
      <c r="O75" s="182" t="s">
        <v>379</v>
      </c>
      <c r="P75" s="192"/>
      <c r="Q75" s="210"/>
      <c r="R75" s="210">
        <v>1510</v>
      </c>
      <c r="S75" s="194"/>
      <c r="T75" s="175" t="s">
        <v>109</v>
      </c>
      <c r="U75" s="200">
        <v>42866</v>
      </c>
      <c r="V75" s="170" t="s">
        <v>109</v>
      </c>
      <c r="W75" s="170" t="s">
        <v>3</v>
      </c>
      <c r="X75" s="192"/>
      <c r="Y75" s="195"/>
      <c r="Z75" s="192"/>
      <c r="AA75" s="196"/>
      <c r="AB75" s="192"/>
      <c r="AC75" s="192"/>
      <c r="AD75" s="196"/>
      <c r="AE75" s="192"/>
      <c r="AF75" s="192"/>
      <c r="AG75" s="192"/>
    </row>
    <row r="76" spans="1:33" ht="43.5" customHeight="1" x14ac:dyDescent="0.2">
      <c r="A76" s="111">
        <v>72</v>
      </c>
      <c r="B76" s="182" t="s">
        <v>385</v>
      </c>
      <c r="C76" s="182" t="s">
        <v>180</v>
      </c>
      <c r="D76" s="182" t="s">
        <v>383</v>
      </c>
      <c r="E76" s="182" t="s">
        <v>380</v>
      </c>
      <c r="F76" s="192"/>
      <c r="G76" s="192"/>
      <c r="H76" s="182" t="s">
        <v>8</v>
      </c>
      <c r="I76" s="182" t="s">
        <v>9</v>
      </c>
      <c r="J76" s="182" t="str">
        <f>E76</f>
        <v>Interest: Extra Dimension</v>
      </c>
      <c r="K76" s="183">
        <v>125369.34</v>
      </c>
      <c r="L76" s="339">
        <v>42825</v>
      </c>
      <c r="M76" s="192"/>
      <c r="N76" s="193" t="s">
        <v>106</v>
      </c>
      <c r="O76" s="182" t="s">
        <v>380</v>
      </c>
      <c r="P76" s="192"/>
      <c r="Q76" s="210"/>
      <c r="R76" s="210">
        <v>125369.34</v>
      </c>
      <c r="S76" s="194"/>
      <c r="T76" s="175" t="s">
        <v>109</v>
      </c>
      <c r="U76" s="200">
        <v>42866</v>
      </c>
      <c r="V76" s="170" t="s">
        <v>109</v>
      </c>
      <c r="W76" s="170" t="s">
        <v>3</v>
      </c>
      <c r="X76" s="192"/>
      <c r="Y76" s="195"/>
      <c r="Z76" s="192"/>
      <c r="AA76" s="196"/>
      <c r="AB76" s="192"/>
      <c r="AC76" s="192"/>
      <c r="AD76" s="196"/>
      <c r="AE76" s="192"/>
      <c r="AF76" s="192"/>
      <c r="AG76" s="192"/>
    </row>
    <row r="77" spans="1:33" ht="43.5" customHeight="1" x14ac:dyDescent="0.2">
      <c r="A77" s="111">
        <v>73</v>
      </c>
      <c r="B77" s="182" t="s">
        <v>386</v>
      </c>
      <c r="C77" s="182" t="s">
        <v>180</v>
      </c>
      <c r="D77" s="182" t="s">
        <v>383</v>
      </c>
      <c r="E77" s="182" t="s">
        <v>381</v>
      </c>
      <c r="F77" s="192"/>
      <c r="G77" s="192"/>
      <c r="H77" s="182" t="s">
        <v>8</v>
      </c>
      <c r="I77" s="182" t="s">
        <v>9</v>
      </c>
      <c r="J77" s="182" t="str">
        <f>E77</f>
        <v>Interest: Kapbro settlement</v>
      </c>
      <c r="K77" s="183">
        <v>96387.67</v>
      </c>
      <c r="L77" s="339">
        <v>42825</v>
      </c>
      <c r="M77" s="192"/>
      <c r="N77" s="193" t="s">
        <v>106</v>
      </c>
      <c r="O77" s="182" t="s">
        <v>381</v>
      </c>
      <c r="P77" s="192"/>
      <c r="Q77" s="210"/>
      <c r="R77" s="210">
        <v>96387.67</v>
      </c>
      <c r="S77" s="194"/>
      <c r="T77" s="175" t="s">
        <v>109</v>
      </c>
      <c r="U77" s="200">
        <v>42866</v>
      </c>
      <c r="V77" s="170" t="s">
        <v>109</v>
      </c>
      <c r="W77" s="170" t="s">
        <v>3</v>
      </c>
      <c r="X77" s="192"/>
      <c r="Y77" s="195"/>
      <c r="Z77" s="192"/>
      <c r="AA77" s="196"/>
      <c r="AB77" s="192"/>
      <c r="AC77" s="192"/>
      <c r="AD77" s="196"/>
      <c r="AE77" s="192"/>
      <c r="AF77" s="192"/>
      <c r="AG77" s="192"/>
    </row>
    <row r="78" spans="1:33" ht="43.5" customHeight="1" x14ac:dyDescent="0.2">
      <c r="A78" s="111">
        <v>74</v>
      </c>
      <c r="B78" s="182" t="s">
        <v>387</v>
      </c>
      <c r="C78" s="182" t="s">
        <v>180</v>
      </c>
      <c r="D78" s="182" t="s">
        <v>383</v>
      </c>
      <c r="E78" s="182" t="s">
        <v>382</v>
      </c>
      <c r="F78" s="192"/>
      <c r="G78" s="192"/>
      <c r="H78" s="182" t="s">
        <v>8</v>
      </c>
      <c r="I78" s="182" t="s">
        <v>9</v>
      </c>
      <c r="J78" s="182" t="str">
        <f>E78</f>
        <v>Settlement: NC Dube</v>
      </c>
      <c r="K78" s="183">
        <v>1241981</v>
      </c>
      <c r="L78" s="339">
        <v>42825</v>
      </c>
      <c r="M78" s="192"/>
      <c r="N78" s="193" t="s">
        <v>106</v>
      </c>
      <c r="O78" s="182" t="s">
        <v>382</v>
      </c>
      <c r="P78" s="192"/>
      <c r="Q78" s="210"/>
      <c r="R78" s="210">
        <v>1241981</v>
      </c>
      <c r="S78" s="194"/>
      <c r="T78" s="175" t="s">
        <v>109</v>
      </c>
      <c r="U78" s="200">
        <v>42866</v>
      </c>
      <c r="V78" s="170" t="s">
        <v>109</v>
      </c>
      <c r="W78" s="170" t="s">
        <v>3</v>
      </c>
      <c r="X78" s="192"/>
      <c r="Y78" s="195"/>
      <c r="Z78" s="192"/>
      <c r="AA78" s="196"/>
      <c r="AB78" s="192"/>
      <c r="AC78" s="192"/>
      <c r="AD78" s="196"/>
      <c r="AE78" s="192"/>
      <c r="AF78" s="192"/>
      <c r="AG78" s="192"/>
    </row>
    <row r="79" spans="1:33" ht="47.25" customHeight="1" x14ac:dyDescent="0.2">
      <c r="A79" s="111">
        <v>75</v>
      </c>
      <c r="B79" s="182" t="s">
        <v>388</v>
      </c>
      <c r="C79" s="182" t="s">
        <v>180</v>
      </c>
      <c r="D79" s="182" t="s">
        <v>383</v>
      </c>
      <c r="E79" s="182" t="s">
        <v>369</v>
      </c>
      <c r="F79" s="192"/>
      <c r="G79" s="192"/>
      <c r="H79" s="182" t="s">
        <v>8</v>
      </c>
      <c r="I79" s="182" t="s">
        <v>9</v>
      </c>
      <c r="J79" s="182" t="str">
        <f>E79</f>
        <v>Penalty fees on vehicle licences not paid from November 2016 - February 2017</v>
      </c>
      <c r="K79" s="183">
        <f>35194.2+1302349.9+480536.6+504968.2</f>
        <v>2323048.9</v>
      </c>
      <c r="L79" s="339">
        <v>42825</v>
      </c>
      <c r="M79" s="192"/>
      <c r="N79" s="193" t="s">
        <v>106</v>
      </c>
      <c r="O79" s="182" t="s">
        <v>369</v>
      </c>
      <c r="P79" s="192"/>
      <c r="Q79" s="210">
        <v>1129023</v>
      </c>
      <c r="R79" s="210">
        <v>4340510.8</v>
      </c>
      <c r="S79" s="194"/>
      <c r="T79" s="175" t="s">
        <v>109</v>
      </c>
      <c r="U79" s="200">
        <v>42866</v>
      </c>
      <c r="V79" s="170" t="s">
        <v>109</v>
      </c>
      <c r="W79" s="170" t="s">
        <v>3</v>
      </c>
      <c r="X79" s="192"/>
      <c r="Y79" s="195"/>
      <c r="Z79" s="192"/>
      <c r="AA79" s="196"/>
      <c r="AB79" s="192"/>
      <c r="AC79" s="192"/>
      <c r="AD79" s="196"/>
      <c r="AE79" s="192"/>
      <c r="AF79" s="192"/>
      <c r="AG79" s="192"/>
    </row>
    <row r="80" spans="1:33" s="15" customFormat="1" ht="27.75" customHeight="1" thickBot="1" x14ac:dyDescent="0.25">
      <c r="A80" s="475" t="s">
        <v>138</v>
      </c>
      <c r="B80" s="475"/>
      <c r="C80" s="475"/>
      <c r="D80" s="476"/>
      <c r="E80" s="475"/>
      <c r="F80" s="475"/>
      <c r="G80" s="475"/>
      <c r="H80" s="476"/>
      <c r="I80" s="476"/>
      <c r="J80" s="476"/>
      <c r="K80" s="475"/>
      <c r="L80" s="475"/>
      <c r="M80" s="24"/>
      <c r="N80" s="234"/>
      <c r="O80" s="24"/>
      <c r="P80" s="24"/>
      <c r="Q80" s="235">
        <f>SUM(Q5:Q79)</f>
        <v>165965920.84</v>
      </c>
      <c r="R80" s="235">
        <f>SUM(R5:R79)</f>
        <v>56302508.949999996</v>
      </c>
      <c r="S80" s="236"/>
      <c r="T80" s="237"/>
      <c r="U80" s="238"/>
      <c r="V80" s="239"/>
      <c r="W80" s="239"/>
      <c r="X80" s="240"/>
      <c r="Y80" s="239"/>
      <c r="Z80" s="24"/>
      <c r="AA80" s="25"/>
      <c r="AB80" s="24"/>
      <c r="AC80" s="24"/>
      <c r="AD80" s="25"/>
      <c r="AE80" s="24"/>
      <c r="AF80" s="24"/>
      <c r="AG80" s="24"/>
    </row>
    <row r="81" spans="17:18" ht="12.75" thickTop="1" x14ac:dyDescent="0.2">
      <c r="Q81" s="50">
        <f>SUBTOTAL(9,Q21:Q79)</f>
        <v>165965920.84</v>
      </c>
      <c r="R81" s="50">
        <f>SUBTOTAL(9,R21:R79)</f>
        <v>56302508.949999996</v>
      </c>
    </row>
  </sheetData>
  <mergeCells count="4">
    <mergeCell ref="A3:L3"/>
    <mergeCell ref="O3:R3"/>
    <mergeCell ref="Z3:AG3"/>
    <mergeCell ref="A80:L80"/>
  </mergeCells>
  <conditionalFormatting sqref="N2:N27 N34:N36 N39:N1048576">
    <cfRule type="containsText" dxfId="107" priority="9" operator="containsText" text="Open">
      <formula>NOT(ISERROR(SEARCH("Open",N2)))</formula>
    </cfRule>
    <cfRule type="containsText" dxfId="106" priority="10" operator="containsText" text="Finalised">
      <formula>NOT(ISERROR(SEARCH("Finalised",N2)))</formula>
    </cfRule>
  </conditionalFormatting>
  <conditionalFormatting sqref="N29 N33">
    <cfRule type="containsText" dxfId="105" priority="7" operator="containsText" text="Open">
      <formula>NOT(ISERROR(SEARCH("Open",N29)))</formula>
    </cfRule>
    <cfRule type="containsText" dxfId="104" priority="8" operator="containsText" text="Finalised">
      <formula>NOT(ISERROR(SEARCH("Finalised",N29)))</formula>
    </cfRule>
  </conditionalFormatting>
  <conditionalFormatting sqref="N28">
    <cfRule type="containsText" dxfId="103" priority="5" operator="containsText" text="Open">
      <formula>NOT(ISERROR(SEARCH("Open",N28)))</formula>
    </cfRule>
    <cfRule type="containsText" dxfId="102" priority="6" operator="containsText" text="Finalised">
      <formula>NOT(ISERROR(SEARCH("Finalised",N28)))</formula>
    </cfRule>
  </conditionalFormatting>
  <conditionalFormatting sqref="N30:N32">
    <cfRule type="containsText" dxfId="101" priority="3" operator="containsText" text="Open">
      <formula>NOT(ISERROR(SEARCH("Open",N30)))</formula>
    </cfRule>
    <cfRule type="containsText" dxfId="100" priority="4" operator="containsText" text="Finalised">
      <formula>NOT(ISERROR(SEARCH("Finalised",N30)))</formula>
    </cfRule>
  </conditionalFormatting>
  <conditionalFormatting sqref="N37:N38">
    <cfRule type="containsText" dxfId="99" priority="1" operator="containsText" text="Open">
      <formula>NOT(ISERROR(SEARCH("Open",N37)))</formula>
    </cfRule>
    <cfRule type="containsText" dxfId="98" priority="2" operator="containsText" text="Finalised">
      <formula>NOT(ISERROR(SEARCH("Finalised",N37)))</formula>
    </cfRule>
  </conditionalFormatting>
  <pageMargins left="0" right="0" top="0.39370078740157483" bottom="0.39370078740157483" header="0" footer="0"/>
  <pageSetup paperSize="8" scale="85" fitToHeight="5" orientation="landscape" r:id="rId1"/>
  <headerFooter alignWithMargins="0">
    <oddHeader>&amp;RAnnexure C</oddHeader>
    <oddFooter xml:space="preserve">&amp;LFruitless &amp; Wasteful Register as at 30 September 2016&amp;R&amp;8&amp;P&amp;10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3"/>
  <sheetViews>
    <sheetView showGridLines="0" zoomScale="80" zoomScaleNormal="80" workbookViewId="0">
      <pane ySplit="4" topLeftCell="A5" activePane="bottomLeft" state="frozen"/>
      <selection pane="bottomLeft" activeCell="E24" sqref="E24"/>
    </sheetView>
  </sheetViews>
  <sheetFormatPr defaultRowHeight="12" x14ac:dyDescent="0.2"/>
  <cols>
    <col min="1" max="1" width="4.85546875" style="1" customWidth="1"/>
    <col min="2" max="2" width="16.5703125" style="1" customWidth="1"/>
    <col min="3" max="3" width="12.5703125" style="1" customWidth="1"/>
    <col min="4" max="4" width="16" style="1" customWidth="1"/>
    <col min="5" max="5" width="25.7109375" style="24" customWidth="1"/>
    <col min="6" max="6" width="12.28515625" style="24" customWidth="1"/>
    <col min="7" max="7" width="11" style="24" customWidth="1"/>
    <col min="8" max="8" width="19.5703125" style="1" customWidth="1"/>
    <col min="9" max="9" width="20.140625" style="1" customWidth="1"/>
    <col min="10" max="10" width="16.28515625" style="1" customWidth="1"/>
    <col min="11" max="11" width="15" style="47" customWidth="1"/>
    <col min="12" max="12" width="11.140625" style="191" customWidth="1"/>
    <col min="13" max="13" width="23.5703125" style="24" hidden="1" customWidth="1"/>
    <col min="14" max="14" width="12.85546875" style="66" customWidth="1"/>
    <col min="15" max="15" width="22.7109375" style="24" hidden="1" customWidth="1"/>
    <col min="16" max="16" width="24" style="24" hidden="1" customWidth="1"/>
    <col min="17" max="18" width="19.85546875" style="50" bestFit="1" customWidth="1"/>
    <col min="19" max="19" width="26.85546875" style="39" customWidth="1"/>
    <col min="20" max="20" width="10" style="66" customWidth="1"/>
    <col min="21" max="21" width="14.85546875" style="110" customWidth="1"/>
    <col min="22" max="22" width="17.85546875" style="26" customWidth="1"/>
    <col min="23" max="23" width="16.85546875" style="26" customWidth="1"/>
    <col min="24" max="24" width="14.28515625" style="24" customWidth="1"/>
    <col min="25" max="25" width="13.140625" style="26"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41" s="3" customFormat="1" ht="24" customHeight="1" x14ac:dyDescent="0.2">
      <c r="A1" s="178" t="s">
        <v>339</v>
      </c>
      <c r="B1" s="53"/>
      <c r="C1" s="53"/>
      <c r="D1" s="53"/>
      <c r="E1" s="53"/>
      <c r="F1" s="53"/>
      <c r="G1" s="53"/>
      <c r="H1" s="53"/>
      <c r="I1" s="53"/>
      <c r="J1" s="53"/>
      <c r="K1" s="53"/>
      <c r="L1" s="185"/>
      <c r="M1" s="53"/>
      <c r="N1" s="53"/>
      <c r="O1" s="53"/>
      <c r="P1" s="53"/>
      <c r="Q1" s="53"/>
      <c r="R1" s="53"/>
      <c r="S1" s="53"/>
      <c r="T1" s="53"/>
      <c r="U1" s="53" t="s">
        <v>373</v>
      </c>
      <c r="V1" s="53"/>
      <c r="W1" s="53"/>
      <c r="X1" s="53"/>
      <c r="Y1" s="53"/>
      <c r="Z1" s="53"/>
      <c r="AA1" s="53"/>
      <c r="AB1" s="53"/>
      <c r="AC1" s="53"/>
      <c r="AD1" s="53"/>
      <c r="AE1" s="53"/>
      <c r="AF1" s="53"/>
      <c r="AG1" s="54"/>
    </row>
    <row r="2" spans="1:41" s="4" customFormat="1" ht="18.75" customHeight="1" x14ac:dyDescent="0.2">
      <c r="A2" s="11"/>
      <c r="B2" s="10"/>
      <c r="E2" s="267"/>
      <c r="F2" s="8"/>
      <c r="G2" s="8"/>
      <c r="K2" s="45"/>
      <c r="L2" s="186"/>
      <c r="M2" s="8"/>
      <c r="N2" s="63"/>
      <c r="O2" s="8"/>
      <c r="P2" s="8"/>
      <c r="Q2" s="48"/>
      <c r="R2" s="48"/>
      <c r="S2" s="37"/>
      <c r="T2" s="63"/>
      <c r="U2" s="108"/>
      <c r="V2" s="9"/>
      <c r="W2" s="9"/>
      <c r="X2" s="8"/>
      <c r="Y2" s="9"/>
      <c r="Z2" s="8"/>
      <c r="AA2" s="22"/>
      <c r="AB2" s="8"/>
      <c r="AC2" s="8"/>
      <c r="AD2" s="22"/>
      <c r="AE2" s="8"/>
      <c r="AF2" s="8"/>
      <c r="AG2" s="8"/>
    </row>
    <row r="3" spans="1:41"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180"/>
      <c r="T3" s="180"/>
      <c r="U3" s="180"/>
      <c r="V3" s="180"/>
      <c r="W3" s="180"/>
      <c r="X3" s="180"/>
      <c r="Y3" s="181"/>
      <c r="Z3" s="474" t="s">
        <v>39</v>
      </c>
      <c r="AA3" s="474"/>
      <c r="AB3" s="474"/>
      <c r="AC3" s="474"/>
      <c r="AD3" s="474"/>
      <c r="AE3" s="474"/>
      <c r="AF3" s="474"/>
      <c r="AG3" s="474"/>
    </row>
    <row r="4" spans="1:41"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261</v>
      </c>
      <c r="R4" s="115" t="s">
        <v>284</v>
      </c>
      <c r="S4" s="113" t="s">
        <v>24</v>
      </c>
      <c r="T4" s="95" t="s">
        <v>44</v>
      </c>
      <c r="U4" s="109" t="s">
        <v>25</v>
      </c>
      <c r="V4" s="109" t="s">
        <v>55</v>
      </c>
      <c r="W4" s="109" t="s">
        <v>54</v>
      </c>
      <c r="X4" s="113" t="s">
        <v>26</v>
      </c>
      <c r="Y4" s="109" t="s">
        <v>25</v>
      </c>
      <c r="Z4" s="95" t="s">
        <v>28</v>
      </c>
      <c r="AA4" s="116" t="s">
        <v>29</v>
      </c>
      <c r="AB4" s="117" t="s">
        <v>30</v>
      </c>
      <c r="AC4" s="117" t="s">
        <v>31</v>
      </c>
      <c r="AD4" s="116" t="s">
        <v>32</v>
      </c>
      <c r="AE4" s="93" t="s">
        <v>33</v>
      </c>
      <c r="AF4" s="95" t="s">
        <v>34</v>
      </c>
      <c r="AG4" s="118" t="s">
        <v>35</v>
      </c>
    </row>
    <row r="5" spans="1:41" s="4" customFormat="1" ht="84" x14ac:dyDescent="0.2">
      <c r="A5" s="111">
        <v>1</v>
      </c>
      <c r="B5" s="198" t="s">
        <v>45</v>
      </c>
      <c r="C5" s="162" t="s">
        <v>17</v>
      </c>
      <c r="D5" s="162" t="s">
        <v>47</v>
      </c>
      <c r="E5" s="161" t="s">
        <v>78</v>
      </c>
      <c r="F5" s="198" t="s">
        <v>51</v>
      </c>
      <c r="G5" s="163">
        <v>111270</v>
      </c>
      <c r="H5" s="161" t="s">
        <v>8</v>
      </c>
      <c r="I5" s="161" t="s">
        <v>9</v>
      </c>
      <c r="J5" s="161" t="s">
        <v>46</v>
      </c>
      <c r="K5" s="164">
        <v>20000</v>
      </c>
      <c r="L5" s="339">
        <v>41730</v>
      </c>
      <c r="M5" s="161" t="s">
        <v>42</v>
      </c>
      <c r="N5" s="165" t="s">
        <v>106</v>
      </c>
      <c r="O5" s="161" t="s">
        <v>93</v>
      </c>
      <c r="P5" s="166" t="s">
        <v>124</v>
      </c>
      <c r="Q5" s="209"/>
      <c r="R5" s="209">
        <v>0</v>
      </c>
      <c r="S5" s="168" t="s">
        <v>247</v>
      </c>
      <c r="T5" s="169" t="s">
        <v>109</v>
      </c>
      <c r="U5" s="200">
        <v>42139</v>
      </c>
      <c r="V5" s="170" t="s">
        <v>109</v>
      </c>
      <c r="W5" s="170" t="s">
        <v>3</v>
      </c>
      <c r="X5" s="166"/>
      <c r="Y5" s="171"/>
      <c r="Z5" s="166"/>
      <c r="AA5" s="172"/>
      <c r="AB5" s="166"/>
      <c r="AC5" s="166"/>
      <c r="AD5" s="172"/>
      <c r="AE5" s="166"/>
      <c r="AF5" s="166"/>
      <c r="AG5" s="166"/>
    </row>
    <row r="6" spans="1:41" s="4" customFormat="1" ht="84" x14ac:dyDescent="0.2">
      <c r="A6" s="111">
        <v>2</v>
      </c>
      <c r="B6" s="198" t="s">
        <v>165</v>
      </c>
      <c r="C6" s="162" t="s">
        <v>14</v>
      </c>
      <c r="D6" s="162" t="s">
        <v>59</v>
      </c>
      <c r="E6" s="161" t="s">
        <v>166</v>
      </c>
      <c r="F6" s="198" t="s">
        <v>167</v>
      </c>
      <c r="G6" s="163">
        <v>107736</v>
      </c>
      <c r="H6" s="161" t="s">
        <v>8</v>
      </c>
      <c r="I6" s="161" t="s">
        <v>168</v>
      </c>
      <c r="J6" s="161" t="s">
        <v>169</v>
      </c>
      <c r="K6" s="164">
        <v>0</v>
      </c>
      <c r="L6" s="339">
        <v>41730.333333333336</v>
      </c>
      <c r="M6" s="161" t="s">
        <v>170</v>
      </c>
      <c r="N6" s="165" t="s">
        <v>106</v>
      </c>
      <c r="O6" s="168" t="s">
        <v>171</v>
      </c>
      <c r="P6" s="166"/>
      <c r="Q6" s="209"/>
      <c r="R6" s="209">
        <v>0</v>
      </c>
      <c r="S6" s="168" t="s">
        <v>272</v>
      </c>
      <c r="T6" s="169" t="s">
        <v>109</v>
      </c>
      <c r="U6" s="200">
        <v>42209</v>
      </c>
      <c r="V6" s="219" t="s">
        <v>262</v>
      </c>
      <c r="W6" s="170" t="s">
        <v>3</v>
      </c>
      <c r="X6" s="166"/>
      <c r="Y6" s="171"/>
      <c r="Z6" s="166"/>
      <c r="AA6" s="172"/>
      <c r="AB6" s="166"/>
      <c r="AC6" s="166"/>
      <c r="AD6" s="172"/>
      <c r="AE6" s="166"/>
      <c r="AF6" s="166"/>
      <c r="AG6" s="166"/>
      <c r="AO6" s="4">
        <v>0</v>
      </c>
    </row>
    <row r="7" spans="1:41" s="4" customFormat="1" ht="72" hidden="1" x14ac:dyDescent="0.2">
      <c r="A7" s="111">
        <v>3</v>
      </c>
      <c r="B7" s="226" t="s">
        <v>79</v>
      </c>
      <c r="C7" s="173" t="s">
        <v>56</v>
      </c>
      <c r="D7" s="166" t="s">
        <v>94</v>
      </c>
      <c r="E7" s="166" t="s">
        <v>57</v>
      </c>
      <c r="F7" s="199" t="s">
        <v>58</v>
      </c>
      <c r="G7" s="166"/>
      <c r="H7" s="166" t="s">
        <v>8</v>
      </c>
      <c r="I7" s="166" t="s">
        <v>9</v>
      </c>
      <c r="J7" s="166" t="s">
        <v>13</v>
      </c>
      <c r="K7" s="174">
        <v>50000000</v>
      </c>
      <c r="L7" s="339">
        <v>42126</v>
      </c>
      <c r="M7" s="161" t="s">
        <v>40</v>
      </c>
      <c r="N7" s="165" t="s">
        <v>38</v>
      </c>
      <c r="O7" s="166" t="s">
        <v>125</v>
      </c>
      <c r="P7" s="166"/>
      <c r="Q7" s="209"/>
      <c r="R7" s="209"/>
      <c r="S7" s="168" t="s">
        <v>248</v>
      </c>
      <c r="T7" s="169" t="s">
        <v>109</v>
      </c>
      <c r="U7" s="200">
        <v>42139</v>
      </c>
      <c r="V7" s="170"/>
      <c r="W7" s="170"/>
      <c r="X7" s="166"/>
      <c r="Y7" s="171"/>
      <c r="Z7" s="166"/>
      <c r="AA7" s="172"/>
      <c r="AB7" s="166"/>
      <c r="AC7" s="166"/>
      <c r="AD7" s="172"/>
      <c r="AE7" s="166"/>
      <c r="AF7" s="166"/>
      <c r="AG7" s="166"/>
    </row>
    <row r="8" spans="1:41" s="4" customFormat="1" ht="144" hidden="1" x14ac:dyDescent="0.2">
      <c r="A8" s="111">
        <v>4</v>
      </c>
      <c r="B8" s="226" t="s">
        <v>86</v>
      </c>
      <c r="C8" s="173" t="s">
        <v>14</v>
      </c>
      <c r="D8" s="166" t="s">
        <v>70</v>
      </c>
      <c r="E8" s="166" t="s">
        <v>85</v>
      </c>
      <c r="F8" s="166" t="s">
        <v>71</v>
      </c>
      <c r="G8" s="166">
        <v>109645</v>
      </c>
      <c r="H8" s="166" t="s">
        <v>8</v>
      </c>
      <c r="I8" s="166" t="s">
        <v>9</v>
      </c>
      <c r="J8" s="166" t="s">
        <v>67</v>
      </c>
      <c r="K8" s="174">
        <v>46072.61</v>
      </c>
      <c r="L8" s="339">
        <v>42061</v>
      </c>
      <c r="M8" s="161" t="s">
        <v>40</v>
      </c>
      <c r="N8" s="175" t="s">
        <v>38</v>
      </c>
      <c r="O8" s="166" t="s">
        <v>98</v>
      </c>
      <c r="P8" s="166" t="s">
        <v>120</v>
      </c>
      <c r="Q8" s="209"/>
      <c r="R8" s="209"/>
      <c r="S8" s="198" t="s">
        <v>131</v>
      </c>
      <c r="T8" s="229" t="s">
        <v>109</v>
      </c>
      <c r="U8" s="227">
        <v>42139</v>
      </c>
      <c r="V8" s="219"/>
      <c r="W8" s="219"/>
      <c r="X8" s="199"/>
      <c r="Y8" s="228"/>
      <c r="Z8" s="206"/>
      <c r="AA8" s="207"/>
      <c r="AB8" s="206"/>
      <c r="AC8" s="206"/>
      <c r="AD8" s="207"/>
      <c r="AE8" s="206"/>
      <c r="AF8" s="206"/>
      <c r="AG8" s="206"/>
    </row>
    <row r="9" spans="1:41" s="4" customFormat="1" ht="45" hidden="1" customHeight="1" x14ac:dyDescent="0.2">
      <c r="A9" s="111">
        <v>5</v>
      </c>
      <c r="B9" s="226" t="s">
        <v>91</v>
      </c>
      <c r="C9" s="173" t="s">
        <v>74</v>
      </c>
      <c r="D9" s="166" t="s">
        <v>75</v>
      </c>
      <c r="E9" s="166" t="s">
        <v>89</v>
      </c>
      <c r="F9" s="166"/>
      <c r="G9" s="166"/>
      <c r="H9" s="166" t="s">
        <v>8</v>
      </c>
      <c r="I9" s="166" t="s">
        <v>9</v>
      </c>
      <c r="J9" s="166" t="s">
        <v>90</v>
      </c>
      <c r="K9" s="174">
        <v>0</v>
      </c>
      <c r="L9" s="339">
        <v>42118</v>
      </c>
      <c r="M9" s="161" t="s">
        <v>40</v>
      </c>
      <c r="N9" s="165" t="s">
        <v>38</v>
      </c>
      <c r="O9" s="166"/>
      <c r="P9" s="166"/>
      <c r="Q9" s="209"/>
      <c r="R9" s="209"/>
      <c r="S9" s="168" t="s">
        <v>275</v>
      </c>
      <c r="T9" s="169" t="s">
        <v>109</v>
      </c>
      <c r="U9" s="200">
        <v>42139</v>
      </c>
      <c r="V9" s="170"/>
      <c r="W9" s="170"/>
      <c r="X9" s="166"/>
      <c r="Y9" s="171"/>
      <c r="Z9" s="166"/>
      <c r="AA9" s="172"/>
      <c r="AB9" s="166"/>
      <c r="AC9" s="166"/>
      <c r="AD9" s="172"/>
      <c r="AE9" s="166"/>
      <c r="AF9" s="166"/>
      <c r="AG9" s="166"/>
    </row>
    <row r="10" spans="1:41" s="4" customFormat="1" ht="108" x14ac:dyDescent="0.2">
      <c r="A10" s="111">
        <v>3</v>
      </c>
      <c r="B10" s="226" t="s">
        <v>113</v>
      </c>
      <c r="C10" s="173" t="s">
        <v>14</v>
      </c>
      <c r="D10" s="173" t="s">
        <v>70</v>
      </c>
      <c r="E10" s="166" t="s">
        <v>112</v>
      </c>
      <c r="F10" s="166"/>
      <c r="G10" s="166"/>
      <c r="H10" s="166" t="s">
        <v>8</v>
      </c>
      <c r="I10" s="166" t="s">
        <v>9</v>
      </c>
      <c r="J10" s="166" t="s">
        <v>114</v>
      </c>
      <c r="K10" s="174">
        <v>0</v>
      </c>
      <c r="L10" s="339">
        <v>42137</v>
      </c>
      <c r="M10" s="161" t="s">
        <v>40</v>
      </c>
      <c r="N10" s="165" t="s">
        <v>106</v>
      </c>
      <c r="O10" s="166" t="s">
        <v>115</v>
      </c>
      <c r="P10" s="166" t="s">
        <v>116</v>
      </c>
      <c r="Q10" s="209"/>
      <c r="R10" s="209">
        <v>0</v>
      </c>
      <c r="S10" s="168" t="s">
        <v>250</v>
      </c>
      <c r="T10" s="175" t="s">
        <v>109</v>
      </c>
      <c r="U10" s="200">
        <v>42139</v>
      </c>
      <c r="V10" s="170" t="s">
        <v>109</v>
      </c>
      <c r="W10" s="170" t="s">
        <v>109</v>
      </c>
      <c r="X10" s="166"/>
      <c r="Y10" s="171"/>
      <c r="Z10" s="166"/>
      <c r="AA10" s="172"/>
      <c r="AB10" s="166"/>
      <c r="AC10" s="166"/>
      <c r="AD10" s="172"/>
      <c r="AE10" s="166"/>
      <c r="AF10" s="166"/>
      <c r="AG10" s="166"/>
    </row>
    <row r="11" spans="1:41" s="8" customFormat="1" ht="36" hidden="1" customHeight="1" x14ac:dyDescent="0.2">
      <c r="A11" s="111">
        <v>7</v>
      </c>
      <c r="B11" s="166" t="s">
        <v>140</v>
      </c>
      <c r="C11" s="166" t="s">
        <v>139</v>
      </c>
      <c r="D11" s="166" t="s">
        <v>139</v>
      </c>
      <c r="E11" s="166" t="s">
        <v>145</v>
      </c>
      <c r="F11" s="166"/>
      <c r="G11" s="166"/>
      <c r="H11" s="166" t="s">
        <v>8</v>
      </c>
      <c r="I11" s="166" t="s">
        <v>141</v>
      </c>
      <c r="J11" s="166" t="s">
        <v>142</v>
      </c>
      <c r="K11" s="167">
        <v>14278.31</v>
      </c>
      <c r="L11" s="339">
        <v>42187</v>
      </c>
      <c r="M11" s="166"/>
      <c r="N11" s="175" t="s">
        <v>251</v>
      </c>
      <c r="O11" s="166"/>
      <c r="P11" s="166"/>
      <c r="Q11" s="167">
        <v>0</v>
      </c>
      <c r="R11" s="209"/>
      <c r="S11" s="168" t="s">
        <v>252</v>
      </c>
      <c r="T11" s="175" t="s">
        <v>109</v>
      </c>
      <c r="U11" s="200">
        <v>42503</v>
      </c>
      <c r="V11" s="170" t="s">
        <v>262</v>
      </c>
      <c r="W11" s="170" t="s">
        <v>3</v>
      </c>
      <c r="X11" s="166"/>
      <c r="Y11" s="171"/>
      <c r="Z11" s="166"/>
      <c r="AA11" s="172"/>
      <c r="AB11" s="166"/>
      <c r="AC11" s="166"/>
      <c r="AD11" s="172"/>
      <c r="AE11" s="166"/>
      <c r="AF11" s="166"/>
      <c r="AG11" s="166"/>
    </row>
    <row r="12" spans="1:41" s="8" customFormat="1" ht="36" hidden="1" customHeight="1" x14ac:dyDescent="0.2">
      <c r="A12" s="111">
        <v>8</v>
      </c>
      <c r="B12" s="166" t="s">
        <v>143</v>
      </c>
      <c r="C12" s="166" t="s">
        <v>144</v>
      </c>
      <c r="D12" s="166" t="s">
        <v>144</v>
      </c>
      <c r="E12" s="166" t="s">
        <v>145</v>
      </c>
      <c r="F12" s="166"/>
      <c r="G12" s="166"/>
      <c r="H12" s="166" t="s">
        <v>8</v>
      </c>
      <c r="I12" s="166" t="s">
        <v>141</v>
      </c>
      <c r="J12" s="166" t="s">
        <v>142</v>
      </c>
      <c r="K12" s="167">
        <v>695.29</v>
      </c>
      <c r="L12" s="339">
        <v>42187</v>
      </c>
      <c r="M12" s="166"/>
      <c r="N12" s="175" t="s">
        <v>251</v>
      </c>
      <c r="O12" s="166"/>
      <c r="P12" s="166"/>
      <c r="Q12" s="167">
        <v>0</v>
      </c>
      <c r="R12" s="209"/>
      <c r="S12" s="168" t="s">
        <v>252</v>
      </c>
      <c r="T12" s="175" t="s">
        <v>109</v>
      </c>
      <c r="U12" s="200">
        <v>42503</v>
      </c>
      <c r="V12" s="170" t="s">
        <v>262</v>
      </c>
      <c r="W12" s="170" t="s">
        <v>3</v>
      </c>
      <c r="X12" s="166"/>
      <c r="Y12" s="171"/>
      <c r="Z12" s="166"/>
      <c r="AA12" s="172"/>
      <c r="AB12" s="166"/>
      <c r="AC12" s="166"/>
      <c r="AD12" s="172"/>
      <c r="AE12" s="166"/>
      <c r="AF12" s="166"/>
      <c r="AG12" s="166"/>
    </row>
    <row r="13" spans="1:41" s="8" customFormat="1" ht="36" hidden="1" customHeight="1" x14ac:dyDescent="0.2">
      <c r="A13" s="111">
        <v>9</v>
      </c>
      <c r="B13" s="166" t="s">
        <v>146</v>
      </c>
      <c r="C13" s="166" t="s">
        <v>14</v>
      </c>
      <c r="D13" s="166" t="s">
        <v>70</v>
      </c>
      <c r="E13" s="166" t="s">
        <v>145</v>
      </c>
      <c r="F13" s="166"/>
      <c r="G13" s="166"/>
      <c r="H13" s="166" t="s">
        <v>8</v>
      </c>
      <c r="I13" s="166" t="s">
        <v>141</v>
      </c>
      <c r="J13" s="166" t="s">
        <v>142</v>
      </c>
      <c r="K13" s="167">
        <v>311.74</v>
      </c>
      <c r="L13" s="339">
        <v>42187</v>
      </c>
      <c r="M13" s="166"/>
      <c r="N13" s="175" t="s">
        <v>251</v>
      </c>
      <c r="O13" s="166"/>
      <c r="P13" s="166"/>
      <c r="Q13" s="167">
        <v>0</v>
      </c>
      <c r="R13" s="209"/>
      <c r="S13" s="168" t="s">
        <v>252</v>
      </c>
      <c r="T13" s="175" t="s">
        <v>109</v>
      </c>
      <c r="U13" s="200">
        <v>42503</v>
      </c>
      <c r="V13" s="170" t="s">
        <v>262</v>
      </c>
      <c r="W13" s="170" t="s">
        <v>3</v>
      </c>
      <c r="X13" s="166"/>
      <c r="Y13" s="171"/>
      <c r="Z13" s="166"/>
      <c r="AA13" s="172"/>
      <c r="AB13" s="166"/>
      <c r="AC13" s="166"/>
      <c r="AD13" s="172"/>
      <c r="AE13" s="166"/>
      <c r="AF13" s="166"/>
      <c r="AG13" s="166"/>
    </row>
    <row r="14" spans="1:41" s="8" customFormat="1" ht="36" hidden="1" customHeight="1" x14ac:dyDescent="0.2">
      <c r="A14" s="111">
        <v>10</v>
      </c>
      <c r="B14" s="166" t="s">
        <v>147</v>
      </c>
      <c r="C14" s="166" t="s">
        <v>148</v>
      </c>
      <c r="D14" s="166" t="s">
        <v>148</v>
      </c>
      <c r="E14" s="166" t="s">
        <v>145</v>
      </c>
      <c r="F14" s="166"/>
      <c r="G14" s="166"/>
      <c r="H14" s="166" t="s">
        <v>8</v>
      </c>
      <c r="I14" s="166" t="s">
        <v>141</v>
      </c>
      <c r="J14" s="166" t="s">
        <v>142</v>
      </c>
      <c r="K14" s="167">
        <v>54726.97</v>
      </c>
      <c r="L14" s="339">
        <v>42187</v>
      </c>
      <c r="M14" s="166"/>
      <c r="N14" s="175" t="s">
        <v>251</v>
      </c>
      <c r="O14" s="166"/>
      <c r="P14" s="166"/>
      <c r="Q14" s="167">
        <v>0</v>
      </c>
      <c r="R14" s="209"/>
      <c r="S14" s="168" t="s">
        <v>252</v>
      </c>
      <c r="T14" s="175" t="s">
        <v>109</v>
      </c>
      <c r="U14" s="200">
        <v>42503</v>
      </c>
      <c r="V14" s="170" t="s">
        <v>262</v>
      </c>
      <c r="W14" s="170" t="s">
        <v>3</v>
      </c>
      <c r="X14" s="166"/>
      <c r="Y14" s="171"/>
      <c r="Z14" s="166"/>
      <c r="AA14" s="172"/>
      <c r="AB14" s="166"/>
      <c r="AC14" s="166"/>
      <c r="AD14" s="172"/>
      <c r="AE14" s="166"/>
      <c r="AF14" s="166"/>
      <c r="AG14" s="166"/>
    </row>
    <row r="15" spans="1:41" s="8" customFormat="1" ht="36" hidden="1" customHeight="1" x14ac:dyDescent="0.2">
      <c r="A15" s="111">
        <v>11</v>
      </c>
      <c r="B15" s="166" t="s">
        <v>149</v>
      </c>
      <c r="C15" s="166" t="s">
        <v>150</v>
      </c>
      <c r="D15" s="166" t="s">
        <v>150</v>
      </c>
      <c r="E15" s="166" t="s">
        <v>145</v>
      </c>
      <c r="F15" s="166"/>
      <c r="G15" s="166"/>
      <c r="H15" s="166" t="s">
        <v>8</v>
      </c>
      <c r="I15" s="166" t="s">
        <v>141</v>
      </c>
      <c r="J15" s="166" t="s">
        <v>142</v>
      </c>
      <c r="K15" s="167">
        <v>161756.45000000001</v>
      </c>
      <c r="L15" s="339">
        <v>42187</v>
      </c>
      <c r="M15" s="166"/>
      <c r="N15" s="175" t="s">
        <v>251</v>
      </c>
      <c r="O15" s="166"/>
      <c r="P15" s="166"/>
      <c r="Q15" s="167">
        <v>0</v>
      </c>
      <c r="R15" s="209"/>
      <c r="S15" s="168" t="s">
        <v>252</v>
      </c>
      <c r="T15" s="175" t="s">
        <v>109</v>
      </c>
      <c r="U15" s="200">
        <v>42503</v>
      </c>
      <c r="V15" s="170" t="s">
        <v>262</v>
      </c>
      <c r="W15" s="170" t="s">
        <v>3</v>
      </c>
      <c r="X15" s="166"/>
      <c r="Y15" s="171"/>
      <c r="Z15" s="166"/>
      <c r="AA15" s="172"/>
      <c r="AB15" s="166"/>
      <c r="AC15" s="166"/>
      <c r="AD15" s="172"/>
      <c r="AE15" s="166"/>
      <c r="AF15" s="166"/>
      <c r="AG15" s="166"/>
    </row>
    <row r="16" spans="1:41" s="8" customFormat="1" ht="36" hidden="1" customHeight="1" x14ac:dyDescent="0.2">
      <c r="A16" s="111">
        <v>12</v>
      </c>
      <c r="B16" s="166" t="s">
        <v>151</v>
      </c>
      <c r="C16" s="166" t="s">
        <v>59</v>
      </c>
      <c r="D16" s="166" t="s">
        <v>152</v>
      </c>
      <c r="E16" s="166" t="s">
        <v>145</v>
      </c>
      <c r="F16" s="166"/>
      <c r="G16" s="166"/>
      <c r="H16" s="166" t="s">
        <v>8</v>
      </c>
      <c r="I16" s="166" t="s">
        <v>141</v>
      </c>
      <c r="J16" s="166" t="s">
        <v>142</v>
      </c>
      <c r="K16" s="167">
        <v>646944.35</v>
      </c>
      <c r="L16" s="339">
        <v>42187</v>
      </c>
      <c r="M16" s="166"/>
      <c r="N16" s="175" t="s">
        <v>251</v>
      </c>
      <c r="O16" s="166"/>
      <c r="P16" s="166"/>
      <c r="Q16" s="167">
        <v>0</v>
      </c>
      <c r="R16" s="209"/>
      <c r="S16" s="168" t="s">
        <v>252</v>
      </c>
      <c r="T16" s="175" t="s">
        <v>109</v>
      </c>
      <c r="U16" s="200">
        <v>42503</v>
      </c>
      <c r="V16" s="170" t="s">
        <v>262</v>
      </c>
      <c r="W16" s="170" t="s">
        <v>3</v>
      </c>
      <c r="X16" s="166"/>
      <c r="Y16" s="171"/>
      <c r="Z16" s="166"/>
      <c r="AA16" s="172"/>
      <c r="AB16" s="166"/>
      <c r="AC16" s="166"/>
      <c r="AD16" s="172"/>
      <c r="AE16" s="166"/>
      <c r="AF16" s="166"/>
      <c r="AG16" s="166"/>
    </row>
    <row r="17" spans="1:33" s="8" customFormat="1" ht="36" hidden="1" customHeight="1" x14ac:dyDescent="0.2">
      <c r="A17" s="111">
        <v>13</v>
      </c>
      <c r="B17" s="166" t="s">
        <v>153</v>
      </c>
      <c r="C17" s="166" t="s">
        <v>17</v>
      </c>
      <c r="D17" s="166" t="s">
        <v>154</v>
      </c>
      <c r="E17" s="166" t="s">
        <v>145</v>
      </c>
      <c r="F17" s="166"/>
      <c r="G17" s="166"/>
      <c r="H17" s="166" t="s">
        <v>8</v>
      </c>
      <c r="I17" s="166" t="s">
        <v>141</v>
      </c>
      <c r="J17" s="166" t="s">
        <v>142</v>
      </c>
      <c r="K17" s="167">
        <v>141003.65</v>
      </c>
      <c r="L17" s="339">
        <v>42187</v>
      </c>
      <c r="M17" s="166"/>
      <c r="N17" s="175" t="s">
        <v>251</v>
      </c>
      <c r="O17" s="166"/>
      <c r="P17" s="166"/>
      <c r="Q17" s="167">
        <v>0</v>
      </c>
      <c r="R17" s="209"/>
      <c r="S17" s="168" t="s">
        <v>252</v>
      </c>
      <c r="T17" s="175" t="s">
        <v>109</v>
      </c>
      <c r="U17" s="200">
        <v>42503</v>
      </c>
      <c r="V17" s="170" t="s">
        <v>262</v>
      </c>
      <c r="W17" s="170" t="s">
        <v>3</v>
      </c>
      <c r="X17" s="166"/>
      <c r="Y17" s="171"/>
      <c r="Z17" s="166"/>
      <c r="AA17" s="172"/>
      <c r="AB17" s="166"/>
      <c r="AC17" s="166"/>
      <c r="AD17" s="172"/>
      <c r="AE17" s="166"/>
      <c r="AF17" s="166"/>
      <c r="AG17" s="166"/>
    </row>
    <row r="18" spans="1:33" s="8" customFormat="1" ht="36" hidden="1" customHeight="1" x14ac:dyDescent="0.2">
      <c r="A18" s="111">
        <v>14</v>
      </c>
      <c r="B18" s="166" t="s">
        <v>155</v>
      </c>
      <c r="C18" s="166" t="s">
        <v>73</v>
      </c>
      <c r="D18" s="166" t="s">
        <v>156</v>
      </c>
      <c r="E18" s="166" t="s">
        <v>145</v>
      </c>
      <c r="F18" s="166"/>
      <c r="G18" s="166"/>
      <c r="H18" s="166" t="s">
        <v>8</v>
      </c>
      <c r="I18" s="166" t="s">
        <v>141</v>
      </c>
      <c r="J18" s="166" t="s">
        <v>142</v>
      </c>
      <c r="K18" s="167">
        <v>89201.57</v>
      </c>
      <c r="L18" s="339">
        <v>42187</v>
      </c>
      <c r="M18" s="166"/>
      <c r="N18" s="175" t="s">
        <v>251</v>
      </c>
      <c r="O18" s="166"/>
      <c r="P18" s="166"/>
      <c r="Q18" s="167">
        <v>0</v>
      </c>
      <c r="R18" s="209"/>
      <c r="S18" s="168" t="s">
        <v>252</v>
      </c>
      <c r="T18" s="175" t="s">
        <v>109</v>
      </c>
      <c r="U18" s="200">
        <v>42503</v>
      </c>
      <c r="V18" s="170" t="s">
        <v>262</v>
      </c>
      <c r="W18" s="170" t="s">
        <v>3</v>
      </c>
      <c r="X18" s="166"/>
      <c r="Y18" s="171"/>
      <c r="Z18" s="166"/>
      <c r="AA18" s="172"/>
      <c r="AB18" s="166"/>
      <c r="AC18" s="166"/>
      <c r="AD18" s="172"/>
      <c r="AE18" s="166"/>
      <c r="AF18" s="166"/>
      <c r="AG18" s="166"/>
    </row>
    <row r="19" spans="1:33" s="8" customFormat="1" ht="36" hidden="1" customHeight="1" x14ac:dyDescent="0.2">
      <c r="A19" s="111">
        <v>15</v>
      </c>
      <c r="B19" s="166" t="s">
        <v>157</v>
      </c>
      <c r="C19" s="166" t="s">
        <v>56</v>
      </c>
      <c r="D19" s="166" t="s">
        <v>56</v>
      </c>
      <c r="E19" s="166" t="s">
        <v>145</v>
      </c>
      <c r="F19" s="166"/>
      <c r="G19" s="166"/>
      <c r="H19" s="166" t="s">
        <v>8</v>
      </c>
      <c r="I19" s="166" t="s">
        <v>141</v>
      </c>
      <c r="J19" s="166" t="s">
        <v>142</v>
      </c>
      <c r="K19" s="167">
        <v>667365.48</v>
      </c>
      <c r="L19" s="339">
        <v>42187</v>
      </c>
      <c r="M19" s="166"/>
      <c r="N19" s="175" t="s">
        <v>251</v>
      </c>
      <c r="O19" s="166"/>
      <c r="P19" s="166"/>
      <c r="Q19" s="167">
        <v>0</v>
      </c>
      <c r="R19" s="209"/>
      <c r="S19" s="168" t="s">
        <v>252</v>
      </c>
      <c r="T19" s="175" t="s">
        <v>109</v>
      </c>
      <c r="U19" s="200">
        <v>42503</v>
      </c>
      <c r="V19" s="170" t="s">
        <v>262</v>
      </c>
      <c r="W19" s="170" t="s">
        <v>3</v>
      </c>
      <c r="X19" s="166"/>
      <c r="Y19" s="171"/>
      <c r="Z19" s="166"/>
      <c r="AA19" s="172"/>
      <c r="AB19" s="166"/>
      <c r="AC19" s="166"/>
      <c r="AD19" s="172"/>
      <c r="AE19" s="166"/>
      <c r="AF19" s="166"/>
      <c r="AG19" s="166"/>
    </row>
    <row r="20" spans="1:33" s="8" customFormat="1" ht="36" hidden="1" customHeight="1" x14ac:dyDescent="0.2">
      <c r="A20" s="111">
        <v>16</v>
      </c>
      <c r="B20" s="166" t="s">
        <v>158</v>
      </c>
      <c r="C20" s="166" t="s">
        <v>164</v>
      </c>
      <c r="D20" s="166" t="s">
        <v>159</v>
      </c>
      <c r="E20" s="166" t="s">
        <v>145</v>
      </c>
      <c r="F20" s="166"/>
      <c r="G20" s="166"/>
      <c r="H20" s="166" t="s">
        <v>8</v>
      </c>
      <c r="I20" s="166" t="s">
        <v>141</v>
      </c>
      <c r="J20" s="166" t="s">
        <v>142</v>
      </c>
      <c r="K20" s="167">
        <v>163.86</v>
      </c>
      <c r="L20" s="339">
        <v>42187</v>
      </c>
      <c r="M20" s="166"/>
      <c r="N20" s="175" t="s">
        <v>251</v>
      </c>
      <c r="O20" s="166"/>
      <c r="P20" s="166"/>
      <c r="Q20" s="167">
        <v>0</v>
      </c>
      <c r="R20" s="209"/>
      <c r="S20" s="168" t="s">
        <v>252</v>
      </c>
      <c r="T20" s="175" t="s">
        <v>109</v>
      </c>
      <c r="U20" s="200">
        <v>42503</v>
      </c>
      <c r="V20" s="170" t="s">
        <v>262</v>
      </c>
      <c r="W20" s="170" t="s">
        <v>3</v>
      </c>
      <c r="X20" s="166"/>
      <c r="Y20" s="171"/>
      <c r="Z20" s="166"/>
      <c r="AA20" s="172"/>
      <c r="AB20" s="166"/>
      <c r="AC20" s="166"/>
      <c r="AD20" s="172"/>
      <c r="AE20" s="166"/>
      <c r="AF20" s="166"/>
      <c r="AG20" s="166"/>
    </row>
    <row r="21" spans="1:33" s="8" customFormat="1" ht="36" hidden="1" customHeight="1" x14ac:dyDescent="0.2">
      <c r="A21" s="111">
        <v>17</v>
      </c>
      <c r="B21" s="166" t="s">
        <v>160</v>
      </c>
      <c r="C21" s="166" t="s">
        <v>161</v>
      </c>
      <c r="D21" s="166" t="s">
        <v>161</v>
      </c>
      <c r="E21" s="166" t="s">
        <v>145</v>
      </c>
      <c r="F21" s="166"/>
      <c r="G21" s="166"/>
      <c r="H21" s="166" t="s">
        <v>8</v>
      </c>
      <c r="I21" s="166" t="s">
        <v>141</v>
      </c>
      <c r="J21" s="166" t="s">
        <v>142</v>
      </c>
      <c r="K21" s="167">
        <v>25121.360000000001</v>
      </c>
      <c r="L21" s="339">
        <v>42187</v>
      </c>
      <c r="M21" s="166"/>
      <c r="N21" s="175" t="s">
        <v>251</v>
      </c>
      <c r="O21" s="166"/>
      <c r="P21" s="166"/>
      <c r="Q21" s="167">
        <v>0</v>
      </c>
      <c r="R21" s="209"/>
      <c r="S21" s="168" t="s">
        <v>252</v>
      </c>
      <c r="T21" s="175" t="s">
        <v>109</v>
      </c>
      <c r="U21" s="200">
        <v>42503</v>
      </c>
      <c r="V21" s="170" t="s">
        <v>262</v>
      </c>
      <c r="W21" s="170" t="s">
        <v>3</v>
      </c>
      <c r="X21" s="166"/>
      <c r="Y21" s="171"/>
      <c r="Z21" s="166"/>
      <c r="AA21" s="172"/>
      <c r="AB21" s="166"/>
      <c r="AC21" s="166"/>
      <c r="AD21" s="172"/>
      <c r="AE21" s="166"/>
      <c r="AF21" s="166"/>
      <c r="AG21" s="166"/>
    </row>
    <row r="22" spans="1:33" s="8" customFormat="1" ht="36" hidden="1" customHeight="1" x14ac:dyDescent="0.2">
      <c r="A22" s="111">
        <v>18</v>
      </c>
      <c r="B22" s="166" t="s">
        <v>162</v>
      </c>
      <c r="C22" s="166" t="s">
        <v>163</v>
      </c>
      <c r="D22" s="166" t="s">
        <v>163</v>
      </c>
      <c r="E22" s="166" t="s">
        <v>145</v>
      </c>
      <c r="F22" s="166"/>
      <c r="G22" s="166"/>
      <c r="H22" s="166" t="s">
        <v>8</v>
      </c>
      <c r="I22" s="166" t="s">
        <v>141</v>
      </c>
      <c r="J22" s="166" t="s">
        <v>142</v>
      </c>
      <c r="K22" s="167">
        <v>53483.839999999997</v>
      </c>
      <c r="L22" s="339">
        <v>42187</v>
      </c>
      <c r="M22" s="166"/>
      <c r="N22" s="175" t="s">
        <v>251</v>
      </c>
      <c r="O22" s="166"/>
      <c r="P22" s="166"/>
      <c r="Q22" s="167">
        <v>0</v>
      </c>
      <c r="R22" s="209"/>
      <c r="S22" s="168" t="s">
        <v>252</v>
      </c>
      <c r="T22" s="175" t="s">
        <v>109</v>
      </c>
      <c r="U22" s="200">
        <v>42503</v>
      </c>
      <c r="V22" s="170" t="s">
        <v>262</v>
      </c>
      <c r="W22" s="170" t="s">
        <v>3</v>
      </c>
      <c r="X22" s="166"/>
      <c r="Y22" s="171"/>
      <c r="Z22" s="166"/>
      <c r="AA22" s="172"/>
      <c r="AB22" s="166"/>
      <c r="AC22" s="166"/>
      <c r="AD22" s="172"/>
      <c r="AE22" s="166"/>
      <c r="AF22" s="166"/>
      <c r="AG22" s="166"/>
    </row>
    <row r="23" spans="1:33" s="4" customFormat="1" ht="60" x14ac:dyDescent="0.2">
      <c r="A23" s="111">
        <v>4</v>
      </c>
      <c r="B23" s="161" t="s">
        <v>173</v>
      </c>
      <c r="C23" s="161" t="s">
        <v>180</v>
      </c>
      <c r="D23" s="161" t="s">
        <v>194</v>
      </c>
      <c r="E23" s="161" t="s">
        <v>183</v>
      </c>
      <c r="F23" s="96" t="s">
        <v>190</v>
      </c>
      <c r="G23" s="96"/>
      <c r="H23" s="161" t="s">
        <v>8</v>
      </c>
      <c r="I23" s="161" t="s">
        <v>9</v>
      </c>
      <c r="J23" s="161" t="s">
        <v>83</v>
      </c>
      <c r="K23" s="164">
        <v>544297.41</v>
      </c>
      <c r="L23" s="339">
        <v>42297.426073113427</v>
      </c>
      <c r="M23" s="96"/>
      <c r="N23" s="175" t="s">
        <v>298</v>
      </c>
      <c r="O23" s="96"/>
      <c r="P23" s="96"/>
      <c r="Q23" s="209">
        <v>544297.41</v>
      </c>
      <c r="R23" s="201"/>
      <c r="S23" s="168"/>
      <c r="T23" s="175"/>
      <c r="U23" s="200"/>
      <c r="V23" s="170" t="s">
        <v>109</v>
      </c>
      <c r="W23" s="170" t="s">
        <v>3</v>
      </c>
      <c r="X23" s="166"/>
      <c r="Y23" s="171"/>
      <c r="Z23" s="201"/>
      <c r="AA23" s="201"/>
      <c r="AB23" s="201"/>
      <c r="AC23" s="201"/>
      <c r="AD23" s="201"/>
      <c r="AE23" s="201"/>
      <c r="AF23" s="201"/>
      <c r="AG23" s="201"/>
    </row>
    <row r="24" spans="1:33" s="4" customFormat="1" ht="60" x14ac:dyDescent="0.2">
      <c r="A24" s="111">
        <v>5</v>
      </c>
      <c r="B24" s="161" t="s">
        <v>174</v>
      </c>
      <c r="C24" s="161" t="s">
        <v>56</v>
      </c>
      <c r="D24" s="161" t="s">
        <v>195</v>
      </c>
      <c r="E24" s="161" t="s">
        <v>184</v>
      </c>
      <c r="F24" s="96" t="s">
        <v>191</v>
      </c>
      <c r="G24" s="96"/>
      <c r="H24" s="161" t="s">
        <v>8</v>
      </c>
      <c r="I24" s="161" t="s">
        <v>9</v>
      </c>
      <c r="J24" s="161" t="s">
        <v>83</v>
      </c>
      <c r="K24" s="164">
        <v>11477.97</v>
      </c>
      <c r="L24" s="339">
        <v>42297.48439849537</v>
      </c>
      <c r="M24" s="96"/>
      <c r="N24" s="175" t="s">
        <v>299</v>
      </c>
      <c r="O24" s="96"/>
      <c r="P24" s="96"/>
      <c r="Q24" s="209">
        <v>0</v>
      </c>
      <c r="R24" s="201"/>
      <c r="S24" s="201"/>
      <c r="T24" s="201"/>
      <c r="U24" s="201"/>
      <c r="V24" s="170" t="s">
        <v>109</v>
      </c>
      <c r="W24" s="170" t="s">
        <v>3</v>
      </c>
      <c r="X24" s="201"/>
      <c r="Y24" s="201"/>
      <c r="Z24" s="201"/>
      <c r="AA24" s="201"/>
      <c r="AB24" s="201"/>
      <c r="AC24" s="201"/>
      <c r="AD24" s="201"/>
      <c r="AE24" s="201"/>
      <c r="AF24" s="201"/>
      <c r="AG24" s="201"/>
    </row>
    <row r="25" spans="1:33" s="4" customFormat="1" ht="48" customHeight="1" x14ac:dyDescent="0.2">
      <c r="A25" s="111">
        <v>6</v>
      </c>
      <c r="B25" s="161" t="s">
        <v>175</v>
      </c>
      <c r="C25" s="161" t="s">
        <v>181</v>
      </c>
      <c r="D25" s="161" t="s">
        <v>196</v>
      </c>
      <c r="E25" s="161" t="s">
        <v>185</v>
      </c>
      <c r="F25" s="96"/>
      <c r="G25" s="96"/>
      <c r="H25" s="161" t="s">
        <v>8</v>
      </c>
      <c r="I25" s="161" t="s">
        <v>9</v>
      </c>
      <c r="J25" s="161" t="s">
        <v>201</v>
      </c>
      <c r="K25" s="164">
        <v>0</v>
      </c>
      <c r="L25" s="339">
        <v>42297.486686724536</v>
      </c>
      <c r="M25" s="96"/>
      <c r="N25" s="175" t="s">
        <v>253</v>
      </c>
      <c r="O25" s="96"/>
      <c r="P25" s="96"/>
      <c r="Q25" s="209">
        <v>0</v>
      </c>
      <c r="R25" s="201"/>
      <c r="S25" s="202"/>
      <c r="T25" s="203"/>
      <c r="U25" s="204"/>
      <c r="V25" s="170" t="s">
        <v>109</v>
      </c>
      <c r="W25" s="170" t="s">
        <v>3</v>
      </c>
      <c r="X25" s="206"/>
      <c r="Y25" s="205"/>
      <c r="Z25" s="206"/>
      <c r="AA25" s="207"/>
      <c r="AB25" s="206"/>
      <c r="AC25" s="206"/>
      <c r="AD25" s="207"/>
      <c r="AE25" s="206"/>
      <c r="AF25" s="206"/>
      <c r="AG25" s="206"/>
    </row>
    <row r="26" spans="1:33" s="4" customFormat="1" ht="60" x14ac:dyDescent="0.2">
      <c r="A26" s="111">
        <v>7</v>
      </c>
      <c r="B26" s="161" t="s">
        <v>176</v>
      </c>
      <c r="C26" s="161" t="s">
        <v>182</v>
      </c>
      <c r="D26" s="161" t="s">
        <v>182</v>
      </c>
      <c r="E26" s="341" t="s">
        <v>335</v>
      </c>
      <c r="F26" s="96" t="s">
        <v>192</v>
      </c>
      <c r="G26" s="96"/>
      <c r="H26" s="161" t="s">
        <v>8</v>
      </c>
      <c r="I26" s="161" t="s">
        <v>9</v>
      </c>
      <c r="J26" s="161" t="s">
        <v>83</v>
      </c>
      <c r="K26" s="164">
        <v>11005.91</v>
      </c>
      <c r="L26" s="339">
        <v>42297.505712349535</v>
      </c>
      <c r="M26" s="96"/>
      <c r="N26" s="175" t="s">
        <v>298</v>
      </c>
      <c r="O26" s="96"/>
      <c r="P26" s="96"/>
      <c r="Q26" s="209">
        <v>11005.91</v>
      </c>
      <c r="R26" s="201"/>
      <c r="S26" s="168"/>
      <c r="T26" s="175"/>
      <c r="U26" s="200"/>
      <c r="V26" s="170" t="s">
        <v>109</v>
      </c>
      <c r="W26" s="170" t="s">
        <v>3</v>
      </c>
      <c r="X26" s="166"/>
      <c r="Y26" s="171"/>
      <c r="Z26" s="206"/>
      <c r="AA26" s="207"/>
      <c r="AB26" s="206"/>
      <c r="AC26" s="206"/>
      <c r="AD26" s="207"/>
      <c r="AE26" s="206"/>
      <c r="AF26" s="206"/>
      <c r="AG26" s="206"/>
    </row>
    <row r="27" spans="1:33" s="4" customFormat="1" ht="48" x14ac:dyDescent="0.2">
      <c r="A27" s="111">
        <v>8</v>
      </c>
      <c r="B27" s="161" t="s">
        <v>177</v>
      </c>
      <c r="C27" s="161" t="s">
        <v>182</v>
      </c>
      <c r="D27" s="161" t="s">
        <v>182</v>
      </c>
      <c r="E27" s="161" t="s">
        <v>187</v>
      </c>
      <c r="F27" s="96" t="s">
        <v>193</v>
      </c>
      <c r="G27" s="96"/>
      <c r="H27" s="161" t="s">
        <v>8</v>
      </c>
      <c r="I27" s="161" t="s">
        <v>9</v>
      </c>
      <c r="J27" s="161" t="s">
        <v>13</v>
      </c>
      <c r="K27" s="164">
        <v>18240</v>
      </c>
      <c r="L27" s="339">
        <v>42297.507065428239</v>
      </c>
      <c r="M27" s="96"/>
      <c r="N27" s="175" t="s">
        <v>106</v>
      </c>
      <c r="O27" s="96"/>
      <c r="P27" s="96"/>
      <c r="Q27" s="201">
        <v>18240</v>
      </c>
      <c r="R27" s="201"/>
      <c r="S27" s="99"/>
      <c r="T27" s="175" t="s">
        <v>109</v>
      </c>
      <c r="U27" s="200">
        <v>42503</v>
      </c>
      <c r="V27" s="170" t="s">
        <v>109</v>
      </c>
      <c r="W27" s="170" t="s">
        <v>3</v>
      </c>
      <c r="X27" s="96"/>
      <c r="Y27" s="100"/>
      <c r="Z27" s="96"/>
      <c r="AA27" s="101"/>
      <c r="AB27" s="96"/>
      <c r="AC27" s="96"/>
      <c r="AD27" s="101"/>
      <c r="AE27" s="96"/>
      <c r="AF27" s="96"/>
      <c r="AG27" s="96"/>
    </row>
    <row r="28" spans="1:33" s="4" customFormat="1" ht="36" x14ac:dyDescent="0.2">
      <c r="A28" s="111">
        <v>9</v>
      </c>
      <c r="B28" s="161" t="s">
        <v>178</v>
      </c>
      <c r="C28" s="161" t="s">
        <v>182</v>
      </c>
      <c r="D28" s="161" t="s">
        <v>182</v>
      </c>
      <c r="E28" s="161" t="s">
        <v>188</v>
      </c>
      <c r="F28" s="96" t="s">
        <v>118</v>
      </c>
      <c r="G28" s="96"/>
      <c r="H28" s="161" t="s">
        <v>8</v>
      </c>
      <c r="I28" s="161" t="s">
        <v>9</v>
      </c>
      <c r="J28" s="161" t="s">
        <v>13</v>
      </c>
      <c r="K28" s="164">
        <v>10000</v>
      </c>
      <c r="L28" s="339">
        <v>42297.509256018515</v>
      </c>
      <c r="M28" s="96"/>
      <c r="N28" s="175" t="s">
        <v>260</v>
      </c>
      <c r="O28" s="96"/>
      <c r="P28" s="96"/>
      <c r="Q28" s="201">
        <v>0</v>
      </c>
      <c r="R28" s="201"/>
      <c r="S28" s="202"/>
      <c r="T28" s="203"/>
      <c r="U28" s="204"/>
      <c r="V28" s="170" t="s">
        <v>109</v>
      </c>
      <c r="W28" s="170" t="s">
        <v>3</v>
      </c>
      <c r="X28" s="206"/>
      <c r="Y28" s="205"/>
      <c r="Z28" s="206"/>
      <c r="AA28" s="207"/>
      <c r="AB28" s="206"/>
      <c r="AC28" s="206"/>
      <c r="AD28" s="207"/>
      <c r="AE28" s="206"/>
      <c r="AF28" s="206"/>
      <c r="AG28" s="206"/>
    </row>
    <row r="29" spans="1:33" s="4" customFormat="1" ht="36" hidden="1" customHeight="1" x14ac:dyDescent="0.2">
      <c r="A29" s="111">
        <v>25</v>
      </c>
      <c r="B29" s="161" t="s">
        <v>179</v>
      </c>
      <c r="C29" s="161" t="s">
        <v>56</v>
      </c>
      <c r="D29" s="161" t="s">
        <v>197</v>
      </c>
      <c r="E29" s="161" t="s">
        <v>254</v>
      </c>
      <c r="F29" s="96"/>
      <c r="G29" s="96"/>
      <c r="H29" s="161" t="s">
        <v>8</v>
      </c>
      <c r="I29" s="161" t="s">
        <v>9</v>
      </c>
      <c r="J29" s="161" t="s">
        <v>13</v>
      </c>
      <c r="K29" s="164">
        <v>10307</v>
      </c>
      <c r="L29" s="339">
        <v>42297.510585960648</v>
      </c>
      <c r="M29" s="96"/>
      <c r="N29" s="175" t="s">
        <v>38</v>
      </c>
      <c r="O29" s="96"/>
      <c r="P29" s="96"/>
      <c r="Q29" s="201"/>
      <c r="R29" s="201"/>
      <c r="S29" s="99" t="s">
        <v>255</v>
      </c>
      <c r="T29" s="175"/>
      <c r="U29" s="200"/>
      <c r="V29" s="170" t="s">
        <v>109</v>
      </c>
      <c r="W29" s="170" t="s">
        <v>3</v>
      </c>
      <c r="X29" s="96"/>
      <c r="Y29" s="100"/>
      <c r="Z29" s="96"/>
      <c r="AA29" s="101"/>
      <c r="AB29" s="96"/>
      <c r="AC29" s="96"/>
      <c r="AD29" s="101"/>
      <c r="AE29" s="96"/>
      <c r="AF29" s="96"/>
      <c r="AG29" s="96"/>
    </row>
    <row r="30" spans="1:33" s="4" customFormat="1" ht="60" x14ac:dyDescent="0.2">
      <c r="A30" s="111">
        <v>10</v>
      </c>
      <c r="B30" s="173" t="s">
        <v>198</v>
      </c>
      <c r="C30" s="173" t="s">
        <v>161</v>
      </c>
      <c r="D30" s="173" t="s">
        <v>161</v>
      </c>
      <c r="E30" s="342" t="s">
        <v>336</v>
      </c>
      <c r="F30" s="166" t="s">
        <v>200</v>
      </c>
      <c r="G30" s="166">
        <v>111995</v>
      </c>
      <c r="H30" s="161" t="s">
        <v>8</v>
      </c>
      <c r="I30" s="161" t="s">
        <v>9</v>
      </c>
      <c r="J30" s="161" t="s">
        <v>201</v>
      </c>
      <c r="K30" s="164">
        <v>12264450</v>
      </c>
      <c r="L30" s="339">
        <v>42334.574840046298</v>
      </c>
      <c r="M30" s="166"/>
      <c r="N30" s="175" t="s">
        <v>106</v>
      </c>
      <c r="O30" s="166"/>
      <c r="P30" s="166"/>
      <c r="Q30" s="201">
        <v>12264450</v>
      </c>
      <c r="R30" s="201"/>
      <c r="S30" s="168"/>
      <c r="T30" s="175"/>
      <c r="U30" s="200"/>
      <c r="V30" s="170" t="s">
        <v>109</v>
      </c>
      <c r="W30" s="170" t="s">
        <v>3</v>
      </c>
      <c r="X30" s="166"/>
      <c r="Y30" s="171"/>
      <c r="Z30" s="166"/>
      <c r="AA30" s="172"/>
      <c r="AB30" s="166"/>
      <c r="AC30" s="166"/>
      <c r="AD30" s="172"/>
      <c r="AE30" s="166"/>
      <c r="AF30" s="166"/>
      <c r="AG30" s="166"/>
    </row>
    <row r="31" spans="1:33" s="4" customFormat="1" ht="60" x14ac:dyDescent="0.2">
      <c r="A31" s="111">
        <v>11</v>
      </c>
      <c r="B31" s="173" t="s">
        <v>202</v>
      </c>
      <c r="C31" s="173" t="s">
        <v>59</v>
      </c>
      <c r="D31" s="173" t="s">
        <v>203</v>
      </c>
      <c r="E31" s="342" t="s">
        <v>337</v>
      </c>
      <c r="F31" s="166"/>
      <c r="G31" s="166"/>
      <c r="H31" s="161" t="s">
        <v>8</v>
      </c>
      <c r="I31" s="161" t="s">
        <v>9</v>
      </c>
      <c r="J31" s="161" t="s">
        <v>13</v>
      </c>
      <c r="K31" s="164">
        <v>982000</v>
      </c>
      <c r="L31" s="339">
        <v>42341</v>
      </c>
      <c r="M31" s="166"/>
      <c r="N31" s="175" t="s">
        <v>298</v>
      </c>
      <c r="O31" s="166"/>
      <c r="P31" s="166"/>
      <c r="Q31" s="201">
        <v>982000</v>
      </c>
      <c r="R31" s="209"/>
      <c r="S31" s="335"/>
      <c r="T31" s="331"/>
      <c r="U31" s="227"/>
      <c r="V31" s="170" t="s">
        <v>109</v>
      </c>
      <c r="W31" s="170" t="s">
        <v>3</v>
      </c>
      <c r="X31" s="199"/>
      <c r="Y31" s="228"/>
      <c r="Z31" s="206"/>
      <c r="AA31" s="207"/>
      <c r="AB31" s="206"/>
      <c r="AC31" s="206"/>
      <c r="AD31" s="207"/>
      <c r="AE31" s="206"/>
      <c r="AF31" s="206"/>
      <c r="AG31" s="206"/>
    </row>
    <row r="32" spans="1:33" s="4" customFormat="1" ht="43.5" hidden="1" customHeight="1" x14ac:dyDescent="0.2">
      <c r="A32" s="111">
        <v>28</v>
      </c>
      <c r="B32" s="173" t="s">
        <v>175</v>
      </c>
      <c r="C32" s="173" t="s">
        <v>205</v>
      </c>
      <c r="D32" s="173" t="s">
        <v>206</v>
      </c>
      <c r="E32" s="177" t="s">
        <v>207</v>
      </c>
      <c r="F32" s="166"/>
      <c r="G32" s="166"/>
      <c r="H32" s="161" t="s">
        <v>8</v>
      </c>
      <c r="I32" s="161" t="s">
        <v>9</v>
      </c>
      <c r="J32" s="161" t="s">
        <v>13</v>
      </c>
      <c r="K32" s="164"/>
      <c r="L32" s="339">
        <v>42341</v>
      </c>
      <c r="M32" s="166"/>
      <c r="N32" s="175" t="s">
        <v>38</v>
      </c>
      <c r="O32" s="166"/>
      <c r="P32" s="166"/>
      <c r="Q32" s="209">
        <v>0</v>
      </c>
      <c r="R32" s="209"/>
      <c r="S32" s="99" t="s">
        <v>255</v>
      </c>
      <c r="T32" s="175"/>
      <c r="U32" s="200"/>
      <c r="V32" s="170" t="s">
        <v>109</v>
      </c>
      <c r="W32" s="170" t="s">
        <v>3</v>
      </c>
      <c r="X32" s="166"/>
      <c r="Y32" s="171"/>
      <c r="Z32" s="166"/>
      <c r="AA32" s="172"/>
      <c r="AB32" s="166"/>
      <c r="AC32" s="166"/>
      <c r="AD32" s="172"/>
      <c r="AE32" s="166"/>
      <c r="AF32" s="166"/>
      <c r="AG32" s="166"/>
    </row>
    <row r="33" spans="1:33" ht="84" x14ac:dyDescent="0.2">
      <c r="A33" s="111">
        <v>12</v>
      </c>
      <c r="B33" s="182" t="s">
        <v>209</v>
      </c>
      <c r="C33" s="161" t="s">
        <v>182</v>
      </c>
      <c r="D33" s="161" t="s">
        <v>182</v>
      </c>
      <c r="E33" s="182" t="s">
        <v>214</v>
      </c>
      <c r="F33" s="32" t="s">
        <v>219</v>
      </c>
      <c r="G33" s="32"/>
      <c r="H33" s="161" t="s">
        <v>8</v>
      </c>
      <c r="I33" s="161" t="s">
        <v>9</v>
      </c>
      <c r="J33" s="161" t="s">
        <v>13</v>
      </c>
      <c r="K33" s="183">
        <v>78525.52</v>
      </c>
      <c r="L33" s="339">
        <v>42415.410206365741</v>
      </c>
      <c r="M33" s="32"/>
      <c r="N33" s="175" t="s">
        <v>106</v>
      </c>
      <c r="O33" s="32"/>
      <c r="P33" s="32"/>
      <c r="Q33" s="210">
        <v>78525.52</v>
      </c>
      <c r="R33" s="210"/>
      <c r="S33" s="31"/>
      <c r="T33" s="175" t="s">
        <v>109</v>
      </c>
      <c r="U33" s="200">
        <v>42503</v>
      </c>
      <c r="V33" s="170" t="s">
        <v>109</v>
      </c>
      <c r="W33" s="170" t="s">
        <v>3</v>
      </c>
      <c r="X33" s="32"/>
      <c r="Y33" s="35"/>
      <c r="Z33" s="32"/>
      <c r="AA33" s="34"/>
      <c r="AB33" s="32"/>
      <c r="AC33" s="32"/>
      <c r="AD33" s="34"/>
      <c r="AE33" s="32"/>
      <c r="AF33" s="32"/>
      <c r="AG33" s="32"/>
    </row>
    <row r="34" spans="1:33" ht="60" x14ac:dyDescent="0.2">
      <c r="A34" s="111">
        <v>13</v>
      </c>
      <c r="B34" s="182" t="s">
        <v>210</v>
      </c>
      <c r="C34" s="161" t="s">
        <v>182</v>
      </c>
      <c r="D34" s="161" t="s">
        <v>182</v>
      </c>
      <c r="E34" s="182" t="s">
        <v>215</v>
      </c>
      <c r="F34" s="32" t="s">
        <v>192</v>
      </c>
      <c r="G34" s="32"/>
      <c r="H34" s="161" t="s">
        <v>8</v>
      </c>
      <c r="I34" s="161" t="s">
        <v>9</v>
      </c>
      <c r="J34" s="161" t="s">
        <v>13</v>
      </c>
      <c r="K34" s="183">
        <v>4365.49</v>
      </c>
      <c r="L34" s="339">
        <v>42415.413218831018</v>
      </c>
      <c r="M34" s="32"/>
      <c r="N34" s="175" t="s">
        <v>264</v>
      </c>
      <c r="O34" s="32"/>
      <c r="P34" s="32"/>
      <c r="Q34" s="210"/>
      <c r="R34" s="210"/>
      <c r="S34" s="211"/>
      <c r="T34" s="203"/>
      <c r="U34" s="204"/>
      <c r="V34" s="170" t="s">
        <v>109</v>
      </c>
      <c r="W34" s="170" t="s">
        <v>3</v>
      </c>
      <c r="X34" s="213"/>
      <c r="Y34" s="212"/>
      <c r="Z34" s="213"/>
      <c r="AA34" s="214"/>
      <c r="AB34" s="213"/>
      <c r="AC34" s="213"/>
      <c r="AD34" s="214"/>
      <c r="AE34" s="213"/>
      <c r="AF34" s="213"/>
      <c r="AG34" s="213"/>
    </row>
    <row r="35" spans="1:33" ht="48" x14ac:dyDescent="0.2">
      <c r="A35" s="111">
        <v>14</v>
      </c>
      <c r="B35" s="182" t="s">
        <v>211</v>
      </c>
      <c r="C35" s="161" t="s">
        <v>182</v>
      </c>
      <c r="D35" s="161" t="s">
        <v>182</v>
      </c>
      <c r="E35" s="182" t="s">
        <v>216</v>
      </c>
      <c r="F35" s="32" t="s">
        <v>192</v>
      </c>
      <c r="G35" s="32"/>
      <c r="H35" s="161" t="s">
        <v>8</v>
      </c>
      <c r="I35" s="161" t="s">
        <v>9</v>
      </c>
      <c r="J35" s="161" t="s">
        <v>13</v>
      </c>
      <c r="K35" s="183">
        <v>1073.8399999999999</v>
      </c>
      <c r="L35" s="339">
        <v>42415.417156793977</v>
      </c>
      <c r="M35" s="32"/>
      <c r="N35" s="175" t="s">
        <v>298</v>
      </c>
      <c r="O35" s="32"/>
      <c r="P35" s="32"/>
      <c r="Q35" s="210">
        <v>1073.8399999999999</v>
      </c>
      <c r="R35" s="210"/>
      <c r="S35" s="330"/>
      <c r="T35" s="331"/>
      <c r="U35" s="227"/>
      <c r="V35" s="170" t="s">
        <v>109</v>
      </c>
      <c r="W35" s="170" t="s">
        <v>3</v>
      </c>
      <c r="X35" s="333"/>
      <c r="Y35" s="334"/>
      <c r="Z35" s="213"/>
      <c r="AA35" s="214"/>
      <c r="AB35" s="213"/>
      <c r="AC35" s="213"/>
      <c r="AD35" s="214"/>
      <c r="AE35" s="213"/>
      <c r="AF35" s="213"/>
      <c r="AG35" s="213"/>
    </row>
    <row r="36" spans="1:33" ht="48" x14ac:dyDescent="0.2">
      <c r="A36" s="111">
        <v>15</v>
      </c>
      <c r="B36" s="182" t="s">
        <v>212</v>
      </c>
      <c r="C36" s="161" t="s">
        <v>182</v>
      </c>
      <c r="D36" s="161" t="s">
        <v>182</v>
      </c>
      <c r="E36" s="182" t="s">
        <v>217</v>
      </c>
      <c r="F36" s="32" t="s">
        <v>192</v>
      </c>
      <c r="G36" s="32"/>
      <c r="H36" s="161" t="s">
        <v>8</v>
      </c>
      <c r="I36" s="161" t="s">
        <v>9</v>
      </c>
      <c r="J36" s="161" t="s">
        <v>13</v>
      </c>
      <c r="K36" s="183">
        <v>2016.25</v>
      </c>
      <c r="L36" s="339">
        <v>42415.419145601853</v>
      </c>
      <c r="M36" s="32"/>
      <c r="N36" s="175" t="s">
        <v>298</v>
      </c>
      <c r="O36" s="32"/>
      <c r="P36" s="32"/>
      <c r="Q36" s="210">
        <v>2016.25</v>
      </c>
      <c r="R36" s="210"/>
      <c r="S36" s="330"/>
      <c r="T36" s="331"/>
      <c r="U36" s="227"/>
      <c r="V36" s="170" t="s">
        <v>109</v>
      </c>
      <c r="W36" s="170" t="s">
        <v>3</v>
      </c>
      <c r="X36" s="333"/>
      <c r="Y36" s="334"/>
      <c r="Z36" s="213"/>
      <c r="AA36" s="214"/>
      <c r="AB36" s="213"/>
      <c r="AC36" s="213"/>
      <c r="AD36" s="214"/>
      <c r="AE36" s="213"/>
      <c r="AF36" s="213"/>
      <c r="AG36" s="213"/>
    </row>
    <row r="37" spans="1:33" ht="38.25" hidden="1" customHeight="1" x14ac:dyDescent="0.2">
      <c r="A37" s="111">
        <v>33</v>
      </c>
      <c r="B37" s="182" t="s">
        <v>213</v>
      </c>
      <c r="C37" s="182" t="s">
        <v>148</v>
      </c>
      <c r="D37" s="173" t="s">
        <v>148</v>
      </c>
      <c r="E37" s="182" t="s">
        <v>218</v>
      </c>
      <c r="F37" s="32"/>
      <c r="G37" s="32"/>
      <c r="H37" s="161" t="s">
        <v>8</v>
      </c>
      <c r="I37" s="161" t="s">
        <v>9</v>
      </c>
      <c r="J37" s="161" t="s">
        <v>13</v>
      </c>
      <c r="K37" s="183">
        <v>66278.58</v>
      </c>
      <c r="L37" s="339">
        <v>42415.422979629628</v>
      </c>
      <c r="M37" s="32"/>
      <c r="N37" s="175" t="s">
        <v>38</v>
      </c>
      <c r="O37" s="32"/>
      <c r="P37" s="32"/>
      <c r="Q37" s="210"/>
      <c r="R37" s="210"/>
      <c r="S37" s="99" t="s">
        <v>255</v>
      </c>
      <c r="T37" s="175"/>
      <c r="U37" s="200"/>
      <c r="V37" s="170" t="s">
        <v>109</v>
      </c>
      <c r="W37" s="170" t="s">
        <v>3</v>
      </c>
      <c r="X37" s="32"/>
      <c r="Y37" s="35"/>
      <c r="Z37" s="32"/>
      <c r="AA37" s="34"/>
      <c r="AB37" s="32"/>
      <c r="AC37" s="32"/>
      <c r="AD37" s="34"/>
      <c r="AE37" s="32"/>
      <c r="AF37" s="32"/>
      <c r="AG37" s="32"/>
    </row>
    <row r="38" spans="1:33" ht="84" hidden="1" x14ac:dyDescent="0.2">
      <c r="A38" s="111">
        <v>34</v>
      </c>
      <c r="B38" s="173" t="s">
        <v>220</v>
      </c>
      <c r="C38" s="173" t="s">
        <v>150</v>
      </c>
      <c r="D38" s="173" t="s">
        <v>150</v>
      </c>
      <c r="E38" s="166" t="s">
        <v>221</v>
      </c>
      <c r="F38" s="166" t="s">
        <v>223</v>
      </c>
      <c r="G38" s="166"/>
      <c r="H38" s="166" t="s">
        <v>8</v>
      </c>
      <c r="I38" s="173" t="s">
        <v>9</v>
      </c>
      <c r="J38" s="173" t="s">
        <v>222</v>
      </c>
      <c r="K38" s="174">
        <v>5400000</v>
      </c>
      <c r="L38" s="339">
        <v>42163</v>
      </c>
      <c r="M38" s="166"/>
      <c r="N38" s="175" t="s">
        <v>38</v>
      </c>
      <c r="O38" s="166" t="s">
        <v>338</v>
      </c>
      <c r="P38" s="166"/>
      <c r="Q38" s="209"/>
      <c r="R38" s="209"/>
      <c r="S38" s="99" t="s">
        <v>257</v>
      </c>
      <c r="T38" s="175" t="s">
        <v>109</v>
      </c>
      <c r="U38" s="200">
        <v>42503</v>
      </c>
      <c r="V38" s="170" t="s">
        <v>109</v>
      </c>
      <c r="W38" s="170" t="s">
        <v>3</v>
      </c>
      <c r="X38" s="166"/>
      <c r="Y38" s="171"/>
      <c r="Z38" s="166" t="s">
        <v>109</v>
      </c>
      <c r="AA38" s="34"/>
      <c r="AB38" s="32"/>
      <c r="AC38" s="32"/>
      <c r="AD38" s="34"/>
      <c r="AE38" s="32"/>
      <c r="AF38" s="32"/>
      <c r="AG38" s="32"/>
    </row>
    <row r="39" spans="1:33" ht="63" customHeight="1" x14ac:dyDescent="0.2">
      <c r="A39" s="111">
        <v>16</v>
      </c>
      <c r="B39" s="182" t="s">
        <v>225</v>
      </c>
      <c r="C39" s="182" t="s">
        <v>150</v>
      </c>
      <c r="D39" s="182" t="s">
        <v>150</v>
      </c>
      <c r="E39" s="340" t="s">
        <v>334</v>
      </c>
      <c r="F39" s="192" t="s">
        <v>232</v>
      </c>
      <c r="G39" s="192">
        <v>108853</v>
      </c>
      <c r="H39" s="182" t="s">
        <v>8</v>
      </c>
      <c r="I39" s="182" t="s">
        <v>9</v>
      </c>
      <c r="J39" s="182" t="s">
        <v>201</v>
      </c>
      <c r="K39" s="183">
        <v>911999.97</v>
      </c>
      <c r="L39" s="339">
        <v>42446.520420023146</v>
      </c>
      <c r="M39" s="192"/>
      <c r="N39" s="175" t="s">
        <v>106</v>
      </c>
      <c r="O39" s="192"/>
      <c r="P39" s="192"/>
      <c r="Q39" s="210">
        <v>911999.97</v>
      </c>
      <c r="R39" s="210"/>
      <c r="S39" s="194"/>
      <c r="T39" s="175"/>
      <c r="U39" s="200"/>
      <c r="V39" s="170" t="s">
        <v>109</v>
      </c>
      <c r="W39" s="170" t="s">
        <v>3</v>
      </c>
      <c r="X39" s="192"/>
      <c r="Y39" s="195"/>
      <c r="Z39" s="192"/>
      <c r="AA39" s="196"/>
      <c r="AB39" s="192"/>
      <c r="AC39" s="192"/>
      <c r="AD39" s="196"/>
      <c r="AE39" s="192"/>
      <c r="AF39" s="192"/>
      <c r="AG39" s="192"/>
    </row>
    <row r="40" spans="1:33" ht="51.75" customHeight="1" x14ac:dyDescent="0.2">
      <c r="A40" s="111">
        <v>17</v>
      </c>
      <c r="B40" s="182" t="s">
        <v>226</v>
      </c>
      <c r="C40" s="182" t="s">
        <v>14</v>
      </c>
      <c r="D40" s="182" t="s">
        <v>231</v>
      </c>
      <c r="E40" s="182" t="s">
        <v>229</v>
      </c>
      <c r="F40" s="192" t="s">
        <v>68</v>
      </c>
      <c r="G40" s="192"/>
      <c r="H40" s="182" t="s">
        <v>8</v>
      </c>
      <c r="I40" s="182" t="s">
        <v>9</v>
      </c>
      <c r="J40" s="182" t="s">
        <v>46</v>
      </c>
      <c r="K40" s="183">
        <v>3118383</v>
      </c>
      <c r="L40" s="339">
        <v>42446.522530439812</v>
      </c>
      <c r="M40" s="192"/>
      <c r="N40" s="193" t="s">
        <v>106</v>
      </c>
      <c r="O40" s="192"/>
      <c r="P40" s="192" t="s">
        <v>274</v>
      </c>
      <c r="Q40" s="210">
        <v>13463.12</v>
      </c>
      <c r="R40" s="210"/>
      <c r="S40" s="194" t="s">
        <v>258</v>
      </c>
      <c r="T40" s="175" t="s">
        <v>109</v>
      </c>
      <c r="U40" s="200">
        <v>42503</v>
      </c>
      <c r="V40" s="170" t="s">
        <v>109</v>
      </c>
      <c r="W40" s="170" t="s">
        <v>3</v>
      </c>
      <c r="X40" s="192"/>
      <c r="Y40" s="195"/>
      <c r="Z40" s="192"/>
      <c r="AA40" s="196"/>
      <c r="AB40" s="192"/>
      <c r="AC40" s="192"/>
      <c r="AD40" s="196"/>
      <c r="AE40" s="192"/>
      <c r="AF40" s="192"/>
      <c r="AG40" s="192"/>
    </row>
    <row r="41" spans="1:33" ht="24" x14ac:dyDescent="0.2">
      <c r="A41" s="111">
        <v>18</v>
      </c>
      <c r="B41" s="182" t="s">
        <v>227</v>
      </c>
      <c r="C41" s="182" t="s">
        <v>14</v>
      </c>
      <c r="D41" s="182" t="s">
        <v>231</v>
      </c>
      <c r="E41" s="182" t="s">
        <v>230</v>
      </c>
      <c r="F41" s="192" t="s">
        <v>68</v>
      </c>
      <c r="G41" s="192"/>
      <c r="H41" s="182" t="s">
        <v>8</v>
      </c>
      <c r="I41" s="182" t="s">
        <v>9</v>
      </c>
      <c r="J41" s="182" t="s">
        <v>46</v>
      </c>
      <c r="K41" s="183">
        <v>11527793</v>
      </c>
      <c r="L41" s="339">
        <v>42446.523450729168</v>
      </c>
      <c r="M41" s="192"/>
      <c r="N41" s="193" t="s">
        <v>106</v>
      </c>
      <c r="O41" s="192"/>
      <c r="P41" s="192" t="s">
        <v>273</v>
      </c>
      <c r="Q41" s="210">
        <v>0</v>
      </c>
      <c r="R41" s="210"/>
      <c r="S41" s="194" t="s">
        <v>276</v>
      </c>
      <c r="T41" s="175" t="s">
        <v>109</v>
      </c>
      <c r="U41" s="200">
        <v>42503</v>
      </c>
      <c r="V41" s="170" t="s">
        <v>109</v>
      </c>
      <c r="W41" s="170" t="s">
        <v>3</v>
      </c>
      <c r="X41" s="192"/>
      <c r="Y41" s="195"/>
      <c r="Z41" s="192"/>
      <c r="AA41" s="196"/>
      <c r="AB41" s="192"/>
      <c r="AC41" s="192"/>
      <c r="AD41" s="196"/>
      <c r="AE41" s="192"/>
      <c r="AF41" s="192"/>
      <c r="AG41" s="192"/>
    </row>
    <row r="42" spans="1:33" ht="60" hidden="1" x14ac:dyDescent="0.2">
      <c r="A42" s="111">
        <v>38</v>
      </c>
      <c r="B42" s="182" t="s">
        <v>233</v>
      </c>
      <c r="C42" s="182" t="s">
        <v>59</v>
      </c>
      <c r="D42" s="182" t="s">
        <v>234</v>
      </c>
      <c r="E42" s="182" t="s">
        <v>236</v>
      </c>
      <c r="F42" s="192" t="s">
        <v>235</v>
      </c>
      <c r="G42" s="192">
        <v>105217</v>
      </c>
      <c r="H42" s="182" t="s">
        <v>8</v>
      </c>
      <c r="I42" s="182" t="s">
        <v>9</v>
      </c>
      <c r="J42" s="182" t="s">
        <v>13</v>
      </c>
      <c r="K42" s="183">
        <v>70200</v>
      </c>
      <c r="L42" s="339">
        <v>42447</v>
      </c>
      <c r="M42" s="192"/>
      <c r="N42" s="193" t="s">
        <v>38</v>
      </c>
      <c r="O42" s="192"/>
      <c r="P42" s="192"/>
      <c r="Q42" s="210"/>
      <c r="R42" s="210"/>
      <c r="S42" s="194"/>
      <c r="T42" s="175"/>
      <c r="U42" s="200"/>
      <c r="V42" s="170" t="s">
        <v>109</v>
      </c>
      <c r="W42" s="170" t="s">
        <v>3</v>
      </c>
      <c r="X42" s="192"/>
      <c r="Y42" s="195"/>
      <c r="Z42" s="192"/>
      <c r="AA42" s="196"/>
      <c r="AB42" s="192"/>
      <c r="AC42" s="192"/>
      <c r="AD42" s="196"/>
      <c r="AE42" s="192"/>
      <c r="AF42" s="192"/>
      <c r="AG42" s="192"/>
    </row>
    <row r="43" spans="1:33" ht="33.75" customHeight="1" x14ac:dyDescent="0.2">
      <c r="A43" s="111">
        <v>19</v>
      </c>
      <c r="B43" s="182" t="s">
        <v>237</v>
      </c>
      <c r="C43" s="182" t="s">
        <v>56</v>
      </c>
      <c r="D43" s="182" t="s">
        <v>240</v>
      </c>
      <c r="E43" s="182" t="s">
        <v>241</v>
      </c>
      <c r="F43" s="192"/>
      <c r="G43" s="192"/>
      <c r="H43" s="182" t="s">
        <v>8</v>
      </c>
      <c r="I43" s="182" t="s">
        <v>9</v>
      </c>
      <c r="J43" s="182" t="s">
        <v>83</v>
      </c>
      <c r="K43" s="183">
        <v>9329.2000000000007</v>
      </c>
      <c r="L43" s="339">
        <v>42460</v>
      </c>
      <c r="M43" s="192"/>
      <c r="N43" s="175" t="s">
        <v>264</v>
      </c>
      <c r="O43" s="192"/>
      <c r="P43" s="192"/>
      <c r="Q43" s="210"/>
      <c r="R43" s="210"/>
      <c r="S43" s="215"/>
      <c r="T43" s="203"/>
      <c r="U43" s="204"/>
      <c r="V43" s="170" t="s">
        <v>109</v>
      </c>
      <c r="W43" s="170" t="s">
        <v>3</v>
      </c>
      <c r="X43" s="217"/>
      <c r="Y43" s="216"/>
      <c r="Z43" s="217"/>
      <c r="AA43" s="218"/>
      <c r="AB43" s="217"/>
      <c r="AC43" s="217"/>
      <c r="AD43" s="218"/>
      <c r="AE43" s="217"/>
      <c r="AF43" s="217"/>
      <c r="AG43" s="217"/>
    </row>
    <row r="44" spans="1:33" ht="36.75" customHeight="1" x14ac:dyDescent="0.2">
      <c r="A44" s="111">
        <v>20</v>
      </c>
      <c r="B44" s="182" t="s">
        <v>238</v>
      </c>
      <c r="C44" s="182" t="s">
        <v>56</v>
      </c>
      <c r="D44" s="182" t="s">
        <v>240</v>
      </c>
      <c r="E44" s="340" t="s">
        <v>333</v>
      </c>
      <c r="F44" s="192"/>
      <c r="G44" s="192"/>
      <c r="H44" s="182" t="s">
        <v>8</v>
      </c>
      <c r="I44" s="182" t="s">
        <v>9</v>
      </c>
      <c r="J44" s="182" t="s">
        <v>83</v>
      </c>
      <c r="K44" s="183">
        <v>187638.8</v>
      </c>
      <c r="L44" s="339">
        <v>42460</v>
      </c>
      <c r="M44" s="192"/>
      <c r="N44" s="175" t="s">
        <v>298</v>
      </c>
      <c r="O44" s="192"/>
      <c r="P44" s="192"/>
      <c r="Q44" s="210">
        <v>187638.8</v>
      </c>
      <c r="R44" s="210"/>
      <c r="S44" s="336"/>
      <c r="T44" s="331"/>
      <c r="U44" s="227"/>
      <c r="V44" s="170" t="s">
        <v>109</v>
      </c>
      <c r="W44" s="170" t="s">
        <v>3</v>
      </c>
      <c r="X44" s="338"/>
      <c r="Y44" s="337"/>
      <c r="Z44" s="217"/>
      <c r="AA44" s="218"/>
      <c r="AB44" s="217"/>
      <c r="AC44" s="217"/>
      <c r="AD44" s="218"/>
      <c r="AE44" s="217"/>
      <c r="AF44" s="217"/>
      <c r="AG44" s="217"/>
    </row>
    <row r="45" spans="1:33" ht="33.75" hidden="1" customHeight="1" x14ac:dyDescent="0.2">
      <c r="A45" s="111">
        <v>41</v>
      </c>
      <c r="B45" s="182" t="s">
        <v>239</v>
      </c>
      <c r="C45" s="182" t="s">
        <v>243</v>
      </c>
      <c r="D45" s="182" t="s">
        <v>244</v>
      </c>
      <c r="E45" s="182" t="s">
        <v>245</v>
      </c>
      <c r="F45" s="192" t="s">
        <v>259</v>
      </c>
      <c r="G45" s="192">
        <v>103055</v>
      </c>
      <c r="H45" s="182" t="s">
        <v>8</v>
      </c>
      <c r="I45" s="182" t="s">
        <v>9</v>
      </c>
      <c r="J45" s="182" t="s">
        <v>222</v>
      </c>
      <c r="K45" s="183">
        <v>104033</v>
      </c>
      <c r="L45" s="339">
        <v>42460</v>
      </c>
      <c r="M45" s="192"/>
      <c r="N45" s="193" t="s">
        <v>38</v>
      </c>
      <c r="O45" s="192"/>
      <c r="P45" s="192"/>
      <c r="Q45" s="210"/>
      <c r="R45" s="210"/>
      <c r="S45" s="194" t="s">
        <v>255</v>
      </c>
      <c r="T45" s="175"/>
      <c r="U45" s="200"/>
      <c r="V45" s="170" t="s">
        <v>109</v>
      </c>
      <c r="W45" s="170" t="s">
        <v>3</v>
      </c>
      <c r="X45" s="192"/>
      <c r="Y45" s="195"/>
      <c r="Z45" s="192"/>
      <c r="AA45" s="196"/>
      <c r="AB45" s="192"/>
      <c r="AC45" s="192"/>
      <c r="AD45" s="196"/>
      <c r="AE45" s="192"/>
      <c r="AF45" s="192"/>
      <c r="AG45" s="192"/>
    </row>
    <row r="46" spans="1:33" ht="44.25" customHeight="1" x14ac:dyDescent="0.2">
      <c r="A46" s="111">
        <v>21</v>
      </c>
      <c r="B46" s="182" t="s">
        <v>307</v>
      </c>
      <c r="C46" s="182" t="s">
        <v>14</v>
      </c>
      <c r="D46" s="182" t="s">
        <v>329</v>
      </c>
      <c r="E46" s="182" t="s">
        <v>265</v>
      </c>
      <c r="F46" s="192"/>
      <c r="G46" s="192"/>
      <c r="H46" s="182" t="s">
        <v>8</v>
      </c>
      <c r="I46" s="182" t="s">
        <v>9</v>
      </c>
      <c r="J46" s="182" t="s">
        <v>83</v>
      </c>
      <c r="K46" s="183">
        <v>340680.8</v>
      </c>
      <c r="L46" s="339">
        <v>42675.333333333328</v>
      </c>
      <c r="M46" s="192"/>
      <c r="N46" s="193" t="s">
        <v>106</v>
      </c>
      <c r="O46" s="192"/>
      <c r="P46" s="192"/>
      <c r="Q46" s="210">
        <v>340680.8</v>
      </c>
      <c r="R46" s="210"/>
      <c r="S46" s="194"/>
      <c r="T46" s="175" t="s">
        <v>109</v>
      </c>
      <c r="U46" s="200">
        <v>42503</v>
      </c>
      <c r="V46" s="170" t="s">
        <v>109</v>
      </c>
      <c r="W46" s="170" t="s">
        <v>3</v>
      </c>
      <c r="X46" s="192"/>
      <c r="Y46" s="195"/>
      <c r="Z46" s="192"/>
      <c r="AA46" s="196"/>
      <c r="AB46" s="192"/>
      <c r="AC46" s="192"/>
      <c r="AD46" s="196"/>
      <c r="AE46" s="192"/>
      <c r="AF46" s="192"/>
      <c r="AG46" s="192"/>
    </row>
    <row r="47" spans="1:33" ht="39.75" customHeight="1" x14ac:dyDescent="0.2">
      <c r="A47" s="111">
        <v>22</v>
      </c>
      <c r="B47" s="182" t="s">
        <v>308</v>
      </c>
      <c r="C47" s="182" t="s">
        <v>14</v>
      </c>
      <c r="D47" s="182" t="s">
        <v>329</v>
      </c>
      <c r="E47" s="182" t="s">
        <v>266</v>
      </c>
      <c r="F47" s="192"/>
      <c r="G47" s="192"/>
      <c r="H47" s="182" t="s">
        <v>8</v>
      </c>
      <c r="I47" s="182" t="s">
        <v>9</v>
      </c>
      <c r="J47" s="182" t="s">
        <v>83</v>
      </c>
      <c r="K47" s="183">
        <v>61091.7</v>
      </c>
      <c r="L47" s="339">
        <v>42675.333333333328</v>
      </c>
      <c r="M47" s="192"/>
      <c r="N47" s="193" t="s">
        <v>106</v>
      </c>
      <c r="O47" s="192"/>
      <c r="P47" s="192"/>
      <c r="Q47" s="210">
        <v>61091.7</v>
      </c>
      <c r="R47" s="210"/>
      <c r="S47" s="194"/>
      <c r="T47" s="175" t="s">
        <v>109</v>
      </c>
      <c r="U47" s="200">
        <v>42503</v>
      </c>
      <c r="V47" s="170" t="s">
        <v>109</v>
      </c>
      <c r="W47" s="170" t="s">
        <v>3</v>
      </c>
      <c r="X47" s="192"/>
      <c r="Y47" s="195"/>
      <c r="Z47" s="192"/>
      <c r="AA47" s="196"/>
      <c r="AB47" s="192"/>
      <c r="AC47" s="192"/>
      <c r="AD47" s="196"/>
      <c r="AE47" s="192"/>
      <c r="AF47" s="192"/>
      <c r="AG47" s="192"/>
    </row>
    <row r="48" spans="1:33" ht="41.25" customHeight="1" x14ac:dyDescent="0.2">
      <c r="A48" s="111">
        <v>23</v>
      </c>
      <c r="B48" s="182" t="s">
        <v>309</v>
      </c>
      <c r="C48" s="182" t="s">
        <v>14</v>
      </c>
      <c r="D48" s="182" t="s">
        <v>329</v>
      </c>
      <c r="E48" s="182" t="s">
        <v>267</v>
      </c>
      <c r="F48" s="192"/>
      <c r="G48" s="192"/>
      <c r="H48" s="182" t="s">
        <v>8</v>
      </c>
      <c r="I48" s="182" t="s">
        <v>9</v>
      </c>
      <c r="J48" s="182" t="s">
        <v>83</v>
      </c>
      <c r="K48" s="183">
        <v>0</v>
      </c>
      <c r="L48" s="339">
        <v>42675.333333333328</v>
      </c>
      <c r="M48" s="192"/>
      <c r="N48" s="193" t="s">
        <v>106</v>
      </c>
      <c r="O48" s="192"/>
      <c r="P48" s="192"/>
      <c r="Q48" s="210">
        <v>0</v>
      </c>
      <c r="R48" s="210"/>
      <c r="S48" s="194"/>
      <c r="T48" s="175" t="s">
        <v>109</v>
      </c>
      <c r="U48" s="200">
        <v>42504</v>
      </c>
      <c r="V48" s="170" t="s">
        <v>109</v>
      </c>
      <c r="W48" s="170" t="s">
        <v>3</v>
      </c>
      <c r="X48" s="192"/>
      <c r="Y48" s="195"/>
      <c r="Z48" s="192"/>
      <c r="AA48" s="196"/>
      <c r="AB48" s="192"/>
      <c r="AC48" s="192"/>
      <c r="AD48" s="196"/>
      <c r="AE48" s="192"/>
      <c r="AF48" s="192"/>
      <c r="AG48" s="192"/>
    </row>
    <row r="49" spans="1:33" ht="44.25" customHeight="1" x14ac:dyDescent="0.2">
      <c r="A49" s="111">
        <v>24</v>
      </c>
      <c r="B49" s="182" t="s">
        <v>310</v>
      </c>
      <c r="C49" s="182" t="s">
        <v>14</v>
      </c>
      <c r="D49" s="182" t="s">
        <v>329</v>
      </c>
      <c r="E49" s="182" t="s">
        <v>268</v>
      </c>
      <c r="F49" s="192"/>
      <c r="G49" s="192"/>
      <c r="H49" s="182" t="s">
        <v>8</v>
      </c>
      <c r="I49" s="182" t="s">
        <v>9</v>
      </c>
      <c r="J49" s="182" t="s">
        <v>83</v>
      </c>
      <c r="K49" s="183">
        <v>62615.51</v>
      </c>
      <c r="L49" s="339">
        <v>42675.333333333328</v>
      </c>
      <c r="M49" s="192"/>
      <c r="N49" s="193" t="s">
        <v>106</v>
      </c>
      <c r="O49" s="192"/>
      <c r="P49" s="192"/>
      <c r="Q49" s="210">
        <v>62615.51</v>
      </c>
      <c r="R49" s="210"/>
      <c r="S49" s="194"/>
      <c r="T49" s="175" t="s">
        <v>109</v>
      </c>
      <c r="U49" s="200">
        <v>42503</v>
      </c>
      <c r="V49" s="170" t="s">
        <v>109</v>
      </c>
      <c r="W49" s="170" t="s">
        <v>3</v>
      </c>
      <c r="X49" s="192"/>
      <c r="Y49" s="195"/>
      <c r="Z49" s="192"/>
      <c r="AA49" s="196"/>
      <c r="AB49" s="192"/>
      <c r="AC49" s="192"/>
      <c r="AD49" s="196"/>
      <c r="AE49" s="192"/>
      <c r="AF49" s="192"/>
      <c r="AG49" s="192"/>
    </row>
    <row r="50" spans="1:33" ht="41.25" customHeight="1" x14ac:dyDescent="0.2">
      <c r="A50" s="111">
        <v>25</v>
      </c>
      <c r="B50" s="182" t="s">
        <v>311</v>
      </c>
      <c r="C50" s="182" t="s">
        <v>14</v>
      </c>
      <c r="D50" s="182" t="s">
        <v>329</v>
      </c>
      <c r="E50" s="182" t="s">
        <v>269</v>
      </c>
      <c r="F50" s="192"/>
      <c r="G50" s="192"/>
      <c r="H50" s="182" t="s">
        <v>8</v>
      </c>
      <c r="I50" s="182" t="s">
        <v>9</v>
      </c>
      <c r="J50" s="182" t="s">
        <v>83</v>
      </c>
      <c r="K50" s="183">
        <v>187638.6</v>
      </c>
      <c r="L50" s="339">
        <v>42675.333333333328</v>
      </c>
      <c r="M50" s="192"/>
      <c r="N50" s="193" t="s">
        <v>106</v>
      </c>
      <c r="O50" s="192"/>
      <c r="P50" s="192"/>
      <c r="Q50" s="210">
        <v>187638.8</v>
      </c>
      <c r="R50" s="210"/>
      <c r="S50" s="194"/>
      <c r="T50" s="175" t="s">
        <v>109</v>
      </c>
      <c r="U50" s="200">
        <v>42503</v>
      </c>
      <c r="V50" s="170" t="s">
        <v>109</v>
      </c>
      <c r="W50" s="170" t="s">
        <v>3</v>
      </c>
      <c r="X50" s="192"/>
      <c r="Y50" s="195"/>
      <c r="Z50" s="192"/>
      <c r="AA50" s="196"/>
      <c r="AB50" s="192"/>
      <c r="AC50" s="192"/>
      <c r="AD50" s="196"/>
      <c r="AE50" s="192"/>
      <c r="AF50" s="192"/>
      <c r="AG50" s="192"/>
    </row>
    <row r="51" spans="1:33" ht="43.5" customHeight="1" x14ac:dyDescent="0.2">
      <c r="A51" s="111">
        <v>26</v>
      </c>
      <c r="B51" s="182" t="s">
        <v>312</v>
      </c>
      <c r="C51" s="182" t="s">
        <v>14</v>
      </c>
      <c r="D51" s="182" t="s">
        <v>329</v>
      </c>
      <c r="E51" s="182" t="s">
        <v>270</v>
      </c>
      <c r="F51" s="192"/>
      <c r="G51" s="192"/>
      <c r="H51" s="182" t="s">
        <v>8</v>
      </c>
      <c r="I51" s="182" t="s">
        <v>9</v>
      </c>
      <c r="J51" s="182" t="s">
        <v>83</v>
      </c>
      <c r="K51" s="183">
        <v>348509.85</v>
      </c>
      <c r="L51" s="339">
        <v>42675.333333333328</v>
      </c>
      <c r="M51" s="192"/>
      <c r="N51" s="193" t="s">
        <v>106</v>
      </c>
      <c r="O51" s="192"/>
      <c r="P51" s="192"/>
      <c r="Q51" s="210">
        <v>348509.85</v>
      </c>
      <c r="R51" s="210"/>
      <c r="S51" s="194"/>
      <c r="T51" s="175" t="s">
        <v>109</v>
      </c>
      <c r="U51" s="200">
        <v>42503</v>
      </c>
      <c r="V51" s="170" t="s">
        <v>109</v>
      </c>
      <c r="W51" s="170" t="s">
        <v>3</v>
      </c>
      <c r="X51" s="192"/>
      <c r="Y51" s="195"/>
      <c r="Z51" s="192"/>
      <c r="AA51" s="196"/>
      <c r="AB51" s="192"/>
      <c r="AC51" s="192"/>
      <c r="AD51" s="196"/>
      <c r="AE51" s="192"/>
      <c r="AF51" s="192"/>
      <c r="AG51" s="192"/>
    </row>
    <row r="52" spans="1:33" ht="42" customHeight="1" x14ac:dyDescent="0.2">
      <c r="A52" s="111">
        <v>27</v>
      </c>
      <c r="B52" s="182" t="s">
        <v>313</v>
      </c>
      <c r="C52" s="182" t="s">
        <v>14</v>
      </c>
      <c r="D52" s="182" t="s">
        <v>329</v>
      </c>
      <c r="E52" s="182" t="s">
        <v>271</v>
      </c>
      <c r="F52" s="192"/>
      <c r="G52" s="192"/>
      <c r="H52" s="182" t="s">
        <v>8</v>
      </c>
      <c r="I52" s="182" t="s">
        <v>9</v>
      </c>
      <c r="J52" s="182" t="s">
        <v>83</v>
      </c>
      <c r="K52" s="183">
        <v>539505.31999999995</v>
      </c>
      <c r="L52" s="339">
        <v>42675.333333333328</v>
      </c>
      <c r="M52" s="192"/>
      <c r="N52" s="193" t="s">
        <v>106</v>
      </c>
      <c r="O52" s="192"/>
      <c r="P52" s="192"/>
      <c r="Q52" s="210">
        <v>539505.31999999995</v>
      </c>
      <c r="R52" s="210"/>
      <c r="S52" s="194"/>
      <c r="T52" s="175" t="s">
        <v>109</v>
      </c>
      <c r="U52" s="200">
        <v>42503</v>
      </c>
      <c r="V52" s="170" t="s">
        <v>109</v>
      </c>
      <c r="W52" s="170" t="s">
        <v>3</v>
      </c>
      <c r="X52" s="192"/>
      <c r="Y52" s="195"/>
      <c r="Z52" s="192"/>
      <c r="AA52" s="196"/>
      <c r="AB52" s="192"/>
      <c r="AC52" s="192"/>
      <c r="AD52" s="196"/>
      <c r="AE52" s="192"/>
      <c r="AF52" s="192"/>
      <c r="AG52" s="192"/>
    </row>
    <row r="53" spans="1:33" ht="42" customHeight="1" x14ac:dyDescent="0.2">
      <c r="A53" s="111">
        <v>28</v>
      </c>
      <c r="B53" s="182" t="s">
        <v>314</v>
      </c>
      <c r="C53" s="182" t="s">
        <v>331</v>
      </c>
      <c r="D53" s="182" t="s">
        <v>328</v>
      </c>
      <c r="E53" s="328" t="s">
        <v>286</v>
      </c>
      <c r="F53" s="192"/>
      <c r="G53" s="192"/>
      <c r="H53" s="182" t="s">
        <v>8</v>
      </c>
      <c r="I53" s="182" t="s">
        <v>9</v>
      </c>
      <c r="J53" s="182" t="s">
        <v>46</v>
      </c>
      <c r="K53" s="183">
        <v>13164</v>
      </c>
      <c r="L53" s="339">
        <v>42675.333333333328</v>
      </c>
      <c r="M53" s="192"/>
      <c r="N53" s="193" t="s">
        <v>106</v>
      </c>
      <c r="O53" s="192"/>
      <c r="P53" s="192"/>
      <c r="Q53" s="210">
        <v>13164</v>
      </c>
      <c r="R53" s="210"/>
      <c r="S53" s="194"/>
      <c r="T53" s="175" t="s">
        <v>109</v>
      </c>
      <c r="U53" s="200">
        <v>42699</v>
      </c>
      <c r="V53" s="170" t="s">
        <v>109</v>
      </c>
      <c r="W53" s="170" t="s">
        <v>3</v>
      </c>
      <c r="X53" s="192"/>
      <c r="Y53" s="195"/>
      <c r="Z53" s="192"/>
      <c r="AA53" s="196"/>
      <c r="AB53" s="192"/>
      <c r="AC53" s="192"/>
      <c r="AD53" s="196"/>
      <c r="AE53" s="192"/>
      <c r="AF53" s="192"/>
      <c r="AG53" s="192"/>
    </row>
    <row r="54" spans="1:33" ht="42" customHeight="1" x14ac:dyDescent="0.2">
      <c r="A54" s="111">
        <v>29</v>
      </c>
      <c r="B54" s="182" t="s">
        <v>315</v>
      </c>
      <c r="C54" s="182" t="s">
        <v>332</v>
      </c>
      <c r="D54" s="182" t="s">
        <v>330</v>
      </c>
      <c r="E54" s="328" t="s">
        <v>287</v>
      </c>
      <c r="F54" s="192"/>
      <c r="G54" s="192"/>
      <c r="H54" s="182" t="s">
        <v>8</v>
      </c>
      <c r="I54" s="182" t="s">
        <v>9</v>
      </c>
      <c r="J54" s="182" t="s">
        <v>46</v>
      </c>
      <c r="K54" s="183">
        <v>340176.8</v>
      </c>
      <c r="L54" s="339">
        <v>42675.333333333328</v>
      </c>
      <c r="M54" s="192"/>
      <c r="N54" s="193" t="s">
        <v>106</v>
      </c>
      <c r="O54" s="192"/>
      <c r="P54" s="192"/>
      <c r="Q54" s="210">
        <v>340176.8</v>
      </c>
      <c r="R54" s="210"/>
      <c r="S54" s="194"/>
      <c r="T54" s="175" t="s">
        <v>109</v>
      </c>
      <c r="U54" s="200">
        <v>42699</v>
      </c>
      <c r="V54" s="170" t="s">
        <v>109</v>
      </c>
      <c r="W54" s="170" t="s">
        <v>3</v>
      </c>
      <c r="X54" s="192"/>
      <c r="Y54" s="195"/>
      <c r="Z54" s="192"/>
      <c r="AA54" s="196"/>
      <c r="AB54" s="192"/>
      <c r="AC54" s="192"/>
      <c r="AD54" s="196"/>
      <c r="AE54" s="192"/>
      <c r="AF54" s="192"/>
      <c r="AG54" s="192"/>
    </row>
    <row r="55" spans="1:33" ht="42" customHeight="1" x14ac:dyDescent="0.2">
      <c r="A55" s="111">
        <v>30</v>
      </c>
      <c r="B55" s="182" t="s">
        <v>316</v>
      </c>
      <c r="C55" s="182" t="s">
        <v>332</v>
      </c>
      <c r="D55" s="182" t="s">
        <v>330</v>
      </c>
      <c r="E55" s="328" t="s">
        <v>288</v>
      </c>
      <c r="F55" s="192"/>
      <c r="G55" s="192"/>
      <c r="H55" s="182" t="s">
        <v>8</v>
      </c>
      <c r="I55" s="182" t="s">
        <v>9</v>
      </c>
      <c r="J55" s="182" t="s">
        <v>46</v>
      </c>
      <c r="K55" s="183">
        <v>176119.1</v>
      </c>
      <c r="L55" s="339">
        <v>42675.333333333328</v>
      </c>
      <c r="M55" s="192"/>
      <c r="N55" s="193" t="s">
        <v>106</v>
      </c>
      <c r="O55" s="192"/>
      <c r="P55" s="192"/>
      <c r="Q55" s="210">
        <v>176119.1</v>
      </c>
      <c r="R55" s="210"/>
      <c r="S55" s="194"/>
      <c r="T55" s="175" t="s">
        <v>109</v>
      </c>
      <c r="U55" s="200">
        <v>42699</v>
      </c>
      <c r="V55" s="170" t="s">
        <v>109</v>
      </c>
      <c r="W55" s="170" t="s">
        <v>3</v>
      </c>
      <c r="X55" s="192"/>
      <c r="Y55" s="195"/>
      <c r="Z55" s="192"/>
      <c r="AA55" s="196"/>
      <c r="AB55" s="192"/>
      <c r="AC55" s="192"/>
      <c r="AD55" s="196"/>
      <c r="AE55" s="192"/>
      <c r="AF55" s="192"/>
      <c r="AG55" s="192"/>
    </row>
    <row r="56" spans="1:33" ht="42" customHeight="1" x14ac:dyDescent="0.2">
      <c r="A56" s="111">
        <v>31</v>
      </c>
      <c r="B56" s="182" t="s">
        <v>317</v>
      </c>
      <c r="C56" s="182" t="s">
        <v>14</v>
      </c>
      <c r="D56" s="182" t="s">
        <v>329</v>
      </c>
      <c r="E56" s="328" t="s">
        <v>289</v>
      </c>
      <c r="F56" s="192"/>
      <c r="G56" s="192"/>
      <c r="H56" s="182" t="s">
        <v>8</v>
      </c>
      <c r="I56" s="182" t="s">
        <v>9</v>
      </c>
      <c r="J56" s="182" t="s">
        <v>83</v>
      </c>
      <c r="K56" s="183">
        <v>821447.44</v>
      </c>
      <c r="L56" s="339">
        <v>42675.333333333328</v>
      </c>
      <c r="M56" s="192"/>
      <c r="N56" s="193" t="s">
        <v>106</v>
      </c>
      <c r="O56" s="192"/>
      <c r="P56" s="192"/>
      <c r="Q56" s="210">
        <v>821447.44</v>
      </c>
      <c r="R56" s="210"/>
      <c r="S56" s="194"/>
      <c r="T56" s="175" t="s">
        <v>109</v>
      </c>
      <c r="U56" s="200">
        <v>42699</v>
      </c>
      <c r="V56" s="170" t="s">
        <v>109</v>
      </c>
      <c r="W56" s="170" t="s">
        <v>3</v>
      </c>
      <c r="X56" s="192"/>
      <c r="Y56" s="195"/>
      <c r="Z56" s="192"/>
      <c r="AA56" s="196"/>
      <c r="AB56" s="192"/>
      <c r="AC56" s="192"/>
      <c r="AD56" s="196"/>
      <c r="AE56" s="192"/>
      <c r="AF56" s="192"/>
      <c r="AG56" s="192"/>
    </row>
    <row r="57" spans="1:33" ht="48" x14ac:dyDescent="0.2">
      <c r="A57" s="111">
        <v>32</v>
      </c>
      <c r="B57" s="182" t="s">
        <v>318</v>
      </c>
      <c r="C57" s="182" t="s">
        <v>14</v>
      </c>
      <c r="D57" s="182" t="s">
        <v>329</v>
      </c>
      <c r="E57" s="328" t="s">
        <v>290</v>
      </c>
      <c r="F57" s="192"/>
      <c r="G57" s="192"/>
      <c r="H57" s="182" t="s">
        <v>8</v>
      </c>
      <c r="I57" s="182" t="s">
        <v>9</v>
      </c>
      <c r="J57" s="182" t="s">
        <v>46</v>
      </c>
      <c r="K57" s="183">
        <v>1079723.67</v>
      </c>
      <c r="L57" s="339">
        <v>42675.333333333328</v>
      </c>
      <c r="M57" s="192"/>
      <c r="N57" s="193" t="s">
        <v>106</v>
      </c>
      <c r="O57" s="192"/>
      <c r="P57" s="192"/>
      <c r="Q57" s="210">
        <v>1079723.67</v>
      </c>
      <c r="R57" s="210"/>
      <c r="S57" s="194"/>
      <c r="T57" s="175" t="s">
        <v>109</v>
      </c>
      <c r="U57" s="200">
        <v>42699</v>
      </c>
      <c r="V57" s="170" t="s">
        <v>109</v>
      </c>
      <c r="W57" s="170" t="s">
        <v>3</v>
      </c>
      <c r="X57" s="192"/>
      <c r="Y57" s="195"/>
      <c r="Z57" s="192"/>
      <c r="AA57" s="196"/>
      <c r="AB57" s="192"/>
      <c r="AC57" s="192"/>
      <c r="AD57" s="196"/>
      <c r="AE57" s="192"/>
      <c r="AF57" s="192"/>
      <c r="AG57" s="192"/>
    </row>
    <row r="58" spans="1:33" ht="42" customHeight="1" x14ac:dyDescent="0.2">
      <c r="A58" s="111">
        <v>33</v>
      </c>
      <c r="B58" s="182" t="s">
        <v>319</v>
      </c>
      <c r="C58" s="182" t="s">
        <v>14</v>
      </c>
      <c r="D58" s="182" t="s">
        <v>329</v>
      </c>
      <c r="E58" s="328" t="s">
        <v>305</v>
      </c>
      <c r="F58" s="192"/>
      <c r="G58" s="192"/>
      <c r="H58" s="182" t="s">
        <v>8</v>
      </c>
      <c r="I58" s="182" t="s">
        <v>9</v>
      </c>
      <c r="J58" s="182" t="s">
        <v>13</v>
      </c>
      <c r="K58" s="183">
        <v>125187961</v>
      </c>
      <c r="L58" s="339">
        <v>42675.333333333328</v>
      </c>
      <c r="M58" s="192"/>
      <c r="N58" s="193" t="s">
        <v>106</v>
      </c>
      <c r="O58" s="192"/>
      <c r="P58" s="192"/>
      <c r="Q58" s="210">
        <v>125187961</v>
      </c>
      <c r="R58" s="210"/>
      <c r="S58" s="194"/>
      <c r="T58" s="175" t="s">
        <v>109</v>
      </c>
      <c r="U58" s="200">
        <v>42699</v>
      </c>
      <c r="V58" s="170" t="s">
        <v>109</v>
      </c>
      <c r="W58" s="170" t="s">
        <v>3</v>
      </c>
      <c r="X58" s="192"/>
      <c r="Y58" s="195"/>
      <c r="Z58" s="192"/>
      <c r="AA58" s="196"/>
      <c r="AB58" s="192"/>
      <c r="AC58" s="192"/>
      <c r="AD58" s="196"/>
      <c r="AE58" s="192"/>
      <c r="AF58" s="192"/>
      <c r="AG58" s="192"/>
    </row>
    <row r="59" spans="1:33" ht="48" x14ac:dyDescent="0.2">
      <c r="A59" s="111">
        <v>34</v>
      </c>
      <c r="B59" s="182" t="s">
        <v>320</v>
      </c>
      <c r="C59" s="182" t="s">
        <v>14</v>
      </c>
      <c r="D59" s="182" t="s">
        <v>329</v>
      </c>
      <c r="E59" s="328" t="s">
        <v>306</v>
      </c>
      <c r="F59" s="192"/>
      <c r="G59" s="192"/>
      <c r="H59" s="182" t="s">
        <v>8</v>
      </c>
      <c r="I59" s="182" t="s">
        <v>9</v>
      </c>
      <c r="J59" s="182" t="s">
        <v>222</v>
      </c>
      <c r="K59" s="183">
        <v>22428120</v>
      </c>
      <c r="L59" s="339">
        <v>42675.333333333328</v>
      </c>
      <c r="M59" s="192"/>
      <c r="N59" s="193" t="s">
        <v>106</v>
      </c>
      <c r="O59" s="192"/>
      <c r="P59" s="192"/>
      <c r="Q59" s="210">
        <v>22428120</v>
      </c>
      <c r="R59" s="210"/>
      <c r="S59" s="194"/>
      <c r="T59" s="175" t="s">
        <v>109</v>
      </c>
      <c r="U59" s="200">
        <v>42699</v>
      </c>
      <c r="V59" s="170" t="s">
        <v>109</v>
      </c>
      <c r="W59" s="170" t="s">
        <v>3</v>
      </c>
      <c r="X59" s="192"/>
      <c r="Y59" s="195"/>
      <c r="Z59" s="192"/>
      <c r="AA59" s="196"/>
      <c r="AB59" s="192"/>
      <c r="AC59" s="192"/>
      <c r="AD59" s="196"/>
      <c r="AE59" s="192"/>
      <c r="AF59" s="192"/>
      <c r="AG59" s="192"/>
    </row>
    <row r="60" spans="1:33" ht="36" x14ac:dyDescent="0.2">
      <c r="A60" s="111">
        <v>35</v>
      </c>
      <c r="B60" s="182" t="s">
        <v>321</v>
      </c>
      <c r="C60" s="182" t="s">
        <v>14</v>
      </c>
      <c r="D60" s="182" t="s">
        <v>329</v>
      </c>
      <c r="E60" s="182" t="s">
        <v>291</v>
      </c>
      <c r="F60" s="192"/>
      <c r="G60" s="192"/>
      <c r="H60" s="182" t="s">
        <v>8</v>
      </c>
      <c r="I60" s="182" t="s">
        <v>9</v>
      </c>
      <c r="J60" s="182" t="s">
        <v>83</v>
      </c>
      <c r="K60" s="183">
        <v>128348.04</v>
      </c>
      <c r="L60" s="339">
        <v>42675.333333333328</v>
      </c>
      <c r="M60" s="192"/>
      <c r="N60" s="193" t="s">
        <v>106</v>
      </c>
      <c r="O60" s="192"/>
      <c r="P60" s="192"/>
      <c r="Q60" s="210"/>
      <c r="R60" s="210">
        <f>69810.06+58537.98</f>
        <v>128348.04000000001</v>
      </c>
      <c r="S60" s="194"/>
      <c r="T60" s="175" t="s">
        <v>109</v>
      </c>
      <c r="U60" s="200">
        <v>42699</v>
      </c>
      <c r="V60" s="170" t="s">
        <v>109</v>
      </c>
      <c r="W60" s="170" t="s">
        <v>3</v>
      </c>
      <c r="X60" s="192"/>
      <c r="Y60" s="195"/>
      <c r="Z60" s="192"/>
      <c r="AA60" s="196"/>
      <c r="AB60" s="192"/>
      <c r="AC60" s="192"/>
      <c r="AD60" s="196"/>
      <c r="AE60" s="192"/>
      <c r="AF60" s="192"/>
      <c r="AG60" s="192"/>
    </row>
    <row r="61" spans="1:33" ht="36" x14ac:dyDescent="0.2">
      <c r="A61" s="111">
        <v>36</v>
      </c>
      <c r="B61" s="182" t="s">
        <v>322</v>
      </c>
      <c r="C61" s="182" t="s">
        <v>14</v>
      </c>
      <c r="D61" s="182" t="s">
        <v>329</v>
      </c>
      <c r="E61" s="182" t="s">
        <v>292</v>
      </c>
      <c r="F61" s="192"/>
      <c r="G61" s="192"/>
      <c r="H61" s="182" t="s">
        <v>8</v>
      </c>
      <c r="I61" s="182" t="s">
        <v>9</v>
      </c>
      <c r="J61" s="182" t="s">
        <v>83</v>
      </c>
      <c r="K61" s="183">
        <v>75024.100000000006</v>
      </c>
      <c r="L61" s="339">
        <v>42675.333333333328</v>
      </c>
      <c r="M61" s="192"/>
      <c r="N61" s="193" t="s">
        <v>106</v>
      </c>
      <c r="O61" s="192"/>
      <c r="P61" s="192"/>
      <c r="Q61" s="210"/>
      <c r="R61" s="210">
        <f>4877.61+70146.49</f>
        <v>75024.100000000006</v>
      </c>
      <c r="S61" s="194"/>
      <c r="T61" s="175" t="s">
        <v>109</v>
      </c>
      <c r="U61" s="200">
        <v>42699</v>
      </c>
      <c r="V61" s="170" t="s">
        <v>109</v>
      </c>
      <c r="W61" s="170" t="s">
        <v>3</v>
      </c>
      <c r="X61" s="192"/>
      <c r="Y61" s="195"/>
      <c r="Z61" s="192"/>
      <c r="AA61" s="196"/>
      <c r="AB61" s="192"/>
      <c r="AC61" s="192"/>
      <c r="AD61" s="196"/>
      <c r="AE61" s="192"/>
      <c r="AF61" s="192"/>
      <c r="AG61" s="192"/>
    </row>
    <row r="62" spans="1:33" ht="36" x14ac:dyDescent="0.2">
      <c r="A62" s="111">
        <v>37</v>
      </c>
      <c r="B62" s="182" t="s">
        <v>323</v>
      </c>
      <c r="C62" s="182" t="s">
        <v>14</v>
      </c>
      <c r="D62" s="182" t="s">
        <v>329</v>
      </c>
      <c r="E62" s="182" t="s">
        <v>293</v>
      </c>
      <c r="F62" s="192"/>
      <c r="G62" s="192"/>
      <c r="H62" s="182" t="s">
        <v>8</v>
      </c>
      <c r="I62" s="182" t="s">
        <v>9</v>
      </c>
      <c r="J62" s="182" t="s">
        <v>83</v>
      </c>
      <c r="K62" s="183">
        <v>218567.33999999997</v>
      </c>
      <c r="L62" s="339">
        <v>42676.333333333328</v>
      </c>
      <c r="M62" s="192"/>
      <c r="N62" s="193" t="s">
        <v>106</v>
      </c>
      <c r="O62" s="192"/>
      <c r="P62" s="192"/>
      <c r="Q62" s="210"/>
      <c r="R62" s="210">
        <f>3753.03+214814.31</f>
        <v>218567.34</v>
      </c>
      <c r="S62" s="194"/>
      <c r="T62" s="175" t="s">
        <v>109</v>
      </c>
      <c r="U62" s="200">
        <v>42699</v>
      </c>
      <c r="V62" s="170" t="s">
        <v>109</v>
      </c>
      <c r="W62" s="170" t="s">
        <v>3</v>
      </c>
      <c r="X62" s="192"/>
      <c r="Y62" s="195"/>
      <c r="Z62" s="192"/>
      <c r="AA62" s="196"/>
      <c r="AB62" s="192"/>
      <c r="AC62" s="192"/>
      <c r="AD62" s="196"/>
      <c r="AE62" s="192"/>
      <c r="AF62" s="192"/>
      <c r="AG62" s="192"/>
    </row>
    <row r="63" spans="1:33" ht="36" x14ac:dyDescent="0.2">
      <c r="A63" s="111">
        <v>38</v>
      </c>
      <c r="B63" s="182" t="s">
        <v>324</v>
      </c>
      <c r="C63" s="182" t="s">
        <v>14</v>
      </c>
      <c r="D63" s="182" t="s">
        <v>329</v>
      </c>
      <c r="E63" s="182" t="s">
        <v>294</v>
      </c>
      <c r="F63" s="192"/>
      <c r="G63" s="192"/>
      <c r="H63" s="182" t="s">
        <v>8</v>
      </c>
      <c r="I63" s="182" t="s">
        <v>9</v>
      </c>
      <c r="J63" s="182" t="s">
        <v>83</v>
      </c>
      <c r="K63" s="183">
        <v>1335081.2200000004</v>
      </c>
      <c r="L63" s="339">
        <v>42675.333333333328</v>
      </c>
      <c r="M63" s="192"/>
      <c r="N63" s="193" t="s">
        <v>106</v>
      </c>
      <c r="O63" s="192"/>
      <c r="P63" s="192"/>
      <c r="Q63" s="210"/>
      <c r="R63" s="210">
        <f>185685.32+1149395.9</f>
        <v>1335081.22</v>
      </c>
      <c r="S63" s="194"/>
      <c r="T63" s="175" t="s">
        <v>109</v>
      </c>
      <c r="U63" s="200">
        <v>42699</v>
      </c>
      <c r="V63" s="170" t="s">
        <v>109</v>
      </c>
      <c r="W63" s="170" t="s">
        <v>3</v>
      </c>
      <c r="X63" s="192"/>
      <c r="Y63" s="195"/>
      <c r="Z63" s="192"/>
      <c r="AA63" s="196"/>
      <c r="AB63" s="192"/>
      <c r="AC63" s="192"/>
      <c r="AD63" s="196"/>
      <c r="AE63" s="192"/>
      <c r="AF63" s="192"/>
      <c r="AG63" s="192"/>
    </row>
    <row r="64" spans="1:33" ht="36" x14ac:dyDescent="0.2">
      <c r="A64" s="111">
        <v>39</v>
      </c>
      <c r="B64" s="182" t="s">
        <v>325</v>
      </c>
      <c r="C64" s="182" t="s">
        <v>14</v>
      </c>
      <c r="D64" s="182" t="s">
        <v>329</v>
      </c>
      <c r="E64" s="182" t="s">
        <v>295</v>
      </c>
      <c r="F64" s="192"/>
      <c r="G64" s="192"/>
      <c r="H64" s="182" t="s">
        <v>8</v>
      </c>
      <c r="I64" s="182" t="s">
        <v>9</v>
      </c>
      <c r="J64" s="182" t="s">
        <v>83</v>
      </c>
      <c r="K64" s="183">
        <v>141278.67999999996</v>
      </c>
      <c r="L64" s="339">
        <v>42675.333333333328</v>
      </c>
      <c r="M64" s="192"/>
      <c r="N64" s="193" t="s">
        <v>106</v>
      </c>
      <c r="O64" s="192"/>
      <c r="P64" s="192"/>
      <c r="Q64" s="210"/>
      <c r="R64" s="210">
        <f>4754.76+136523.92</f>
        <v>141278.68000000002</v>
      </c>
      <c r="S64" s="194"/>
      <c r="T64" s="175" t="s">
        <v>109</v>
      </c>
      <c r="U64" s="200">
        <v>42699</v>
      </c>
      <c r="V64" s="170" t="s">
        <v>109</v>
      </c>
      <c r="W64" s="170" t="s">
        <v>3</v>
      </c>
      <c r="X64" s="192"/>
      <c r="Y64" s="195"/>
      <c r="Z64" s="192"/>
      <c r="AA64" s="196"/>
      <c r="AB64" s="192"/>
      <c r="AC64" s="192"/>
      <c r="AD64" s="196"/>
      <c r="AE64" s="192"/>
      <c r="AF64" s="192"/>
      <c r="AG64" s="192"/>
    </row>
    <row r="65" spans="1:33" ht="36" x14ac:dyDescent="0.2">
      <c r="A65" s="111">
        <v>40</v>
      </c>
      <c r="B65" s="182" t="s">
        <v>326</v>
      </c>
      <c r="C65" s="182" t="s">
        <v>14</v>
      </c>
      <c r="D65" s="182" t="s">
        <v>329</v>
      </c>
      <c r="E65" s="182" t="s">
        <v>296</v>
      </c>
      <c r="F65" s="192"/>
      <c r="G65" s="192"/>
      <c r="H65" s="182" t="s">
        <v>8</v>
      </c>
      <c r="I65" s="182" t="s">
        <v>9</v>
      </c>
      <c r="J65" s="182" t="s">
        <v>83</v>
      </c>
      <c r="K65" s="183">
        <v>182173.08999999997</v>
      </c>
      <c r="L65" s="339">
        <v>42675.333333333328</v>
      </c>
      <c r="M65" s="192"/>
      <c r="N65" s="193" t="s">
        <v>106</v>
      </c>
      <c r="O65" s="192"/>
      <c r="P65" s="192"/>
      <c r="Q65" s="210"/>
      <c r="R65" s="210">
        <f>4340.96+108626.89</f>
        <v>112967.85</v>
      </c>
      <c r="S65" s="194"/>
      <c r="T65" s="175" t="s">
        <v>109</v>
      </c>
      <c r="U65" s="200">
        <v>42699</v>
      </c>
      <c r="V65" s="170" t="s">
        <v>109</v>
      </c>
      <c r="W65" s="170" t="s">
        <v>3</v>
      </c>
      <c r="X65" s="192"/>
      <c r="Y65" s="195"/>
      <c r="Z65" s="192"/>
      <c r="AA65" s="196"/>
      <c r="AB65" s="192"/>
      <c r="AC65" s="192"/>
      <c r="AD65" s="196"/>
      <c r="AE65" s="192"/>
      <c r="AF65" s="192"/>
      <c r="AG65" s="192"/>
    </row>
    <row r="66" spans="1:33" ht="36" x14ac:dyDescent="0.2">
      <c r="A66" s="111">
        <v>41</v>
      </c>
      <c r="B66" s="182" t="s">
        <v>327</v>
      </c>
      <c r="C66" s="182" t="s">
        <v>14</v>
      </c>
      <c r="D66" s="182" t="s">
        <v>329</v>
      </c>
      <c r="E66" s="182" t="s">
        <v>297</v>
      </c>
      <c r="F66" s="192"/>
      <c r="G66" s="192"/>
      <c r="H66" s="182" t="s">
        <v>8</v>
      </c>
      <c r="I66" s="182" t="s">
        <v>9</v>
      </c>
      <c r="J66" s="182" t="s">
        <v>83</v>
      </c>
      <c r="K66" s="183">
        <v>202938.30000000002</v>
      </c>
      <c r="L66" s="339">
        <v>42675.333333333328</v>
      </c>
      <c r="M66" s="192"/>
      <c r="N66" s="193" t="s">
        <v>106</v>
      </c>
      <c r="O66" s="192"/>
      <c r="P66" s="192"/>
      <c r="Q66" s="210"/>
      <c r="R66" s="210">
        <f>79931.76+52156.19</f>
        <v>132087.95000000001</v>
      </c>
      <c r="S66" s="194"/>
      <c r="T66" s="175" t="s">
        <v>109</v>
      </c>
      <c r="U66" s="200">
        <v>42699</v>
      </c>
      <c r="V66" s="170" t="s">
        <v>109</v>
      </c>
      <c r="W66" s="170" t="s">
        <v>3</v>
      </c>
      <c r="X66" s="192"/>
      <c r="Y66" s="195"/>
      <c r="Z66" s="192"/>
      <c r="AA66" s="196"/>
      <c r="AB66" s="192"/>
      <c r="AC66" s="192"/>
      <c r="AD66" s="196"/>
      <c r="AE66" s="192"/>
      <c r="AF66" s="192"/>
      <c r="AG66" s="192"/>
    </row>
    <row r="67" spans="1:33" ht="36" x14ac:dyDescent="0.2">
      <c r="A67" s="111">
        <v>42</v>
      </c>
      <c r="B67" s="182" t="s">
        <v>354</v>
      </c>
      <c r="C67" s="182" t="s">
        <v>14</v>
      </c>
      <c r="D67" s="182" t="s">
        <v>329</v>
      </c>
      <c r="E67" s="182" t="s">
        <v>340</v>
      </c>
      <c r="F67" s="192"/>
      <c r="G67" s="192"/>
      <c r="H67" s="182" t="s">
        <v>8</v>
      </c>
      <c r="I67" s="182" t="s">
        <v>9</v>
      </c>
      <c r="J67" s="182" t="s">
        <v>83</v>
      </c>
      <c r="K67" s="183">
        <v>135569.26</v>
      </c>
      <c r="L67" s="339">
        <v>42781</v>
      </c>
      <c r="M67" s="192"/>
      <c r="N67" s="193" t="s">
        <v>106</v>
      </c>
      <c r="O67" s="192"/>
      <c r="P67" s="192"/>
      <c r="Q67" s="210"/>
      <c r="R67" s="210">
        <f>1617.97+60703.83</f>
        <v>62321.8</v>
      </c>
      <c r="S67" s="194"/>
      <c r="T67" s="175"/>
      <c r="U67" s="200"/>
      <c r="V67" s="170"/>
      <c r="W67" s="170"/>
      <c r="X67" s="192"/>
      <c r="Y67" s="195"/>
      <c r="Z67" s="192"/>
      <c r="AA67" s="196"/>
      <c r="AB67" s="192"/>
      <c r="AC67" s="192"/>
      <c r="AD67" s="196"/>
      <c r="AE67" s="192"/>
      <c r="AF67" s="192"/>
      <c r="AG67" s="192"/>
    </row>
    <row r="68" spans="1:33" ht="36" x14ac:dyDescent="0.2">
      <c r="A68" s="111">
        <v>43</v>
      </c>
      <c r="B68" s="182" t="s">
        <v>355</v>
      </c>
      <c r="C68" s="182" t="s">
        <v>14</v>
      </c>
      <c r="D68" s="182" t="s">
        <v>329</v>
      </c>
      <c r="E68" s="182" t="s">
        <v>341</v>
      </c>
      <c r="F68" s="192"/>
      <c r="G68" s="192"/>
      <c r="H68" s="182" t="s">
        <v>8</v>
      </c>
      <c r="I68" s="182" t="s">
        <v>9</v>
      </c>
      <c r="J68" s="182" t="s">
        <v>83</v>
      </c>
      <c r="K68" s="183">
        <v>199758.04</v>
      </c>
      <c r="L68" s="339">
        <v>42781</v>
      </c>
      <c r="M68" s="192"/>
      <c r="N68" s="193" t="s">
        <v>106</v>
      </c>
      <c r="O68" s="192"/>
      <c r="P68" s="192"/>
      <c r="Q68" s="210"/>
      <c r="R68" s="210">
        <f>28068.66+102865.73</f>
        <v>130934.39</v>
      </c>
      <c r="S68" s="194"/>
      <c r="T68" s="175"/>
      <c r="U68" s="200"/>
      <c r="V68" s="170"/>
      <c r="W68" s="170"/>
      <c r="X68" s="192"/>
      <c r="Y68" s="195"/>
      <c r="Z68" s="192"/>
      <c r="AA68" s="196"/>
      <c r="AB68" s="192"/>
      <c r="AC68" s="192"/>
      <c r="AD68" s="196"/>
      <c r="AE68" s="192"/>
      <c r="AF68" s="192"/>
      <c r="AG68" s="192"/>
    </row>
    <row r="69" spans="1:33" ht="36" x14ac:dyDescent="0.2">
      <c r="A69" s="111">
        <v>44</v>
      </c>
      <c r="B69" s="182" t="s">
        <v>356</v>
      </c>
      <c r="C69" s="182" t="s">
        <v>14</v>
      </c>
      <c r="D69" s="182" t="s">
        <v>329</v>
      </c>
      <c r="E69" s="182" t="s">
        <v>342</v>
      </c>
      <c r="F69" s="192"/>
      <c r="G69" s="192"/>
      <c r="H69" s="182" t="s">
        <v>8</v>
      </c>
      <c r="I69" s="182" t="s">
        <v>9</v>
      </c>
      <c r="J69" s="182" t="s">
        <v>83</v>
      </c>
      <c r="K69" s="183">
        <v>176174.23</v>
      </c>
      <c r="L69" s="339">
        <v>42781</v>
      </c>
      <c r="M69" s="192"/>
      <c r="N69" s="193" t="s">
        <v>106</v>
      </c>
      <c r="O69" s="192"/>
      <c r="P69" s="192"/>
      <c r="Q69" s="210"/>
      <c r="R69" s="210">
        <f>37332.9+66804.16</f>
        <v>104137.06</v>
      </c>
      <c r="S69" s="194"/>
      <c r="T69" s="175"/>
      <c r="U69" s="200"/>
      <c r="V69" s="170"/>
      <c r="W69" s="170"/>
      <c r="X69" s="192"/>
      <c r="Y69" s="195"/>
      <c r="Z69" s="192"/>
      <c r="AA69" s="196"/>
      <c r="AB69" s="192"/>
      <c r="AC69" s="192"/>
      <c r="AD69" s="196"/>
      <c r="AE69" s="192"/>
      <c r="AF69" s="192"/>
      <c r="AG69" s="192"/>
    </row>
    <row r="70" spans="1:33" ht="48" x14ac:dyDescent="0.2">
      <c r="A70" s="111">
        <v>45</v>
      </c>
      <c r="B70" s="182" t="s">
        <v>357</v>
      </c>
      <c r="C70" s="182" t="s">
        <v>14</v>
      </c>
      <c r="D70" s="182" t="s">
        <v>329</v>
      </c>
      <c r="E70" s="182" t="s">
        <v>343</v>
      </c>
      <c r="F70" s="192"/>
      <c r="G70" s="192"/>
      <c r="H70" s="182" t="s">
        <v>8</v>
      </c>
      <c r="I70" s="182" t="s">
        <v>9</v>
      </c>
      <c r="J70" s="182" t="s">
        <v>83</v>
      </c>
      <c r="K70" s="183">
        <v>371327.62</v>
      </c>
      <c r="L70" s="339">
        <v>42781</v>
      </c>
      <c r="M70" s="192"/>
      <c r="N70" s="193" t="s">
        <v>106</v>
      </c>
      <c r="O70" s="192"/>
      <c r="P70" s="192"/>
      <c r="Q70" s="210"/>
      <c r="R70" s="210">
        <v>375270.86</v>
      </c>
      <c r="S70" s="194"/>
      <c r="T70" s="175"/>
      <c r="U70" s="200"/>
      <c r="V70" s="170"/>
      <c r="W70" s="170"/>
      <c r="X70" s="192"/>
      <c r="Y70" s="195"/>
      <c r="Z70" s="192"/>
      <c r="AA70" s="196"/>
      <c r="AB70" s="192"/>
      <c r="AC70" s="192"/>
      <c r="AD70" s="196"/>
      <c r="AE70" s="192"/>
      <c r="AF70" s="192"/>
      <c r="AG70" s="192"/>
    </row>
    <row r="71" spans="1:33" ht="48" x14ac:dyDescent="0.2">
      <c r="A71" s="111">
        <v>46</v>
      </c>
      <c r="B71" s="182" t="s">
        <v>358</v>
      </c>
      <c r="C71" s="182" t="s">
        <v>14</v>
      </c>
      <c r="D71" s="182" t="s">
        <v>329</v>
      </c>
      <c r="E71" s="182" t="s">
        <v>344</v>
      </c>
      <c r="F71" s="192"/>
      <c r="G71" s="192"/>
      <c r="H71" s="182" t="s">
        <v>8</v>
      </c>
      <c r="I71" s="182" t="s">
        <v>9</v>
      </c>
      <c r="J71" s="182" t="s">
        <v>83</v>
      </c>
      <c r="K71" s="183">
        <v>424220.49</v>
      </c>
      <c r="L71" s="339">
        <v>42781</v>
      </c>
      <c r="M71" s="192"/>
      <c r="N71" s="193" t="s">
        <v>106</v>
      </c>
      <c r="O71" s="192"/>
      <c r="P71" s="192"/>
      <c r="Q71" s="210"/>
      <c r="R71" s="210">
        <v>42488709</v>
      </c>
      <c r="S71" s="194"/>
      <c r="T71" s="175"/>
      <c r="U71" s="200"/>
      <c r="V71" s="170"/>
      <c r="W71" s="170"/>
      <c r="X71" s="192"/>
      <c r="Y71" s="195"/>
      <c r="Z71" s="192"/>
      <c r="AA71" s="196"/>
      <c r="AB71" s="192"/>
      <c r="AC71" s="192"/>
      <c r="AD71" s="196"/>
      <c r="AE71" s="192"/>
      <c r="AF71" s="192"/>
      <c r="AG71" s="192"/>
    </row>
    <row r="72" spans="1:33" ht="48" x14ac:dyDescent="0.2">
      <c r="A72" s="111">
        <v>47</v>
      </c>
      <c r="B72" s="182" t="s">
        <v>359</v>
      </c>
      <c r="C72" s="182" t="s">
        <v>14</v>
      </c>
      <c r="D72" s="182" t="s">
        <v>329</v>
      </c>
      <c r="E72" s="182" t="s">
        <v>345</v>
      </c>
      <c r="F72" s="192"/>
      <c r="G72" s="192"/>
      <c r="H72" s="182" t="s">
        <v>8</v>
      </c>
      <c r="I72" s="182" t="s">
        <v>9</v>
      </c>
      <c r="J72" s="182" t="s">
        <v>83</v>
      </c>
      <c r="K72" s="183">
        <v>393013.05</v>
      </c>
      <c r="L72" s="339">
        <v>42781</v>
      </c>
      <c r="M72" s="192"/>
      <c r="N72" s="193" t="s">
        <v>106</v>
      </c>
      <c r="O72" s="192"/>
      <c r="P72" s="192"/>
      <c r="Q72" s="210"/>
      <c r="R72" s="210">
        <v>393600.74</v>
      </c>
      <c r="S72" s="194"/>
      <c r="T72" s="175"/>
      <c r="U72" s="200"/>
      <c r="V72" s="170"/>
      <c r="W72" s="170"/>
      <c r="X72" s="192"/>
      <c r="Y72" s="195"/>
      <c r="Z72" s="192"/>
      <c r="AA72" s="196"/>
      <c r="AB72" s="192"/>
      <c r="AC72" s="192"/>
      <c r="AD72" s="196"/>
      <c r="AE72" s="192"/>
      <c r="AF72" s="192"/>
      <c r="AG72" s="192"/>
    </row>
    <row r="73" spans="1:33" ht="48" x14ac:dyDescent="0.2">
      <c r="A73" s="111">
        <v>48</v>
      </c>
      <c r="B73" s="182" t="s">
        <v>360</v>
      </c>
      <c r="C73" s="182" t="s">
        <v>14</v>
      </c>
      <c r="D73" s="182" t="s">
        <v>329</v>
      </c>
      <c r="E73" s="182" t="s">
        <v>346</v>
      </c>
      <c r="F73" s="192"/>
      <c r="G73" s="192"/>
      <c r="H73" s="182" t="s">
        <v>8</v>
      </c>
      <c r="I73" s="182" t="s">
        <v>9</v>
      </c>
      <c r="J73" s="182" t="s">
        <v>83</v>
      </c>
      <c r="K73" s="183">
        <v>375000.64</v>
      </c>
      <c r="L73" s="339">
        <v>42781</v>
      </c>
      <c r="M73" s="192"/>
      <c r="N73" s="193" t="s">
        <v>106</v>
      </c>
      <c r="O73" s="192"/>
      <c r="P73" s="192"/>
      <c r="Q73" s="210"/>
      <c r="R73" s="210">
        <v>374855.61</v>
      </c>
      <c r="S73" s="194"/>
      <c r="T73" s="175"/>
      <c r="U73" s="200"/>
      <c r="V73" s="170"/>
      <c r="W73" s="170"/>
      <c r="X73" s="192"/>
      <c r="Y73" s="195"/>
      <c r="Z73" s="192"/>
      <c r="AA73" s="196"/>
      <c r="AB73" s="192"/>
      <c r="AC73" s="192"/>
      <c r="AD73" s="196"/>
      <c r="AE73" s="192"/>
      <c r="AF73" s="192"/>
      <c r="AG73" s="192"/>
    </row>
    <row r="74" spans="1:33" ht="48" x14ac:dyDescent="0.2">
      <c r="A74" s="111">
        <v>49</v>
      </c>
      <c r="B74" s="182" t="s">
        <v>361</v>
      </c>
      <c r="C74" s="182" t="s">
        <v>14</v>
      </c>
      <c r="D74" s="182" t="s">
        <v>329</v>
      </c>
      <c r="E74" s="182" t="s">
        <v>347</v>
      </c>
      <c r="F74" s="192"/>
      <c r="G74" s="192"/>
      <c r="H74" s="182" t="s">
        <v>8</v>
      </c>
      <c r="I74" s="182" t="s">
        <v>9</v>
      </c>
      <c r="J74" s="182" t="s">
        <v>83</v>
      </c>
      <c r="K74" s="183">
        <v>441511.29</v>
      </c>
      <c r="L74" s="339">
        <v>42781</v>
      </c>
      <c r="M74" s="192"/>
      <c r="N74" s="193" t="s">
        <v>106</v>
      </c>
      <c r="O74" s="192"/>
      <c r="P74" s="192"/>
      <c r="Q74" s="210"/>
      <c r="R74" s="210">
        <v>440699.75</v>
      </c>
      <c r="S74" s="194"/>
      <c r="T74" s="175"/>
      <c r="U74" s="200"/>
      <c r="V74" s="170"/>
      <c r="W74" s="170"/>
      <c r="X74" s="192"/>
      <c r="Y74" s="195"/>
      <c r="Z74" s="192"/>
      <c r="AA74" s="196"/>
      <c r="AB74" s="192"/>
      <c r="AC74" s="192"/>
      <c r="AD74" s="196"/>
      <c r="AE74" s="192"/>
      <c r="AF74" s="192"/>
      <c r="AG74" s="192"/>
    </row>
    <row r="75" spans="1:33" ht="48" x14ac:dyDescent="0.2">
      <c r="A75" s="111">
        <v>50</v>
      </c>
      <c r="B75" s="182" t="s">
        <v>362</v>
      </c>
      <c r="C75" s="182" t="s">
        <v>14</v>
      </c>
      <c r="D75" s="182" t="s">
        <v>329</v>
      </c>
      <c r="E75" s="182" t="s">
        <v>348</v>
      </c>
      <c r="F75" s="192"/>
      <c r="G75" s="192"/>
      <c r="H75" s="182" t="s">
        <v>8</v>
      </c>
      <c r="I75" s="182" t="s">
        <v>9</v>
      </c>
      <c r="J75" s="182" t="s">
        <v>83</v>
      </c>
      <c r="K75" s="183">
        <v>447063.13</v>
      </c>
      <c r="L75" s="339">
        <v>42781</v>
      </c>
      <c r="M75" s="192"/>
      <c r="N75" s="193" t="s">
        <v>106</v>
      </c>
      <c r="O75" s="192"/>
      <c r="P75" s="192"/>
      <c r="Q75" s="210"/>
      <c r="R75" s="210">
        <v>445713.19</v>
      </c>
      <c r="S75" s="194"/>
      <c r="T75" s="175"/>
      <c r="U75" s="200"/>
      <c r="V75" s="170"/>
      <c r="W75" s="170"/>
      <c r="X75" s="192"/>
      <c r="Y75" s="195"/>
      <c r="Z75" s="192"/>
      <c r="AA75" s="196"/>
      <c r="AB75" s="192"/>
      <c r="AC75" s="192"/>
      <c r="AD75" s="196"/>
      <c r="AE75" s="192"/>
      <c r="AF75" s="192"/>
      <c r="AG75" s="192"/>
    </row>
    <row r="76" spans="1:33" ht="48" x14ac:dyDescent="0.2">
      <c r="A76" s="111">
        <v>51</v>
      </c>
      <c r="B76" s="182" t="s">
        <v>363</v>
      </c>
      <c r="C76" s="182" t="s">
        <v>14</v>
      </c>
      <c r="D76" s="182" t="s">
        <v>329</v>
      </c>
      <c r="E76" s="182" t="s">
        <v>349</v>
      </c>
      <c r="F76" s="192"/>
      <c r="G76" s="192"/>
      <c r="H76" s="182" t="s">
        <v>8</v>
      </c>
      <c r="I76" s="182" t="s">
        <v>9</v>
      </c>
      <c r="J76" s="182" t="s">
        <v>83</v>
      </c>
      <c r="K76" s="183">
        <v>267040.59000000003</v>
      </c>
      <c r="L76" s="339">
        <v>42781</v>
      </c>
      <c r="M76" s="192"/>
      <c r="N76" s="193" t="s">
        <v>106</v>
      </c>
      <c r="O76" s="192"/>
      <c r="P76" s="192"/>
      <c r="Q76" s="210"/>
      <c r="R76" s="210">
        <v>419780.19</v>
      </c>
      <c r="S76" s="194"/>
      <c r="T76" s="175"/>
      <c r="U76" s="200"/>
      <c r="V76" s="170"/>
      <c r="W76" s="170"/>
      <c r="X76" s="192"/>
      <c r="Y76" s="195"/>
      <c r="Z76" s="192"/>
      <c r="AA76" s="196"/>
      <c r="AB76" s="192"/>
      <c r="AC76" s="192"/>
      <c r="AD76" s="196"/>
      <c r="AE76" s="192"/>
      <c r="AF76" s="192"/>
      <c r="AG76" s="192"/>
    </row>
    <row r="77" spans="1:33" ht="48" x14ac:dyDescent="0.2">
      <c r="A77" s="111">
        <v>52</v>
      </c>
      <c r="B77" s="182" t="s">
        <v>364</v>
      </c>
      <c r="C77" s="182" t="s">
        <v>14</v>
      </c>
      <c r="D77" s="182" t="s">
        <v>329</v>
      </c>
      <c r="E77" s="182" t="s">
        <v>350</v>
      </c>
      <c r="F77" s="192"/>
      <c r="G77" s="192"/>
      <c r="H77" s="182" t="s">
        <v>8</v>
      </c>
      <c r="I77" s="182" t="s">
        <v>9</v>
      </c>
      <c r="J77" s="182" t="s">
        <v>83</v>
      </c>
      <c r="K77" s="183">
        <v>424805.64</v>
      </c>
      <c r="L77" s="339">
        <v>42781</v>
      </c>
      <c r="M77" s="192"/>
      <c r="N77" s="193" t="s">
        <v>106</v>
      </c>
      <c r="O77" s="192"/>
      <c r="P77" s="192"/>
      <c r="Q77" s="210"/>
      <c r="R77" s="210">
        <v>422199.65</v>
      </c>
      <c r="S77" s="194"/>
      <c r="T77" s="175"/>
      <c r="U77" s="200"/>
      <c r="V77" s="170"/>
      <c r="W77" s="170"/>
      <c r="X77" s="192"/>
      <c r="Y77" s="195"/>
      <c r="Z77" s="192"/>
      <c r="AA77" s="196"/>
      <c r="AB77" s="192"/>
      <c r="AC77" s="192"/>
      <c r="AD77" s="196"/>
      <c r="AE77" s="192"/>
      <c r="AF77" s="192"/>
      <c r="AG77" s="192"/>
    </row>
    <row r="78" spans="1:33" ht="48" x14ac:dyDescent="0.2">
      <c r="A78" s="111">
        <v>53</v>
      </c>
      <c r="B78" s="182" t="s">
        <v>365</v>
      </c>
      <c r="C78" s="182" t="s">
        <v>14</v>
      </c>
      <c r="D78" s="182" t="s">
        <v>329</v>
      </c>
      <c r="E78" s="182" t="s">
        <v>351</v>
      </c>
      <c r="F78" s="192"/>
      <c r="G78" s="192"/>
      <c r="H78" s="182" t="s">
        <v>8</v>
      </c>
      <c r="I78" s="182" t="s">
        <v>9</v>
      </c>
      <c r="J78" s="182" t="s">
        <v>83</v>
      </c>
      <c r="K78" s="183">
        <v>382389.97</v>
      </c>
      <c r="L78" s="339">
        <v>42781</v>
      </c>
      <c r="M78" s="192"/>
      <c r="N78" s="193" t="s">
        <v>106</v>
      </c>
      <c r="O78" s="192"/>
      <c r="P78" s="192"/>
      <c r="Q78" s="210"/>
      <c r="R78" s="210">
        <v>391110.04</v>
      </c>
      <c r="S78" s="194"/>
      <c r="T78" s="175"/>
      <c r="U78" s="200"/>
      <c r="V78" s="170"/>
      <c r="W78" s="170"/>
      <c r="X78" s="192"/>
      <c r="Y78" s="195"/>
      <c r="Z78" s="192"/>
      <c r="AA78" s="196"/>
      <c r="AB78" s="192"/>
      <c r="AC78" s="192"/>
      <c r="AD78" s="196"/>
      <c r="AE78" s="192"/>
      <c r="AF78" s="192"/>
      <c r="AG78" s="192"/>
    </row>
    <row r="79" spans="1:33" ht="48" x14ac:dyDescent="0.2">
      <c r="A79" s="111">
        <v>54</v>
      </c>
      <c r="B79" s="182" t="s">
        <v>367</v>
      </c>
      <c r="C79" s="182" t="s">
        <v>14</v>
      </c>
      <c r="D79" s="182" t="s">
        <v>329</v>
      </c>
      <c r="E79" s="182" t="s">
        <v>352</v>
      </c>
      <c r="F79" s="192"/>
      <c r="G79" s="192"/>
      <c r="H79" s="182" t="s">
        <v>8</v>
      </c>
      <c r="I79" s="182" t="s">
        <v>9</v>
      </c>
      <c r="J79" s="182" t="s">
        <v>83</v>
      </c>
      <c r="K79" s="183">
        <v>262162.82</v>
      </c>
      <c r="L79" s="339">
        <v>42781</v>
      </c>
      <c r="M79" s="192"/>
      <c r="N79" s="193" t="s">
        <v>106</v>
      </c>
      <c r="O79" s="192"/>
      <c r="P79" s="192"/>
      <c r="Q79" s="210"/>
      <c r="R79" s="210">
        <v>268312.39</v>
      </c>
      <c r="S79" s="194"/>
      <c r="T79" s="175"/>
      <c r="U79" s="200"/>
      <c r="V79" s="170"/>
      <c r="W79" s="170"/>
      <c r="X79" s="192"/>
      <c r="Y79" s="195"/>
      <c r="Z79" s="192"/>
      <c r="AA79" s="196"/>
      <c r="AB79" s="192"/>
      <c r="AC79" s="192"/>
      <c r="AD79" s="196"/>
      <c r="AE79" s="192"/>
      <c r="AF79" s="192"/>
      <c r="AG79" s="192"/>
    </row>
    <row r="80" spans="1:33" ht="48" x14ac:dyDescent="0.2">
      <c r="A80" s="111">
        <v>55</v>
      </c>
      <c r="B80" s="182" t="s">
        <v>366</v>
      </c>
      <c r="C80" s="182" t="s">
        <v>14</v>
      </c>
      <c r="D80" s="182" t="s">
        <v>329</v>
      </c>
      <c r="E80" s="182" t="s">
        <v>353</v>
      </c>
      <c r="F80" s="192"/>
      <c r="G80" s="192"/>
      <c r="H80" s="182" t="s">
        <v>8</v>
      </c>
      <c r="I80" s="182" t="s">
        <v>9</v>
      </c>
      <c r="J80" s="182" t="s">
        <v>83</v>
      </c>
      <c r="K80" s="183">
        <v>617023.53</v>
      </c>
      <c r="L80" s="339">
        <v>42781</v>
      </c>
      <c r="M80" s="192"/>
      <c r="N80" s="193" t="s">
        <v>106</v>
      </c>
      <c r="O80" s="192"/>
      <c r="P80" s="192"/>
      <c r="Q80" s="210"/>
      <c r="R80" s="210">
        <v>625929.67000000004</v>
      </c>
      <c r="S80" s="194"/>
      <c r="T80" s="175"/>
      <c r="U80" s="200"/>
      <c r="V80" s="170"/>
      <c r="W80" s="170"/>
      <c r="X80" s="192"/>
      <c r="Y80" s="195"/>
      <c r="Z80" s="192"/>
      <c r="AA80" s="196"/>
      <c r="AB80" s="192"/>
      <c r="AC80" s="192"/>
      <c r="AD80" s="196"/>
      <c r="AE80" s="192"/>
      <c r="AF80" s="192"/>
      <c r="AG80" s="192"/>
    </row>
    <row r="81" spans="1:33" ht="43.5" customHeight="1" x14ac:dyDescent="0.2">
      <c r="A81" s="111">
        <v>56</v>
      </c>
      <c r="B81" s="182"/>
      <c r="C81" s="182" t="s">
        <v>14</v>
      </c>
      <c r="D81" s="182">
        <v>80575</v>
      </c>
      <c r="E81" s="182" t="s">
        <v>368</v>
      </c>
      <c r="F81" s="192"/>
      <c r="G81" s="192"/>
      <c r="H81" s="182" t="s">
        <v>8</v>
      </c>
      <c r="I81" s="182" t="s">
        <v>9</v>
      </c>
      <c r="J81" s="182" t="s">
        <v>83</v>
      </c>
      <c r="K81" s="183">
        <v>489261.5</v>
      </c>
      <c r="L81" s="339">
        <v>42823</v>
      </c>
      <c r="M81" s="192"/>
      <c r="N81" s="193" t="s">
        <v>106</v>
      </c>
      <c r="O81" s="192"/>
      <c r="P81" s="192"/>
      <c r="Q81" s="210"/>
      <c r="R81" s="210">
        <f>374632.79+41538.81</f>
        <v>416171.6</v>
      </c>
      <c r="S81" s="194"/>
      <c r="T81" s="175"/>
      <c r="U81" s="200"/>
      <c r="V81" s="170"/>
      <c r="W81" s="170"/>
      <c r="X81" s="192"/>
      <c r="Y81" s="195"/>
      <c r="Z81" s="192"/>
      <c r="AA81" s="196"/>
      <c r="AB81" s="192"/>
      <c r="AC81" s="192"/>
      <c r="AD81" s="196"/>
      <c r="AE81" s="192"/>
      <c r="AF81" s="192"/>
      <c r="AG81" s="192"/>
    </row>
    <row r="82" spans="1:33" ht="48" x14ac:dyDescent="0.2">
      <c r="A82" s="111">
        <v>57</v>
      </c>
      <c r="B82" s="182"/>
      <c r="C82" s="182" t="s">
        <v>14</v>
      </c>
      <c r="D82" s="182">
        <v>80575</v>
      </c>
      <c r="E82" s="182" t="s">
        <v>374</v>
      </c>
      <c r="F82" s="192"/>
      <c r="G82" s="192"/>
      <c r="H82" s="182" t="s">
        <v>8</v>
      </c>
      <c r="I82" s="182" t="s">
        <v>9</v>
      </c>
      <c r="J82" s="182" t="s">
        <v>83</v>
      </c>
      <c r="K82" s="183">
        <v>100</v>
      </c>
      <c r="L82" s="339">
        <v>42823</v>
      </c>
      <c r="M82" s="192"/>
      <c r="N82" s="193" t="s">
        <v>106</v>
      </c>
      <c r="O82" s="192"/>
      <c r="P82" s="192"/>
      <c r="Q82" s="210"/>
      <c r="R82" s="210">
        <v>282649.90999999997</v>
      </c>
      <c r="S82" s="194"/>
      <c r="T82" s="175"/>
      <c r="U82" s="200"/>
      <c r="V82" s="170"/>
      <c r="W82" s="170"/>
      <c r="X82" s="192"/>
      <c r="Y82" s="195"/>
      <c r="Z82" s="192"/>
      <c r="AA82" s="196"/>
      <c r="AB82" s="192"/>
      <c r="AC82" s="192"/>
      <c r="AD82" s="196"/>
      <c r="AE82" s="192"/>
      <c r="AF82" s="192"/>
      <c r="AG82" s="192"/>
    </row>
    <row r="83" spans="1:33" ht="43.5" customHeight="1" x14ac:dyDescent="0.2">
      <c r="A83" s="111">
        <v>58</v>
      </c>
      <c r="B83" s="182"/>
      <c r="C83" s="182" t="s">
        <v>14</v>
      </c>
      <c r="D83" s="182">
        <v>80575</v>
      </c>
      <c r="E83" s="182" t="s">
        <v>375</v>
      </c>
      <c r="F83" s="192"/>
      <c r="G83" s="192"/>
      <c r="H83" s="182" t="s">
        <v>8</v>
      </c>
      <c r="I83" s="182" t="s">
        <v>9</v>
      </c>
      <c r="J83" s="182" t="s">
        <v>83</v>
      </c>
      <c r="K83" s="183"/>
      <c r="L83" s="339">
        <v>42823</v>
      </c>
      <c r="M83" s="192"/>
      <c r="N83" s="193" t="s">
        <v>106</v>
      </c>
      <c r="O83" s="192"/>
      <c r="P83" s="192"/>
      <c r="Q83" s="210"/>
      <c r="R83" s="210">
        <f>180343.05+72508.77</f>
        <v>252851.82</v>
      </c>
      <c r="S83" s="194"/>
      <c r="T83" s="175"/>
      <c r="U83" s="200"/>
      <c r="V83" s="170"/>
      <c r="W83" s="170"/>
      <c r="X83" s="192"/>
      <c r="Y83" s="195"/>
      <c r="Z83" s="192"/>
      <c r="AA83" s="196"/>
      <c r="AB83" s="192"/>
      <c r="AC83" s="192"/>
      <c r="AD83" s="196"/>
      <c r="AE83" s="192"/>
      <c r="AF83" s="192"/>
      <c r="AG83" s="192"/>
    </row>
    <row r="84" spans="1:33" ht="43.5" customHeight="1" x14ac:dyDescent="0.2">
      <c r="A84" s="111">
        <v>59</v>
      </c>
      <c r="B84" s="182"/>
      <c r="C84" s="182" t="s">
        <v>14</v>
      </c>
      <c r="D84" s="182">
        <v>6102</v>
      </c>
      <c r="E84" s="182" t="s">
        <v>369</v>
      </c>
      <c r="F84" s="192"/>
      <c r="G84" s="192"/>
      <c r="H84" s="182" t="s">
        <v>8</v>
      </c>
      <c r="I84" s="182" t="s">
        <v>9</v>
      </c>
      <c r="J84" s="182" t="s">
        <v>83</v>
      </c>
      <c r="K84" s="183">
        <v>1087935.1000000001</v>
      </c>
      <c r="L84" s="339">
        <v>42823</v>
      </c>
      <c r="M84" s="192"/>
      <c r="N84" s="193" t="s">
        <v>106</v>
      </c>
      <c r="O84" s="182" t="s">
        <v>369</v>
      </c>
      <c r="P84" s="192"/>
      <c r="Q84" s="210"/>
      <c r="R84" s="210">
        <v>1087935.1000000001</v>
      </c>
      <c r="S84" s="194"/>
      <c r="T84" s="175"/>
      <c r="U84" s="200"/>
      <c r="V84" s="170"/>
      <c r="W84" s="170"/>
      <c r="X84" s="192"/>
      <c r="Y84" s="195"/>
      <c r="Z84" s="192"/>
      <c r="AA84" s="196"/>
      <c r="AB84" s="192"/>
      <c r="AC84" s="192"/>
      <c r="AD84" s="196"/>
      <c r="AE84" s="192"/>
      <c r="AF84" s="192"/>
      <c r="AG84" s="192"/>
    </row>
    <row r="85" spans="1:33" ht="43.5" customHeight="1" x14ac:dyDescent="0.2">
      <c r="A85" s="111">
        <v>60</v>
      </c>
      <c r="B85" s="182"/>
      <c r="C85" s="182" t="s">
        <v>370</v>
      </c>
      <c r="D85" s="182">
        <v>96790</v>
      </c>
      <c r="E85" s="182" t="s">
        <v>378</v>
      </c>
      <c r="F85" s="192" t="s">
        <v>372</v>
      </c>
      <c r="G85" s="192">
        <v>106685</v>
      </c>
      <c r="H85" s="182" t="s">
        <v>8</v>
      </c>
      <c r="I85" s="182" t="s">
        <v>9</v>
      </c>
      <c r="J85" s="182" t="s">
        <v>371</v>
      </c>
      <c r="K85" s="183">
        <v>255432</v>
      </c>
      <c r="L85" s="339">
        <v>42823</v>
      </c>
      <c r="M85" s="192"/>
      <c r="N85" s="193" t="s">
        <v>106</v>
      </c>
      <c r="O85" s="182" t="s">
        <v>378</v>
      </c>
      <c r="P85" s="192"/>
      <c r="Q85" s="210"/>
      <c r="R85" s="210">
        <v>255432</v>
      </c>
      <c r="S85" s="194"/>
      <c r="T85" s="175"/>
      <c r="U85" s="200"/>
      <c r="V85" s="170"/>
      <c r="W85" s="170"/>
      <c r="X85" s="192"/>
      <c r="Y85" s="195"/>
      <c r="Z85" s="192"/>
      <c r="AA85" s="196"/>
      <c r="AB85" s="192"/>
      <c r="AC85" s="192"/>
      <c r="AD85" s="196"/>
      <c r="AE85" s="192"/>
      <c r="AF85" s="192"/>
      <c r="AG85" s="192"/>
    </row>
    <row r="86" spans="1:33" ht="43.5" customHeight="1" x14ac:dyDescent="0.2">
      <c r="A86" s="111">
        <v>61</v>
      </c>
      <c r="B86" s="182"/>
      <c r="C86" s="182" t="s">
        <v>370</v>
      </c>
      <c r="D86" s="182">
        <v>6151</v>
      </c>
      <c r="E86" s="343" t="s">
        <v>377</v>
      </c>
      <c r="F86" s="217" t="s">
        <v>376</v>
      </c>
      <c r="G86" s="192"/>
      <c r="H86" s="182" t="s">
        <v>8</v>
      </c>
      <c r="I86" s="182" t="s">
        <v>9</v>
      </c>
      <c r="J86" s="182" t="s">
        <v>371</v>
      </c>
      <c r="K86" s="183">
        <v>202715.29</v>
      </c>
      <c r="L86" s="339">
        <v>42823</v>
      </c>
      <c r="M86" s="192"/>
      <c r="N86" s="193" t="s">
        <v>106</v>
      </c>
      <c r="O86" s="182" t="s">
        <v>377</v>
      </c>
      <c r="P86" s="192"/>
      <c r="Q86" s="210"/>
      <c r="R86" s="210">
        <v>202715.29</v>
      </c>
      <c r="S86" s="194"/>
      <c r="T86" s="175"/>
      <c r="U86" s="200"/>
      <c r="V86" s="170"/>
      <c r="W86" s="170"/>
      <c r="X86" s="192"/>
      <c r="Y86" s="195"/>
      <c r="Z86" s="192"/>
      <c r="AA86" s="196"/>
      <c r="AB86" s="192"/>
      <c r="AC86" s="192"/>
      <c r="AD86" s="196"/>
      <c r="AE86" s="192"/>
      <c r="AF86" s="192"/>
      <c r="AG86" s="192"/>
    </row>
    <row r="87" spans="1:33" ht="43.5" customHeight="1" x14ac:dyDescent="0.2">
      <c r="A87" s="111">
        <v>62</v>
      </c>
      <c r="B87" s="182" t="s">
        <v>384</v>
      </c>
      <c r="C87" s="182" t="s">
        <v>180</v>
      </c>
      <c r="D87" s="182" t="s">
        <v>383</v>
      </c>
      <c r="E87" s="182" t="s">
        <v>379</v>
      </c>
      <c r="F87" s="192"/>
      <c r="G87" s="192"/>
      <c r="H87" s="182" t="s">
        <v>8</v>
      </c>
      <c r="I87" s="182" t="s">
        <v>9</v>
      </c>
      <c r="J87" s="182" t="str">
        <f>E87</f>
        <v xml:space="preserve">Traffic fines </v>
      </c>
      <c r="K87" s="183">
        <f>810+700</f>
        <v>1510</v>
      </c>
      <c r="L87" s="339">
        <v>42825</v>
      </c>
      <c r="M87" s="192"/>
      <c r="N87" s="193" t="s">
        <v>106</v>
      </c>
      <c r="O87" s="182" t="s">
        <v>379</v>
      </c>
      <c r="P87" s="192"/>
      <c r="Q87" s="210"/>
      <c r="R87" s="210">
        <v>1510</v>
      </c>
      <c r="S87" s="194"/>
      <c r="T87" s="175"/>
      <c r="U87" s="200"/>
      <c r="V87" s="170"/>
      <c r="W87" s="170"/>
      <c r="X87" s="192"/>
      <c r="Y87" s="195"/>
      <c r="Z87" s="192"/>
      <c r="AA87" s="196"/>
      <c r="AB87" s="192"/>
      <c r="AC87" s="192"/>
      <c r="AD87" s="196"/>
      <c r="AE87" s="192"/>
      <c r="AF87" s="192"/>
      <c r="AG87" s="192"/>
    </row>
    <row r="88" spans="1:33" ht="43.5" customHeight="1" x14ac:dyDescent="0.2">
      <c r="A88" s="111">
        <v>63</v>
      </c>
      <c r="B88" s="182" t="s">
        <v>385</v>
      </c>
      <c r="C88" s="182" t="s">
        <v>180</v>
      </c>
      <c r="D88" s="182" t="s">
        <v>383</v>
      </c>
      <c r="E88" s="182" t="s">
        <v>380</v>
      </c>
      <c r="F88" s="192"/>
      <c r="G88" s="192"/>
      <c r="H88" s="182" t="s">
        <v>8</v>
      </c>
      <c r="I88" s="182" t="s">
        <v>9</v>
      </c>
      <c r="J88" s="182" t="str">
        <f>E88</f>
        <v>Interest: Extra Dimension</v>
      </c>
      <c r="K88" s="183">
        <v>125369.34</v>
      </c>
      <c r="L88" s="339">
        <v>42825</v>
      </c>
      <c r="M88" s="192"/>
      <c r="N88" s="193" t="s">
        <v>106</v>
      </c>
      <c r="O88" s="182" t="s">
        <v>380</v>
      </c>
      <c r="P88" s="192"/>
      <c r="Q88" s="210"/>
      <c r="R88" s="210">
        <v>125369.34</v>
      </c>
      <c r="S88" s="194"/>
      <c r="T88" s="175"/>
      <c r="U88" s="200"/>
      <c r="V88" s="170"/>
      <c r="W88" s="170"/>
      <c r="X88" s="192"/>
      <c r="Y88" s="195"/>
      <c r="Z88" s="192"/>
      <c r="AA88" s="196"/>
      <c r="AB88" s="192"/>
      <c r="AC88" s="192"/>
      <c r="AD88" s="196"/>
      <c r="AE88" s="192"/>
      <c r="AF88" s="192"/>
      <c r="AG88" s="192"/>
    </row>
    <row r="89" spans="1:33" ht="43.5" customHeight="1" x14ac:dyDescent="0.2">
      <c r="A89" s="111">
        <v>64</v>
      </c>
      <c r="B89" s="182" t="s">
        <v>386</v>
      </c>
      <c r="C89" s="182" t="s">
        <v>180</v>
      </c>
      <c r="D89" s="182" t="s">
        <v>383</v>
      </c>
      <c r="E89" s="182" t="s">
        <v>381</v>
      </c>
      <c r="F89" s="192"/>
      <c r="G89" s="192"/>
      <c r="H89" s="182" t="s">
        <v>8</v>
      </c>
      <c r="I89" s="182" t="s">
        <v>9</v>
      </c>
      <c r="J89" s="182" t="str">
        <f>E89</f>
        <v>Interest: Kapbro settlement</v>
      </c>
      <c r="K89" s="183">
        <v>96387.67</v>
      </c>
      <c r="L89" s="339">
        <v>42825</v>
      </c>
      <c r="M89" s="192"/>
      <c r="N89" s="193" t="s">
        <v>106</v>
      </c>
      <c r="O89" s="182" t="s">
        <v>381</v>
      </c>
      <c r="P89" s="192"/>
      <c r="Q89" s="210"/>
      <c r="R89" s="210">
        <v>96387.67</v>
      </c>
      <c r="S89" s="194"/>
      <c r="T89" s="175"/>
      <c r="U89" s="200"/>
      <c r="V89" s="170"/>
      <c r="W89" s="170"/>
      <c r="X89" s="192"/>
      <c r="Y89" s="195"/>
      <c r="Z89" s="192"/>
      <c r="AA89" s="196"/>
      <c r="AB89" s="192"/>
      <c r="AC89" s="192"/>
      <c r="AD89" s="196"/>
      <c r="AE89" s="192"/>
      <c r="AF89" s="192"/>
      <c r="AG89" s="192"/>
    </row>
    <row r="90" spans="1:33" ht="43.5" customHeight="1" x14ac:dyDescent="0.2">
      <c r="A90" s="111">
        <v>65</v>
      </c>
      <c r="B90" s="182" t="s">
        <v>387</v>
      </c>
      <c r="C90" s="182" t="s">
        <v>180</v>
      </c>
      <c r="D90" s="182" t="s">
        <v>383</v>
      </c>
      <c r="E90" s="182" t="s">
        <v>382</v>
      </c>
      <c r="F90" s="192"/>
      <c r="G90" s="192"/>
      <c r="H90" s="182" t="s">
        <v>8</v>
      </c>
      <c r="I90" s="182" t="s">
        <v>9</v>
      </c>
      <c r="J90" s="182" t="str">
        <f>E90</f>
        <v>Settlement: NC Dube</v>
      </c>
      <c r="K90" s="183">
        <v>1241981</v>
      </c>
      <c r="L90" s="339">
        <v>42825</v>
      </c>
      <c r="M90" s="192"/>
      <c r="N90" s="193" t="s">
        <v>106</v>
      </c>
      <c r="O90" s="182" t="s">
        <v>382</v>
      </c>
      <c r="P90" s="192"/>
      <c r="Q90" s="210"/>
      <c r="R90" s="210">
        <v>1241981</v>
      </c>
      <c r="S90" s="194"/>
      <c r="T90" s="175"/>
      <c r="U90" s="200"/>
      <c r="V90" s="170"/>
      <c r="W90" s="170"/>
      <c r="X90" s="192"/>
      <c r="Y90" s="195"/>
      <c r="Z90" s="192"/>
      <c r="AA90" s="196"/>
      <c r="AB90" s="192"/>
      <c r="AC90" s="192"/>
      <c r="AD90" s="196"/>
      <c r="AE90" s="192"/>
      <c r="AF90" s="192"/>
      <c r="AG90" s="192"/>
    </row>
    <row r="91" spans="1:33" ht="43.5" customHeight="1" x14ac:dyDescent="0.2">
      <c r="A91" s="111">
        <v>66</v>
      </c>
      <c r="B91" s="182" t="s">
        <v>388</v>
      </c>
      <c r="C91" s="182" t="s">
        <v>180</v>
      </c>
      <c r="D91" s="182" t="s">
        <v>383</v>
      </c>
      <c r="E91" s="182" t="s">
        <v>369</v>
      </c>
      <c r="F91" s="192"/>
      <c r="G91" s="192"/>
      <c r="H91" s="182" t="s">
        <v>8</v>
      </c>
      <c r="I91" s="182" t="s">
        <v>9</v>
      </c>
      <c r="J91" s="182" t="str">
        <f>E91</f>
        <v>Penalty fees on vehicle licences not paid from November 2016 - February 2017</v>
      </c>
      <c r="K91" s="183">
        <f>35194.2+1302349.9+480536.6+504968.2</f>
        <v>2323048.9</v>
      </c>
      <c r="L91" s="339">
        <v>42825</v>
      </c>
      <c r="M91" s="192"/>
      <c r="N91" s="193" t="s">
        <v>106</v>
      </c>
      <c r="O91" s="182" t="s">
        <v>369</v>
      </c>
      <c r="P91" s="192"/>
      <c r="Q91" s="210"/>
      <c r="R91" s="210">
        <v>2323048.9</v>
      </c>
      <c r="S91" s="194"/>
      <c r="T91" s="175"/>
      <c r="U91" s="200"/>
      <c r="V91" s="170"/>
      <c r="W91" s="170"/>
      <c r="X91" s="192"/>
      <c r="Y91" s="195"/>
      <c r="Z91" s="192"/>
      <c r="AA91" s="196"/>
      <c r="AB91" s="192"/>
      <c r="AC91" s="192"/>
      <c r="AD91" s="196"/>
      <c r="AE91" s="192"/>
      <c r="AF91" s="192"/>
      <c r="AG91" s="192"/>
    </row>
    <row r="92" spans="1:33" s="15" customFormat="1" ht="27.75" customHeight="1" thickBot="1" x14ac:dyDescent="0.25">
      <c r="A92" s="475" t="s">
        <v>138</v>
      </c>
      <c r="B92" s="475"/>
      <c r="C92" s="475"/>
      <c r="D92" s="476"/>
      <c r="E92" s="475"/>
      <c r="F92" s="475"/>
      <c r="G92" s="475"/>
      <c r="H92" s="476"/>
      <c r="I92" s="476"/>
      <c r="J92" s="476"/>
      <c r="K92" s="475"/>
      <c r="L92" s="475"/>
      <c r="M92" s="24"/>
      <c r="N92" s="234"/>
      <c r="O92" s="24"/>
      <c r="P92" s="24"/>
      <c r="Q92" s="235">
        <f>SUM(Q5:Q91)</f>
        <v>166601464.81</v>
      </c>
      <c r="R92" s="235">
        <f>SUM(R5:R91)</f>
        <v>55372982.149999999</v>
      </c>
      <c r="S92" s="236"/>
      <c r="T92" s="237"/>
      <c r="U92" s="238"/>
      <c r="V92" s="239"/>
      <c r="W92" s="239"/>
      <c r="X92" s="240"/>
      <c r="Y92" s="239"/>
      <c r="Z92" s="24"/>
      <c r="AA92" s="25"/>
      <c r="AB92" s="24"/>
      <c r="AC92" s="24"/>
      <c r="AD92" s="25"/>
      <c r="AE92" s="24"/>
      <c r="AF92" s="24"/>
      <c r="AG92" s="24"/>
    </row>
    <row r="93" spans="1:33" ht="12.75" thickTop="1" x14ac:dyDescent="0.2"/>
  </sheetData>
  <mergeCells count="4">
    <mergeCell ref="A3:L3"/>
    <mergeCell ref="O3:R3"/>
    <mergeCell ref="Z3:AG3"/>
    <mergeCell ref="A92:L92"/>
  </mergeCells>
  <conditionalFormatting sqref="N45 N2:N30 N39:N42 N92:N1048576">
    <cfRule type="containsText" dxfId="97" priority="11" operator="containsText" text="Open">
      <formula>NOT(ISERROR(SEARCH("Open",N2)))</formula>
    </cfRule>
    <cfRule type="containsText" dxfId="96" priority="12" operator="containsText" text="Finalised">
      <formula>NOT(ISERROR(SEARCH("Finalised",N2)))</formula>
    </cfRule>
  </conditionalFormatting>
  <conditionalFormatting sqref="N32:N33 N37:N38">
    <cfRule type="containsText" dxfId="95" priority="9" operator="containsText" text="Open">
      <formula>NOT(ISERROR(SEARCH("Open",N32)))</formula>
    </cfRule>
    <cfRule type="containsText" dxfId="94" priority="10" operator="containsText" text="Finalised">
      <formula>NOT(ISERROR(SEARCH("Finalised",N32)))</formula>
    </cfRule>
  </conditionalFormatting>
  <conditionalFormatting sqref="N31">
    <cfRule type="containsText" dxfId="93" priority="7" operator="containsText" text="Open">
      <formula>NOT(ISERROR(SEARCH("Open",N31)))</formula>
    </cfRule>
    <cfRule type="containsText" dxfId="92" priority="8" operator="containsText" text="Finalised">
      <formula>NOT(ISERROR(SEARCH("Finalised",N31)))</formula>
    </cfRule>
  </conditionalFormatting>
  <conditionalFormatting sqref="N46:N91">
    <cfRule type="containsText" dxfId="91" priority="5" operator="containsText" text="Open">
      <formula>NOT(ISERROR(SEARCH("Open",N46)))</formula>
    </cfRule>
    <cfRule type="containsText" dxfId="90" priority="6" operator="containsText" text="Finalised">
      <formula>NOT(ISERROR(SEARCH("Finalised",N46)))</formula>
    </cfRule>
  </conditionalFormatting>
  <conditionalFormatting sqref="N34:N36">
    <cfRule type="containsText" dxfId="89" priority="3" operator="containsText" text="Open">
      <formula>NOT(ISERROR(SEARCH("Open",N34)))</formula>
    </cfRule>
    <cfRule type="containsText" dxfId="88" priority="4" operator="containsText" text="Finalised">
      <formula>NOT(ISERROR(SEARCH("Finalised",N34)))</formula>
    </cfRule>
  </conditionalFormatting>
  <conditionalFormatting sqref="N43:N44">
    <cfRule type="containsText" dxfId="87" priority="1" operator="containsText" text="Open">
      <formula>NOT(ISERROR(SEARCH("Open",N43)))</formula>
    </cfRule>
    <cfRule type="containsText" dxfId="86" priority="2" operator="containsText" text="Finalised">
      <formula>NOT(ISERROR(SEARCH("Finalised",N43)))</formula>
    </cfRule>
  </conditionalFormatting>
  <pageMargins left="0" right="0" top="0.39370078740157483" bottom="0.39370078740157483" header="0" footer="0"/>
  <pageSetup paperSize="9" scale="46" fitToHeight="4" orientation="landscape" r:id="rId1"/>
  <headerFooter alignWithMargins="0">
    <oddHeader>&amp;RAnnexure C</oddHeader>
    <oddFooter xml:space="preserve">&amp;LFruitless &amp; Wasteful Register as at 30 September 2016&amp;R&amp;8&amp;P&amp;10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8"/>
  <sheetViews>
    <sheetView showGridLines="0" zoomScale="80" zoomScaleNormal="80" workbookViewId="0">
      <pane ySplit="4" topLeftCell="A58" activePane="bottomLeft" state="frozen"/>
      <selection activeCell="A4" sqref="A4:Y66"/>
      <selection pane="bottomLeft" activeCell="A4" sqref="A4:Y66"/>
    </sheetView>
  </sheetViews>
  <sheetFormatPr defaultRowHeight="12" x14ac:dyDescent="0.2"/>
  <cols>
    <col min="1" max="1" width="4.85546875" style="1" customWidth="1"/>
    <col min="2" max="2" width="9.85546875" style="1" customWidth="1"/>
    <col min="3" max="3" width="12.5703125" style="1" customWidth="1"/>
    <col min="4" max="4" width="16" style="1" hidden="1" customWidth="1"/>
    <col min="5" max="5" width="25.7109375"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15" style="47" hidden="1" customWidth="1"/>
    <col min="12" max="12" width="11.140625" style="191" hidden="1" customWidth="1"/>
    <col min="13" max="13" width="23.5703125" style="24" hidden="1" customWidth="1"/>
    <col min="14" max="14" width="12.85546875" style="66" customWidth="1"/>
    <col min="15" max="15" width="22.7109375" style="24" customWidth="1"/>
    <col min="16" max="16" width="24" style="24" hidden="1" customWidth="1"/>
    <col min="17" max="18" width="19.85546875" style="50" bestFit="1" customWidth="1"/>
    <col min="19" max="19" width="34.5703125" style="39" customWidth="1"/>
    <col min="20" max="20" width="10" style="66" customWidth="1"/>
    <col min="21" max="21" width="14.85546875" style="110" customWidth="1"/>
    <col min="22" max="22" width="17.85546875" style="26" customWidth="1"/>
    <col min="23" max="23" width="16.85546875" style="26" customWidth="1"/>
    <col min="24" max="24" width="14.28515625" style="24" customWidth="1"/>
    <col min="25" max="25" width="13.140625" style="26" customWidth="1"/>
    <col min="26" max="26" width="11.7109375" style="24" hidden="1" customWidth="1"/>
    <col min="27" max="27" width="15.7109375" style="25" hidden="1" customWidth="1"/>
    <col min="28" max="28" width="13.28515625" style="24" hidden="1" customWidth="1"/>
    <col min="29" max="29" width="12.85546875" style="24" hidden="1" customWidth="1"/>
    <col min="30" max="30" width="14" style="25" hidden="1" customWidth="1"/>
    <col min="31" max="31" width="15.28515625" style="24" hidden="1" customWidth="1"/>
    <col min="32" max="32" width="12.28515625" style="24" hidden="1" customWidth="1"/>
    <col min="33" max="33" width="14.28515625" style="24" hidden="1" customWidth="1"/>
    <col min="34" max="16384" width="9.140625" style="1"/>
  </cols>
  <sheetData>
    <row r="1" spans="1:41" s="3" customFormat="1" ht="24" customHeight="1" x14ac:dyDescent="0.2">
      <c r="A1" s="178" t="s">
        <v>50</v>
      </c>
      <c r="B1" s="53"/>
      <c r="C1" s="53"/>
      <c r="D1" s="53"/>
      <c r="E1" s="53"/>
      <c r="F1" s="53"/>
      <c r="G1" s="53"/>
      <c r="H1" s="53"/>
      <c r="I1" s="53"/>
      <c r="J1" s="53"/>
      <c r="K1" s="53"/>
      <c r="L1" s="185"/>
      <c r="M1" s="53"/>
      <c r="N1" s="53"/>
      <c r="O1" s="53"/>
      <c r="P1" s="53"/>
      <c r="Q1" s="53"/>
      <c r="R1" s="53"/>
      <c r="S1" s="53"/>
      <c r="T1" s="53"/>
      <c r="U1" s="53"/>
      <c r="V1" s="53"/>
      <c r="W1" s="53"/>
      <c r="X1" s="53"/>
      <c r="Y1" s="53"/>
      <c r="Z1" s="53"/>
      <c r="AA1" s="53"/>
      <c r="AB1" s="53"/>
      <c r="AC1" s="53"/>
      <c r="AD1" s="53"/>
      <c r="AE1" s="53"/>
      <c r="AF1" s="53"/>
      <c r="AG1" s="54"/>
    </row>
    <row r="2" spans="1:41" s="4" customFormat="1" ht="18.75" customHeight="1" x14ac:dyDescent="0.2">
      <c r="A2" s="11"/>
      <c r="B2" s="10"/>
      <c r="E2" s="197" t="s">
        <v>246</v>
      </c>
      <c r="F2" s="8"/>
      <c r="G2" s="8"/>
      <c r="K2" s="45"/>
      <c r="L2" s="186"/>
      <c r="M2" s="8"/>
      <c r="N2" s="63"/>
      <c r="O2" s="8"/>
      <c r="P2" s="8"/>
      <c r="Q2" s="48"/>
      <c r="R2" s="48"/>
      <c r="S2" s="37"/>
      <c r="T2" s="63"/>
      <c r="U2" s="108"/>
      <c r="V2" s="9"/>
      <c r="W2" s="9"/>
      <c r="X2" s="8"/>
      <c r="Y2" s="9"/>
      <c r="Z2" s="8"/>
      <c r="AA2" s="22"/>
      <c r="AB2" s="8"/>
      <c r="AC2" s="8"/>
      <c r="AD2" s="22"/>
      <c r="AE2" s="8"/>
      <c r="AF2" s="8"/>
      <c r="AG2" s="8"/>
    </row>
    <row r="3" spans="1:41"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180"/>
      <c r="T3" s="180"/>
      <c r="U3" s="180"/>
      <c r="V3" s="180"/>
      <c r="W3" s="180"/>
      <c r="X3" s="180"/>
      <c r="Y3" s="181"/>
      <c r="Z3" s="474" t="s">
        <v>39</v>
      </c>
      <c r="AA3" s="474"/>
      <c r="AB3" s="474"/>
      <c r="AC3" s="474"/>
      <c r="AD3" s="474"/>
      <c r="AE3" s="474"/>
      <c r="AF3" s="474"/>
      <c r="AG3" s="474"/>
    </row>
    <row r="4" spans="1:41"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261</v>
      </c>
      <c r="R4" s="115" t="s">
        <v>284</v>
      </c>
      <c r="S4" s="113" t="s">
        <v>24</v>
      </c>
      <c r="T4" s="95" t="s">
        <v>44</v>
      </c>
      <c r="U4" s="109" t="s">
        <v>25</v>
      </c>
      <c r="V4" s="109" t="s">
        <v>55</v>
      </c>
      <c r="W4" s="109" t="s">
        <v>54</v>
      </c>
      <c r="X4" s="113" t="s">
        <v>26</v>
      </c>
      <c r="Y4" s="109" t="s">
        <v>25</v>
      </c>
      <c r="Z4" s="95" t="s">
        <v>28</v>
      </c>
      <c r="AA4" s="116" t="s">
        <v>29</v>
      </c>
      <c r="AB4" s="117" t="s">
        <v>30</v>
      </c>
      <c r="AC4" s="117" t="s">
        <v>31</v>
      </c>
      <c r="AD4" s="116" t="s">
        <v>32</v>
      </c>
      <c r="AE4" s="93" t="s">
        <v>33</v>
      </c>
      <c r="AF4" s="95" t="s">
        <v>34</v>
      </c>
      <c r="AG4" s="118" t="s">
        <v>35</v>
      </c>
    </row>
    <row r="5" spans="1:41" s="4" customFormat="1" ht="84" x14ac:dyDescent="0.2">
      <c r="A5" s="111">
        <v>1</v>
      </c>
      <c r="B5" s="198" t="s">
        <v>45</v>
      </c>
      <c r="C5" s="162" t="s">
        <v>17</v>
      </c>
      <c r="D5" s="162" t="s">
        <v>47</v>
      </c>
      <c r="E5" s="161" t="s">
        <v>78</v>
      </c>
      <c r="F5" s="198" t="s">
        <v>51</v>
      </c>
      <c r="G5" s="163">
        <v>111270</v>
      </c>
      <c r="H5" s="161" t="s">
        <v>8</v>
      </c>
      <c r="I5" s="161" t="s">
        <v>9</v>
      </c>
      <c r="J5" s="161" t="s">
        <v>46</v>
      </c>
      <c r="K5" s="164">
        <v>20000</v>
      </c>
      <c r="L5" s="339">
        <v>41730</v>
      </c>
      <c r="M5" s="161" t="s">
        <v>42</v>
      </c>
      <c r="N5" s="165" t="s">
        <v>106</v>
      </c>
      <c r="O5" s="161" t="s">
        <v>93</v>
      </c>
      <c r="P5" s="166" t="s">
        <v>124</v>
      </c>
      <c r="Q5" s="209"/>
      <c r="R5" s="209"/>
      <c r="S5" s="168" t="s">
        <v>247</v>
      </c>
      <c r="T5" s="169" t="s">
        <v>109</v>
      </c>
      <c r="U5" s="200">
        <v>42139</v>
      </c>
      <c r="V5" s="170" t="s">
        <v>109</v>
      </c>
      <c r="W5" s="170" t="s">
        <v>3</v>
      </c>
      <c r="X5" s="166"/>
      <c r="Y5" s="171"/>
      <c r="Z5" s="166"/>
      <c r="AA5" s="172"/>
      <c r="AB5" s="166"/>
      <c r="AC5" s="166"/>
      <c r="AD5" s="172"/>
      <c r="AE5" s="166"/>
      <c r="AF5" s="166"/>
      <c r="AG5" s="166"/>
    </row>
    <row r="6" spans="1:41" s="4" customFormat="1" ht="84" x14ac:dyDescent="0.2">
      <c r="A6" s="111">
        <v>2</v>
      </c>
      <c r="B6" s="198" t="s">
        <v>165</v>
      </c>
      <c r="C6" s="162" t="s">
        <v>14</v>
      </c>
      <c r="D6" s="162" t="s">
        <v>59</v>
      </c>
      <c r="E6" s="161" t="s">
        <v>166</v>
      </c>
      <c r="F6" s="198" t="s">
        <v>167</v>
      </c>
      <c r="G6" s="163">
        <v>107736</v>
      </c>
      <c r="H6" s="161" t="s">
        <v>8</v>
      </c>
      <c r="I6" s="161" t="s">
        <v>168</v>
      </c>
      <c r="J6" s="161" t="s">
        <v>169</v>
      </c>
      <c r="K6" s="164">
        <v>0</v>
      </c>
      <c r="L6" s="339">
        <v>41730.333333333336</v>
      </c>
      <c r="M6" s="161" t="s">
        <v>170</v>
      </c>
      <c r="N6" s="165" t="s">
        <v>106</v>
      </c>
      <c r="O6" s="168" t="s">
        <v>171</v>
      </c>
      <c r="P6" s="166"/>
      <c r="Q6" s="209"/>
      <c r="R6" s="209"/>
      <c r="S6" s="168" t="s">
        <v>272</v>
      </c>
      <c r="T6" s="169" t="s">
        <v>109</v>
      </c>
      <c r="U6" s="200">
        <v>42209</v>
      </c>
      <c r="V6" s="219" t="s">
        <v>262</v>
      </c>
      <c r="W6" s="170" t="s">
        <v>3</v>
      </c>
      <c r="X6" s="166"/>
      <c r="Y6" s="171"/>
      <c r="Z6" s="166"/>
      <c r="AA6" s="172"/>
      <c r="AB6" s="166"/>
      <c r="AC6" s="166"/>
      <c r="AD6" s="172"/>
      <c r="AE6" s="166"/>
      <c r="AF6" s="166"/>
      <c r="AG6" s="166"/>
      <c r="AO6" s="4">
        <v>0</v>
      </c>
    </row>
    <row r="7" spans="1:41" s="4" customFormat="1" ht="72" x14ac:dyDescent="0.2">
      <c r="A7" s="111">
        <v>3</v>
      </c>
      <c r="B7" s="226" t="s">
        <v>79</v>
      </c>
      <c r="C7" s="173" t="s">
        <v>56</v>
      </c>
      <c r="D7" s="166" t="s">
        <v>94</v>
      </c>
      <c r="E7" s="166" t="s">
        <v>57</v>
      </c>
      <c r="F7" s="199" t="s">
        <v>58</v>
      </c>
      <c r="G7" s="166"/>
      <c r="H7" s="166" t="s">
        <v>8</v>
      </c>
      <c r="I7" s="166" t="s">
        <v>9</v>
      </c>
      <c r="J7" s="166" t="s">
        <v>13</v>
      </c>
      <c r="K7" s="174">
        <v>50000000</v>
      </c>
      <c r="L7" s="339">
        <v>42126</v>
      </c>
      <c r="M7" s="161" t="s">
        <v>40</v>
      </c>
      <c r="N7" s="165" t="s">
        <v>38</v>
      </c>
      <c r="O7" s="166" t="s">
        <v>125</v>
      </c>
      <c r="P7" s="166"/>
      <c r="Q7" s="209"/>
      <c r="R7" s="209"/>
      <c r="S7" s="168" t="s">
        <v>248</v>
      </c>
      <c r="T7" s="169" t="s">
        <v>109</v>
      </c>
      <c r="U7" s="200">
        <v>42139</v>
      </c>
      <c r="V7" s="170"/>
      <c r="W7" s="170"/>
      <c r="X7" s="166"/>
      <c r="Y7" s="171"/>
      <c r="Z7" s="166"/>
      <c r="AA7" s="172"/>
      <c r="AB7" s="166"/>
      <c r="AC7" s="166"/>
      <c r="AD7" s="172"/>
      <c r="AE7" s="166"/>
      <c r="AF7" s="166"/>
      <c r="AG7" s="166"/>
    </row>
    <row r="8" spans="1:41" s="4" customFormat="1" ht="120" x14ac:dyDescent="0.2">
      <c r="A8" s="111">
        <v>4</v>
      </c>
      <c r="B8" s="226" t="s">
        <v>86</v>
      </c>
      <c r="C8" s="173" t="s">
        <v>14</v>
      </c>
      <c r="D8" s="166" t="s">
        <v>70</v>
      </c>
      <c r="E8" s="166" t="s">
        <v>85</v>
      </c>
      <c r="F8" s="166" t="s">
        <v>71</v>
      </c>
      <c r="G8" s="166">
        <v>109645</v>
      </c>
      <c r="H8" s="166" t="s">
        <v>8</v>
      </c>
      <c r="I8" s="166" t="s">
        <v>9</v>
      </c>
      <c r="J8" s="166" t="s">
        <v>67</v>
      </c>
      <c r="K8" s="174">
        <v>46072.61</v>
      </c>
      <c r="L8" s="339">
        <v>42061</v>
      </c>
      <c r="M8" s="161" t="s">
        <v>40</v>
      </c>
      <c r="N8" s="175" t="s">
        <v>38</v>
      </c>
      <c r="O8" s="166" t="s">
        <v>98</v>
      </c>
      <c r="P8" s="166" t="s">
        <v>120</v>
      </c>
      <c r="Q8" s="209"/>
      <c r="R8" s="209"/>
      <c r="S8" s="198" t="s">
        <v>131</v>
      </c>
      <c r="T8" s="229" t="s">
        <v>109</v>
      </c>
      <c r="U8" s="227">
        <v>42139</v>
      </c>
      <c r="V8" s="219"/>
      <c r="W8" s="219"/>
      <c r="X8" s="199"/>
      <c r="Y8" s="228"/>
      <c r="Z8" s="206"/>
      <c r="AA8" s="207"/>
      <c r="AB8" s="206"/>
      <c r="AC8" s="206"/>
      <c r="AD8" s="207"/>
      <c r="AE8" s="206"/>
      <c r="AF8" s="206"/>
      <c r="AG8" s="206"/>
    </row>
    <row r="9" spans="1:41" s="4" customFormat="1" ht="45" customHeight="1" x14ac:dyDescent="0.2">
      <c r="A9" s="111">
        <v>5</v>
      </c>
      <c r="B9" s="226" t="s">
        <v>91</v>
      </c>
      <c r="C9" s="173" t="s">
        <v>74</v>
      </c>
      <c r="D9" s="166" t="s">
        <v>75</v>
      </c>
      <c r="E9" s="166" t="s">
        <v>89</v>
      </c>
      <c r="F9" s="166"/>
      <c r="G9" s="166"/>
      <c r="H9" s="166" t="s">
        <v>8</v>
      </c>
      <c r="I9" s="166" t="s">
        <v>9</v>
      </c>
      <c r="J9" s="166" t="s">
        <v>90</v>
      </c>
      <c r="K9" s="174">
        <v>0</v>
      </c>
      <c r="L9" s="339">
        <v>42118</v>
      </c>
      <c r="M9" s="161" t="s">
        <v>40</v>
      </c>
      <c r="N9" s="165" t="s">
        <v>38</v>
      </c>
      <c r="O9" s="166"/>
      <c r="P9" s="166"/>
      <c r="Q9" s="209"/>
      <c r="R9" s="209"/>
      <c r="S9" s="168" t="s">
        <v>275</v>
      </c>
      <c r="T9" s="169" t="s">
        <v>109</v>
      </c>
      <c r="U9" s="200">
        <v>42139</v>
      </c>
      <c r="V9" s="170"/>
      <c r="W9" s="170"/>
      <c r="X9" s="166"/>
      <c r="Y9" s="171"/>
      <c r="Z9" s="166"/>
      <c r="AA9" s="172"/>
      <c r="AB9" s="166"/>
      <c r="AC9" s="166"/>
      <c r="AD9" s="172"/>
      <c r="AE9" s="166"/>
      <c r="AF9" s="166"/>
      <c r="AG9" s="166"/>
    </row>
    <row r="10" spans="1:41" s="4" customFormat="1" ht="108" x14ac:dyDescent="0.2">
      <c r="A10" s="111">
        <v>6</v>
      </c>
      <c r="B10" s="226" t="s">
        <v>113</v>
      </c>
      <c r="C10" s="173" t="s">
        <v>14</v>
      </c>
      <c r="D10" s="173" t="s">
        <v>70</v>
      </c>
      <c r="E10" s="166" t="s">
        <v>112</v>
      </c>
      <c r="F10" s="166"/>
      <c r="G10" s="166"/>
      <c r="H10" s="166" t="s">
        <v>8</v>
      </c>
      <c r="I10" s="166" t="s">
        <v>9</v>
      </c>
      <c r="J10" s="166" t="s">
        <v>114</v>
      </c>
      <c r="K10" s="174">
        <v>0</v>
      </c>
      <c r="L10" s="339">
        <v>42137</v>
      </c>
      <c r="M10" s="161" t="s">
        <v>40</v>
      </c>
      <c r="N10" s="165" t="s">
        <v>106</v>
      </c>
      <c r="O10" s="166" t="s">
        <v>115</v>
      </c>
      <c r="P10" s="166" t="s">
        <v>116</v>
      </c>
      <c r="Q10" s="209"/>
      <c r="R10" s="209"/>
      <c r="S10" s="168" t="s">
        <v>250</v>
      </c>
      <c r="T10" s="175" t="s">
        <v>109</v>
      </c>
      <c r="U10" s="200">
        <v>42139</v>
      </c>
      <c r="V10" s="170" t="s">
        <v>109</v>
      </c>
      <c r="W10" s="170" t="s">
        <v>109</v>
      </c>
      <c r="X10" s="166"/>
      <c r="Y10" s="171"/>
      <c r="Z10" s="166"/>
      <c r="AA10" s="172"/>
      <c r="AB10" s="166"/>
      <c r="AC10" s="166"/>
      <c r="AD10" s="172"/>
      <c r="AE10" s="166"/>
      <c r="AF10" s="166"/>
      <c r="AG10" s="166"/>
    </row>
    <row r="11" spans="1:41" s="8" customFormat="1" ht="36" customHeight="1" x14ac:dyDescent="0.2">
      <c r="A11" s="111">
        <v>7</v>
      </c>
      <c r="B11" s="166" t="s">
        <v>140</v>
      </c>
      <c r="C11" s="166" t="s">
        <v>139</v>
      </c>
      <c r="D11" s="166" t="s">
        <v>139</v>
      </c>
      <c r="E11" s="166" t="s">
        <v>145</v>
      </c>
      <c r="F11" s="166"/>
      <c r="G11" s="166"/>
      <c r="H11" s="166" t="s">
        <v>8</v>
      </c>
      <c r="I11" s="166" t="s">
        <v>141</v>
      </c>
      <c r="J11" s="166" t="s">
        <v>142</v>
      </c>
      <c r="K11" s="167">
        <v>14278.31</v>
      </c>
      <c r="L11" s="339">
        <v>42187</v>
      </c>
      <c r="M11" s="166"/>
      <c r="N11" s="175" t="s">
        <v>251</v>
      </c>
      <c r="O11" s="166"/>
      <c r="P11" s="166"/>
      <c r="Q11" s="167">
        <v>0</v>
      </c>
      <c r="R11" s="209"/>
      <c r="S11" s="168" t="s">
        <v>252</v>
      </c>
      <c r="T11" s="175" t="s">
        <v>109</v>
      </c>
      <c r="U11" s="200">
        <v>42503</v>
      </c>
      <c r="V11" s="170" t="s">
        <v>262</v>
      </c>
      <c r="W11" s="170" t="s">
        <v>3</v>
      </c>
      <c r="X11" s="166"/>
      <c r="Y11" s="171"/>
      <c r="Z11" s="166"/>
      <c r="AA11" s="172"/>
      <c r="AB11" s="166"/>
      <c r="AC11" s="166"/>
      <c r="AD11" s="172"/>
      <c r="AE11" s="166"/>
      <c r="AF11" s="166"/>
      <c r="AG11" s="166"/>
    </row>
    <row r="12" spans="1:41" s="8" customFormat="1" ht="36" customHeight="1" x14ac:dyDescent="0.2">
      <c r="A12" s="111">
        <v>8</v>
      </c>
      <c r="B12" s="166" t="s">
        <v>143</v>
      </c>
      <c r="C12" s="166" t="s">
        <v>144</v>
      </c>
      <c r="D12" s="166" t="s">
        <v>144</v>
      </c>
      <c r="E12" s="166" t="s">
        <v>145</v>
      </c>
      <c r="F12" s="166"/>
      <c r="G12" s="166"/>
      <c r="H12" s="166" t="s">
        <v>8</v>
      </c>
      <c r="I12" s="166" t="s">
        <v>141</v>
      </c>
      <c r="J12" s="166" t="s">
        <v>142</v>
      </c>
      <c r="K12" s="167">
        <v>695.29</v>
      </c>
      <c r="L12" s="339">
        <v>42187</v>
      </c>
      <c r="M12" s="166"/>
      <c r="N12" s="175" t="s">
        <v>251</v>
      </c>
      <c r="O12" s="166"/>
      <c r="P12" s="166"/>
      <c r="Q12" s="167">
        <v>0</v>
      </c>
      <c r="R12" s="209"/>
      <c r="S12" s="168" t="s">
        <v>252</v>
      </c>
      <c r="T12" s="175" t="s">
        <v>109</v>
      </c>
      <c r="U12" s="200">
        <v>42503</v>
      </c>
      <c r="V12" s="170" t="s">
        <v>262</v>
      </c>
      <c r="W12" s="170" t="s">
        <v>3</v>
      </c>
      <c r="X12" s="166"/>
      <c r="Y12" s="171"/>
      <c r="Z12" s="166"/>
      <c r="AA12" s="172"/>
      <c r="AB12" s="166"/>
      <c r="AC12" s="166"/>
      <c r="AD12" s="172"/>
      <c r="AE12" s="166"/>
      <c r="AF12" s="166"/>
      <c r="AG12" s="166"/>
    </row>
    <row r="13" spans="1:41" s="8" customFormat="1" ht="36" customHeight="1" x14ac:dyDescent="0.2">
      <c r="A13" s="111">
        <v>9</v>
      </c>
      <c r="B13" s="166" t="s">
        <v>146</v>
      </c>
      <c r="C13" s="166" t="s">
        <v>14</v>
      </c>
      <c r="D13" s="166" t="s">
        <v>70</v>
      </c>
      <c r="E13" s="166" t="s">
        <v>145</v>
      </c>
      <c r="F13" s="166"/>
      <c r="G13" s="166"/>
      <c r="H13" s="166" t="s">
        <v>8</v>
      </c>
      <c r="I13" s="166" t="s">
        <v>141</v>
      </c>
      <c r="J13" s="166" t="s">
        <v>142</v>
      </c>
      <c r="K13" s="167">
        <v>311.74</v>
      </c>
      <c r="L13" s="339">
        <v>42187</v>
      </c>
      <c r="M13" s="166"/>
      <c r="N13" s="175" t="s">
        <v>251</v>
      </c>
      <c r="O13" s="166"/>
      <c r="P13" s="166"/>
      <c r="Q13" s="167">
        <v>0</v>
      </c>
      <c r="R13" s="209"/>
      <c r="S13" s="168" t="s">
        <v>252</v>
      </c>
      <c r="T13" s="175" t="s">
        <v>109</v>
      </c>
      <c r="U13" s="200">
        <v>42503</v>
      </c>
      <c r="V13" s="170" t="s">
        <v>262</v>
      </c>
      <c r="W13" s="170" t="s">
        <v>3</v>
      </c>
      <c r="X13" s="166"/>
      <c r="Y13" s="171"/>
      <c r="Z13" s="166"/>
      <c r="AA13" s="172"/>
      <c r="AB13" s="166"/>
      <c r="AC13" s="166"/>
      <c r="AD13" s="172"/>
      <c r="AE13" s="166"/>
      <c r="AF13" s="166"/>
      <c r="AG13" s="166"/>
    </row>
    <row r="14" spans="1:41" s="8" customFormat="1" ht="36" customHeight="1" x14ac:dyDescent="0.2">
      <c r="A14" s="111">
        <v>10</v>
      </c>
      <c r="B14" s="166" t="s">
        <v>147</v>
      </c>
      <c r="C14" s="166" t="s">
        <v>148</v>
      </c>
      <c r="D14" s="166" t="s">
        <v>148</v>
      </c>
      <c r="E14" s="166" t="s">
        <v>145</v>
      </c>
      <c r="F14" s="166"/>
      <c r="G14" s="166"/>
      <c r="H14" s="166" t="s">
        <v>8</v>
      </c>
      <c r="I14" s="166" t="s">
        <v>141</v>
      </c>
      <c r="J14" s="166" t="s">
        <v>142</v>
      </c>
      <c r="K14" s="167">
        <v>54726.97</v>
      </c>
      <c r="L14" s="339">
        <v>42187</v>
      </c>
      <c r="M14" s="166"/>
      <c r="N14" s="175" t="s">
        <v>251</v>
      </c>
      <c r="O14" s="166"/>
      <c r="P14" s="166"/>
      <c r="Q14" s="167">
        <v>0</v>
      </c>
      <c r="R14" s="209"/>
      <c r="S14" s="168" t="s">
        <v>252</v>
      </c>
      <c r="T14" s="175" t="s">
        <v>109</v>
      </c>
      <c r="U14" s="200">
        <v>42503</v>
      </c>
      <c r="V14" s="170" t="s">
        <v>262</v>
      </c>
      <c r="W14" s="170" t="s">
        <v>3</v>
      </c>
      <c r="X14" s="166"/>
      <c r="Y14" s="171"/>
      <c r="Z14" s="166"/>
      <c r="AA14" s="172"/>
      <c r="AB14" s="166"/>
      <c r="AC14" s="166"/>
      <c r="AD14" s="172"/>
      <c r="AE14" s="166"/>
      <c r="AF14" s="166"/>
      <c r="AG14" s="166"/>
    </row>
    <row r="15" spans="1:41" s="8" customFormat="1" ht="36" customHeight="1" x14ac:dyDescent="0.2">
      <c r="A15" s="111">
        <v>11</v>
      </c>
      <c r="B15" s="166" t="s">
        <v>149</v>
      </c>
      <c r="C15" s="166" t="s">
        <v>150</v>
      </c>
      <c r="D15" s="166" t="s">
        <v>150</v>
      </c>
      <c r="E15" s="166" t="s">
        <v>145</v>
      </c>
      <c r="F15" s="166"/>
      <c r="G15" s="166"/>
      <c r="H15" s="166" t="s">
        <v>8</v>
      </c>
      <c r="I15" s="166" t="s">
        <v>141</v>
      </c>
      <c r="J15" s="166" t="s">
        <v>142</v>
      </c>
      <c r="K15" s="167">
        <v>161756.45000000001</v>
      </c>
      <c r="L15" s="339">
        <v>42187</v>
      </c>
      <c r="M15" s="166"/>
      <c r="N15" s="175" t="s">
        <v>251</v>
      </c>
      <c r="O15" s="166"/>
      <c r="P15" s="166"/>
      <c r="Q15" s="167">
        <v>0</v>
      </c>
      <c r="R15" s="209"/>
      <c r="S15" s="168" t="s">
        <v>252</v>
      </c>
      <c r="T15" s="175" t="s">
        <v>109</v>
      </c>
      <c r="U15" s="200">
        <v>42503</v>
      </c>
      <c r="V15" s="170" t="s">
        <v>262</v>
      </c>
      <c r="W15" s="170" t="s">
        <v>3</v>
      </c>
      <c r="X15" s="166"/>
      <c r="Y15" s="171"/>
      <c r="Z15" s="166"/>
      <c r="AA15" s="172"/>
      <c r="AB15" s="166"/>
      <c r="AC15" s="166"/>
      <c r="AD15" s="172"/>
      <c r="AE15" s="166"/>
      <c r="AF15" s="166"/>
      <c r="AG15" s="166"/>
    </row>
    <row r="16" spans="1:41" s="8" customFormat="1" ht="36" customHeight="1" x14ac:dyDescent="0.2">
      <c r="A16" s="111">
        <v>12</v>
      </c>
      <c r="B16" s="166" t="s">
        <v>151</v>
      </c>
      <c r="C16" s="166" t="s">
        <v>59</v>
      </c>
      <c r="D16" s="166" t="s">
        <v>152</v>
      </c>
      <c r="E16" s="166" t="s">
        <v>145</v>
      </c>
      <c r="F16" s="166"/>
      <c r="G16" s="166"/>
      <c r="H16" s="166" t="s">
        <v>8</v>
      </c>
      <c r="I16" s="166" t="s">
        <v>141</v>
      </c>
      <c r="J16" s="166" t="s">
        <v>142</v>
      </c>
      <c r="K16" s="167">
        <v>646944.35</v>
      </c>
      <c r="L16" s="339">
        <v>42187</v>
      </c>
      <c r="M16" s="166"/>
      <c r="N16" s="175" t="s">
        <v>251</v>
      </c>
      <c r="O16" s="166"/>
      <c r="P16" s="166"/>
      <c r="Q16" s="167">
        <v>0</v>
      </c>
      <c r="R16" s="209"/>
      <c r="S16" s="168" t="s">
        <v>252</v>
      </c>
      <c r="T16" s="175" t="s">
        <v>109</v>
      </c>
      <c r="U16" s="200">
        <v>42503</v>
      </c>
      <c r="V16" s="170" t="s">
        <v>262</v>
      </c>
      <c r="W16" s="170" t="s">
        <v>3</v>
      </c>
      <c r="X16" s="166"/>
      <c r="Y16" s="171"/>
      <c r="Z16" s="166"/>
      <c r="AA16" s="172"/>
      <c r="AB16" s="166"/>
      <c r="AC16" s="166"/>
      <c r="AD16" s="172"/>
      <c r="AE16" s="166"/>
      <c r="AF16" s="166"/>
      <c r="AG16" s="166"/>
    </row>
    <row r="17" spans="1:33" s="8" customFormat="1" ht="36" customHeight="1" x14ac:dyDescent="0.2">
      <c r="A17" s="111">
        <v>13</v>
      </c>
      <c r="B17" s="166" t="s">
        <v>153</v>
      </c>
      <c r="C17" s="166" t="s">
        <v>17</v>
      </c>
      <c r="D17" s="166" t="s">
        <v>154</v>
      </c>
      <c r="E17" s="166" t="s">
        <v>145</v>
      </c>
      <c r="F17" s="166"/>
      <c r="G17" s="166"/>
      <c r="H17" s="166" t="s">
        <v>8</v>
      </c>
      <c r="I17" s="166" t="s">
        <v>141</v>
      </c>
      <c r="J17" s="166" t="s">
        <v>142</v>
      </c>
      <c r="K17" s="167">
        <v>141003.65</v>
      </c>
      <c r="L17" s="339">
        <v>42187</v>
      </c>
      <c r="M17" s="166"/>
      <c r="N17" s="175" t="s">
        <v>251</v>
      </c>
      <c r="O17" s="166"/>
      <c r="P17" s="166"/>
      <c r="Q17" s="167">
        <v>0</v>
      </c>
      <c r="R17" s="209"/>
      <c r="S17" s="168" t="s">
        <v>252</v>
      </c>
      <c r="T17" s="175" t="s">
        <v>109</v>
      </c>
      <c r="U17" s="200">
        <v>42503</v>
      </c>
      <c r="V17" s="170" t="s">
        <v>262</v>
      </c>
      <c r="W17" s="170" t="s">
        <v>3</v>
      </c>
      <c r="X17" s="166"/>
      <c r="Y17" s="171"/>
      <c r="Z17" s="166"/>
      <c r="AA17" s="172"/>
      <c r="AB17" s="166"/>
      <c r="AC17" s="166"/>
      <c r="AD17" s="172"/>
      <c r="AE17" s="166"/>
      <c r="AF17" s="166"/>
      <c r="AG17" s="166"/>
    </row>
    <row r="18" spans="1:33" s="8" customFormat="1" ht="36" customHeight="1" x14ac:dyDescent="0.2">
      <c r="A18" s="111">
        <v>14</v>
      </c>
      <c r="B18" s="166" t="s">
        <v>155</v>
      </c>
      <c r="C18" s="166" t="s">
        <v>73</v>
      </c>
      <c r="D18" s="166" t="s">
        <v>156</v>
      </c>
      <c r="E18" s="166" t="s">
        <v>145</v>
      </c>
      <c r="F18" s="166"/>
      <c r="G18" s="166"/>
      <c r="H18" s="166" t="s">
        <v>8</v>
      </c>
      <c r="I18" s="166" t="s">
        <v>141</v>
      </c>
      <c r="J18" s="166" t="s">
        <v>142</v>
      </c>
      <c r="K18" s="167">
        <v>89201.57</v>
      </c>
      <c r="L18" s="339">
        <v>42187</v>
      </c>
      <c r="M18" s="166"/>
      <c r="N18" s="175" t="s">
        <v>251</v>
      </c>
      <c r="O18" s="166"/>
      <c r="P18" s="166"/>
      <c r="Q18" s="167">
        <v>0</v>
      </c>
      <c r="R18" s="209"/>
      <c r="S18" s="168" t="s">
        <v>252</v>
      </c>
      <c r="T18" s="175" t="s">
        <v>109</v>
      </c>
      <c r="U18" s="200">
        <v>42503</v>
      </c>
      <c r="V18" s="170" t="s">
        <v>262</v>
      </c>
      <c r="W18" s="170" t="s">
        <v>3</v>
      </c>
      <c r="X18" s="166"/>
      <c r="Y18" s="171"/>
      <c r="Z18" s="166"/>
      <c r="AA18" s="172"/>
      <c r="AB18" s="166"/>
      <c r="AC18" s="166"/>
      <c r="AD18" s="172"/>
      <c r="AE18" s="166"/>
      <c r="AF18" s="166"/>
      <c r="AG18" s="166"/>
    </row>
    <row r="19" spans="1:33" s="8" customFormat="1" ht="36" customHeight="1" x14ac:dyDescent="0.2">
      <c r="A19" s="111">
        <v>15</v>
      </c>
      <c r="B19" s="166" t="s">
        <v>157</v>
      </c>
      <c r="C19" s="166" t="s">
        <v>56</v>
      </c>
      <c r="D19" s="166" t="s">
        <v>56</v>
      </c>
      <c r="E19" s="166" t="s">
        <v>145</v>
      </c>
      <c r="F19" s="166"/>
      <c r="G19" s="166"/>
      <c r="H19" s="166" t="s">
        <v>8</v>
      </c>
      <c r="I19" s="166" t="s">
        <v>141</v>
      </c>
      <c r="J19" s="166" t="s">
        <v>142</v>
      </c>
      <c r="K19" s="167">
        <v>667365.48</v>
      </c>
      <c r="L19" s="339">
        <v>42187</v>
      </c>
      <c r="M19" s="166"/>
      <c r="N19" s="175" t="s">
        <v>251</v>
      </c>
      <c r="O19" s="166"/>
      <c r="P19" s="166"/>
      <c r="Q19" s="167">
        <v>0</v>
      </c>
      <c r="R19" s="209"/>
      <c r="S19" s="168" t="s">
        <v>252</v>
      </c>
      <c r="T19" s="175" t="s">
        <v>109</v>
      </c>
      <c r="U19" s="200">
        <v>42503</v>
      </c>
      <c r="V19" s="170" t="s">
        <v>262</v>
      </c>
      <c r="W19" s="170" t="s">
        <v>3</v>
      </c>
      <c r="X19" s="166"/>
      <c r="Y19" s="171"/>
      <c r="Z19" s="166"/>
      <c r="AA19" s="172"/>
      <c r="AB19" s="166"/>
      <c r="AC19" s="166"/>
      <c r="AD19" s="172"/>
      <c r="AE19" s="166"/>
      <c r="AF19" s="166"/>
      <c r="AG19" s="166"/>
    </row>
    <row r="20" spans="1:33" s="8" customFormat="1" ht="36" customHeight="1" x14ac:dyDescent="0.2">
      <c r="A20" s="111">
        <v>16</v>
      </c>
      <c r="B20" s="166" t="s">
        <v>158</v>
      </c>
      <c r="C20" s="166" t="s">
        <v>164</v>
      </c>
      <c r="D20" s="166" t="s">
        <v>159</v>
      </c>
      <c r="E20" s="166" t="s">
        <v>145</v>
      </c>
      <c r="F20" s="166"/>
      <c r="G20" s="166"/>
      <c r="H20" s="166" t="s">
        <v>8</v>
      </c>
      <c r="I20" s="166" t="s">
        <v>141</v>
      </c>
      <c r="J20" s="166" t="s">
        <v>142</v>
      </c>
      <c r="K20" s="167">
        <v>163.86</v>
      </c>
      <c r="L20" s="339">
        <v>42187</v>
      </c>
      <c r="M20" s="166"/>
      <c r="N20" s="175" t="s">
        <v>251</v>
      </c>
      <c r="O20" s="166"/>
      <c r="P20" s="166"/>
      <c r="Q20" s="167">
        <v>0</v>
      </c>
      <c r="R20" s="209"/>
      <c r="S20" s="168" t="s">
        <v>252</v>
      </c>
      <c r="T20" s="175" t="s">
        <v>109</v>
      </c>
      <c r="U20" s="200">
        <v>42503</v>
      </c>
      <c r="V20" s="170" t="s">
        <v>262</v>
      </c>
      <c r="W20" s="170" t="s">
        <v>3</v>
      </c>
      <c r="X20" s="166"/>
      <c r="Y20" s="171"/>
      <c r="Z20" s="166"/>
      <c r="AA20" s="172"/>
      <c r="AB20" s="166"/>
      <c r="AC20" s="166"/>
      <c r="AD20" s="172"/>
      <c r="AE20" s="166"/>
      <c r="AF20" s="166"/>
      <c r="AG20" s="166"/>
    </row>
    <row r="21" spans="1:33" s="8" customFormat="1" ht="36" customHeight="1" x14ac:dyDescent="0.2">
      <c r="A21" s="111">
        <v>17</v>
      </c>
      <c r="B21" s="166" t="s">
        <v>160</v>
      </c>
      <c r="C21" s="166" t="s">
        <v>161</v>
      </c>
      <c r="D21" s="166" t="s">
        <v>161</v>
      </c>
      <c r="E21" s="166" t="s">
        <v>145</v>
      </c>
      <c r="F21" s="166"/>
      <c r="G21" s="166"/>
      <c r="H21" s="166" t="s">
        <v>8</v>
      </c>
      <c r="I21" s="166" t="s">
        <v>141</v>
      </c>
      <c r="J21" s="166" t="s">
        <v>142</v>
      </c>
      <c r="K21" s="167">
        <v>25121.360000000001</v>
      </c>
      <c r="L21" s="339">
        <v>42187</v>
      </c>
      <c r="M21" s="166"/>
      <c r="N21" s="175" t="s">
        <v>251</v>
      </c>
      <c r="O21" s="166"/>
      <c r="P21" s="166"/>
      <c r="Q21" s="167">
        <v>0</v>
      </c>
      <c r="R21" s="209"/>
      <c r="S21" s="168" t="s">
        <v>252</v>
      </c>
      <c r="T21" s="175" t="s">
        <v>109</v>
      </c>
      <c r="U21" s="200">
        <v>42503</v>
      </c>
      <c r="V21" s="170" t="s">
        <v>262</v>
      </c>
      <c r="W21" s="170" t="s">
        <v>3</v>
      </c>
      <c r="X21" s="166"/>
      <c r="Y21" s="171"/>
      <c r="Z21" s="166"/>
      <c r="AA21" s="172"/>
      <c r="AB21" s="166"/>
      <c r="AC21" s="166"/>
      <c r="AD21" s="172"/>
      <c r="AE21" s="166"/>
      <c r="AF21" s="166"/>
      <c r="AG21" s="166"/>
    </row>
    <row r="22" spans="1:33" s="8" customFormat="1" ht="36" customHeight="1" x14ac:dyDescent="0.2">
      <c r="A22" s="111">
        <v>18</v>
      </c>
      <c r="B22" s="166" t="s">
        <v>162</v>
      </c>
      <c r="C22" s="166" t="s">
        <v>163</v>
      </c>
      <c r="D22" s="166" t="s">
        <v>163</v>
      </c>
      <c r="E22" s="166" t="s">
        <v>145</v>
      </c>
      <c r="F22" s="166"/>
      <c r="G22" s="166"/>
      <c r="H22" s="166" t="s">
        <v>8</v>
      </c>
      <c r="I22" s="166" t="s">
        <v>141</v>
      </c>
      <c r="J22" s="166" t="s">
        <v>142</v>
      </c>
      <c r="K22" s="167">
        <v>53483.839999999997</v>
      </c>
      <c r="L22" s="339">
        <v>42187</v>
      </c>
      <c r="M22" s="166"/>
      <c r="N22" s="175" t="s">
        <v>251</v>
      </c>
      <c r="O22" s="166"/>
      <c r="P22" s="166"/>
      <c r="Q22" s="167">
        <v>0</v>
      </c>
      <c r="R22" s="209"/>
      <c r="S22" s="168" t="s">
        <v>252</v>
      </c>
      <c r="T22" s="175" t="s">
        <v>109</v>
      </c>
      <c r="U22" s="200">
        <v>42503</v>
      </c>
      <c r="V22" s="170" t="s">
        <v>262</v>
      </c>
      <c r="W22" s="170" t="s">
        <v>3</v>
      </c>
      <c r="X22" s="166"/>
      <c r="Y22" s="171"/>
      <c r="Z22" s="166"/>
      <c r="AA22" s="172"/>
      <c r="AB22" s="166"/>
      <c r="AC22" s="166"/>
      <c r="AD22" s="172"/>
      <c r="AE22" s="166"/>
      <c r="AF22" s="166"/>
      <c r="AG22" s="166"/>
    </row>
    <row r="23" spans="1:33" s="4" customFormat="1" ht="60" x14ac:dyDescent="0.2">
      <c r="A23" s="111">
        <v>19</v>
      </c>
      <c r="B23" s="161" t="s">
        <v>173</v>
      </c>
      <c r="C23" s="161" t="s">
        <v>180</v>
      </c>
      <c r="D23" s="161" t="s">
        <v>194</v>
      </c>
      <c r="E23" s="161" t="s">
        <v>183</v>
      </c>
      <c r="F23" s="96" t="s">
        <v>190</v>
      </c>
      <c r="G23" s="96"/>
      <c r="H23" s="161" t="s">
        <v>8</v>
      </c>
      <c r="I23" s="161" t="s">
        <v>9</v>
      </c>
      <c r="J23" s="161" t="s">
        <v>83</v>
      </c>
      <c r="K23" s="164">
        <v>544297.41</v>
      </c>
      <c r="L23" s="339">
        <v>42297.426073113427</v>
      </c>
      <c r="M23" s="96"/>
      <c r="N23" s="175" t="s">
        <v>264</v>
      </c>
      <c r="O23" s="96"/>
      <c r="P23" s="96"/>
      <c r="Q23" s="167">
        <v>544297.41</v>
      </c>
      <c r="R23" s="201"/>
      <c r="S23" s="201"/>
      <c r="T23" s="201"/>
      <c r="U23" s="201"/>
      <c r="V23" s="201"/>
      <c r="W23" s="230"/>
      <c r="X23" s="201"/>
      <c r="Y23" s="201"/>
      <c r="Z23" s="201"/>
      <c r="AA23" s="201"/>
      <c r="AB23" s="201"/>
      <c r="AC23" s="201"/>
      <c r="AD23" s="201"/>
      <c r="AE23" s="201"/>
      <c r="AF23" s="201"/>
      <c r="AG23" s="201"/>
    </row>
    <row r="24" spans="1:33" s="4" customFormat="1" ht="60" x14ac:dyDescent="0.2">
      <c r="A24" s="111">
        <v>20</v>
      </c>
      <c r="B24" s="161" t="s">
        <v>174</v>
      </c>
      <c r="C24" s="161" t="s">
        <v>56</v>
      </c>
      <c r="D24" s="161" t="s">
        <v>195</v>
      </c>
      <c r="E24" s="161" t="s">
        <v>184</v>
      </c>
      <c r="F24" s="96" t="s">
        <v>191</v>
      </c>
      <c r="G24" s="96"/>
      <c r="H24" s="161" t="s">
        <v>8</v>
      </c>
      <c r="I24" s="161" t="s">
        <v>9</v>
      </c>
      <c r="J24" s="161" t="s">
        <v>83</v>
      </c>
      <c r="K24" s="164">
        <v>11477.97</v>
      </c>
      <c r="L24" s="339">
        <v>42297.48439849537</v>
      </c>
      <c r="M24" s="96"/>
      <c r="N24" s="175" t="s">
        <v>299</v>
      </c>
      <c r="O24" s="96"/>
      <c r="P24" s="96"/>
      <c r="Q24" s="167">
        <v>0</v>
      </c>
      <c r="R24" s="201"/>
      <c r="S24" s="201"/>
      <c r="T24" s="201"/>
      <c r="U24" s="201"/>
      <c r="V24" s="201"/>
      <c r="W24" s="230"/>
      <c r="X24" s="201"/>
      <c r="Y24" s="201"/>
      <c r="Z24" s="201"/>
      <c r="AA24" s="201"/>
      <c r="AB24" s="201"/>
      <c r="AC24" s="201"/>
      <c r="AD24" s="201"/>
      <c r="AE24" s="201"/>
      <c r="AF24" s="201"/>
      <c r="AG24" s="201"/>
    </row>
    <row r="25" spans="1:33" s="4" customFormat="1" ht="48" customHeight="1" x14ac:dyDescent="0.2">
      <c r="A25" s="111">
        <v>21</v>
      </c>
      <c r="B25" s="161" t="s">
        <v>175</v>
      </c>
      <c r="C25" s="161" t="s">
        <v>181</v>
      </c>
      <c r="D25" s="161" t="s">
        <v>196</v>
      </c>
      <c r="E25" s="161" t="s">
        <v>185</v>
      </c>
      <c r="F25" s="96"/>
      <c r="G25" s="96"/>
      <c r="H25" s="161" t="s">
        <v>8</v>
      </c>
      <c r="I25" s="161" t="s">
        <v>9</v>
      </c>
      <c r="J25" s="161" t="s">
        <v>201</v>
      </c>
      <c r="K25" s="164">
        <v>0</v>
      </c>
      <c r="L25" s="339">
        <v>42297.486686724536</v>
      </c>
      <c r="M25" s="96"/>
      <c r="N25" s="175" t="s">
        <v>253</v>
      </c>
      <c r="O25" s="96"/>
      <c r="P25" s="96"/>
      <c r="Q25" s="167">
        <v>0</v>
      </c>
      <c r="R25" s="201"/>
      <c r="S25" s="202"/>
      <c r="T25" s="203"/>
      <c r="U25" s="204"/>
      <c r="V25" s="208"/>
      <c r="W25" s="208"/>
      <c r="X25" s="206"/>
      <c r="Y25" s="205"/>
      <c r="Z25" s="206"/>
      <c r="AA25" s="207"/>
      <c r="AB25" s="206"/>
      <c r="AC25" s="206"/>
      <c r="AD25" s="207"/>
      <c r="AE25" s="206"/>
      <c r="AF25" s="206"/>
      <c r="AG25" s="206"/>
    </row>
    <row r="26" spans="1:33" s="4" customFormat="1" ht="60" x14ac:dyDescent="0.2">
      <c r="A26" s="111">
        <v>22</v>
      </c>
      <c r="B26" s="161" t="s">
        <v>176</v>
      </c>
      <c r="C26" s="161" t="s">
        <v>182</v>
      </c>
      <c r="D26" s="161" t="s">
        <v>182</v>
      </c>
      <c r="E26" s="161" t="s">
        <v>303</v>
      </c>
      <c r="F26" s="96" t="s">
        <v>192</v>
      </c>
      <c r="G26" s="96"/>
      <c r="H26" s="161" t="s">
        <v>8</v>
      </c>
      <c r="I26" s="161" t="s">
        <v>9</v>
      </c>
      <c r="J26" s="161" t="s">
        <v>83</v>
      </c>
      <c r="K26" s="164">
        <v>11005.91</v>
      </c>
      <c r="L26" s="339">
        <v>42297.505712349535</v>
      </c>
      <c r="M26" s="96"/>
      <c r="N26" s="175" t="s">
        <v>298</v>
      </c>
      <c r="O26" s="96"/>
      <c r="P26" s="96"/>
      <c r="Q26" s="329">
        <v>11005.91</v>
      </c>
      <c r="R26" s="201"/>
      <c r="S26" s="202"/>
      <c r="T26" s="203"/>
      <c r="U26" s="204"/>
      <c r="V26" s="208"/>
      <c r="W26" s="208"/>
      <c r="X26" s="206"/>
      <c r="Y26" s="205"/>
      <c r="Z26" s="206"/>
      <c r="AA26" s="207"/>
      <c r="AB26" s="206"/>
      <c r="AC26" s="206"/>
      <c r="AD26" s="207"/>
      <c r="AE26" s="206"/>
      <c r="AF26" s="206"/>
      <c r="AG26" s="206"/>
    </row>
    <row r="27" spans="1:33" s="4" customFormat="1" ht="48" x14ac:dyDescent="0.2">
      <c r="A27" s="111">
        <v>23</v>
      </c>
      <c r="B27" s="161" t="s">
        <v>177</v>
      </c>
      <c r="C27" s="161" t="s">
        <v>182</v>
      </c>
      <c r="D27" s="161" t="s">
        <v>182</v>
      </c>
      <c r="E27" s="161" t="s">
        <v>187</v>
      </c>
      <c r="F27" s="96" t="s">
        <v>193</v>
      </c>
      <c r="G27" s="96"/>
      <c r="H27" s="161" t="s">
        <v>8</v>
      </c>
      <c r="I27" s="161" t="s">
        <v>9</v>
      </c>
      <c r="J27" s="161" t="s">
        <v>13</v>
      </c>
      <c r="K27" s="164">
        <v>18240</v>
      </c>
      <c r="L27" s="339">
        <v>42297.507065428239</v>
      </c>
      <c r="M27" s="96"/>
      <c r="N27" s="175" t="s">
        <v>106</v>
      </c>
      <c r="O27" s="96"/>
      <c r="P27" s="96"/>
      <c r="Q27" s="176">
        <v>18240</v>
      </c>
      <c r="R27" s="201"/>
      <c r="S27" s="99"/>
      <c r="T27" s="175" t="s">
        <v>109</v>
      </c>
      <c r="U27" s="200">
        <v>42503</v>
      </c>
      <c r="V27" s="170" t="s">
        <v>109</v>
      </c>
      <c r="W27" s="170" t="s">
        <v>109</v>
      </c>
      <c r="X27" s="96"/>
      <c r="Y27" s="100"/>
      <c r="Z27" s="96"/>
      <c r="AA27" s="101"/>
      <c r="AB27" s="96"/>
      <c r="AC27" s="96"/>
      <c r="AD27" s="101"/>
      <c r="AE27" s="96"/>
      <c r="AF27" s="96"/>
      <c r="AG27" s="96"/>
    </row>
    <row r="28" spans="1:33" s="4" customFormat="1" ht="36" x14ac:dyDescent="0.2">
      <c r="A28" s="111">
        <v>24</v>
      </c>
      <c r="B28" s="161" t="s">
        <v>178</v>
      </c>
      <c r="C28" s="161" t="s">
        <v>182</v>
      </c>
      <c r="D28" s="161" t="s">
        <v>182</v>
      </c>
      <c r="E28" s="161" t="s">
        <v>188</v>
      </c>
      <c r="F28" s="96" t="s">
        <v>118</v>
      </c>
      <c r="G28" s="96"/>
      <c r="H28" s="161" t="s">
        <v>8</v>
      </c>
      <c r="I28" s="161" t="s">
        <v>9</v>
      </c>
      <c r="J28" s="161" t="s">
        <v>13</v>
      </c>
      <c r="K28" s="164">
        <v>10000</v>
      </c>
      <c r="L28" s="339">
        <v>42297.509256018515</v>
      </c>
      <c r="M28" s="96"/>
      <c r="N28" s="175" t="s">
        <v>260</v>
      </c>
      <c r="O28" s="96"/>
      <c r="P28" s="96"/>
      <c r="Q28" s="176">
        <v>0</v>
      </c>
      <c r="R28" s="201"/>
      <c r="S28" s="202"/>
      <c r="T28" s="203"/>
      <c r="U28" s="204"/>
      <c r="V28" s="208"/>
      <c r="W28" s="208"/>
      <c r="X28" s="206"/>
      <c r="Y28" s="205"/>
      <c r="Z28" s="206"/>
      <c r="AA28" s="207"/>
      <c r="AB28" s="206"/>
      <c r="AC28" s="206"/>
      <c r="AD28" s="207"/>
      <c r="AE28" s="206"/>
      <c r="AF28" s="206"/>
      <c r="AG28" s="206"/>
    </row>
    <row r="29" spans="1:33" s="4" customFormat="1" ht="36" customHeight="1" x14ac:dyDescent="0.2">
      <c r="A29" s="111">
        <v>25</v>
      </c>
      <c r="B29" s="161" t="s">
        <v>179</v>
      </c>
      <c r="C29" s="161" t="s">
        <v>56</v>
      </c>
      <c r="D29" s="161" t="s">
        <v>197</v>
      </c>
      <c r="E29" s="161" t="s">
        <v>254</v>
      </c>
      <c r="F29" s="96"/>
      <c r="G29" s="96"/>
      <c r="H29" s="161" t="s">
        <v>8</v>
      </c>
      <c r="I29" s="161" t="s">
        <v>9</v>
      </c>
      <c r="J29" s="161" t="s">
        <v>13</v>
      </c>
      <c r="K29" s="164">
        <v>10307</v>
      </c>
      <c r="L29" s="339">
        <v>42297.510585960648</v>
      </c>
      <c r="M29" s="96"/>
      <c r="N29" s="175" t="s">
        <v>38</v>
      </c>
      <c r="O29" s="96"/>
      <c r="P29" s="96"/>
      <c r="Q29" s="176"/>
      <c r="R29" s="201"/>
      <c r="S29" s="99" t="s">
        <v>255</v>
      </c>
      <c r="T29" s="175"/>
      <c r="U29" s="200"/>
      <c r="V29" s="170"/>
      <c r="W29" s="231"/>
      <c r="X29" s="96"/>
      <c r="Y29" s="100"/>
      <c r="Z29" s="96"/>
      <c r="AA29" s="101"/>
      <c r="AB29" s="96"/>
      <c r="AC29" s="96"/>
      <c r="AD29" s="101"/>
      <c r="AE29" s="96"/>
      <c r="AF29" s="96"/>
      <c r="AG29" s="96"/>
    </row>
    <row r="30" spans="1:33" s="4" customFormat="1" ht="60" x14ac:dyDescent="0.2">
      <c r="A30" s="111">
        <v>26</v>
      </c>
      <c r="B30" s="173" t="s">
        <v>198</v>
      </c>
      <c r="C30" s="173" t="s">
        <v>161</v>
      </c>
      <c r="D30" s="173" t="s">
        <v>161</v>
      </c>
      <c r="E30" s="177" t="s">
        <v>304</v>
      </c>
      <c r="F30" s="166" t="s">
        <v>200</v>
      </c>
      <c r="G30" s="166">
        <v>111995</v>
      </c>
      <c r="H30" s="161" t="s">
        <v>8</v>
      </c>
      <c r="I30" s="161" t="s">
        <v>9</v>
      </c>
      <c r="J30" s="161" t="s">
        <v>201</v>
      </c>
      <c r="K30" s="164">
        <v>12264450</v>
      </c>
      <c r="L30" s="339">
        <v>42334.574840046298</v>
      </c>
      <c r="M30" s="166"/>
      <c r="N30" s="175" t="s">
        <v>106</v>
      </c>
      <c r="O30" s="166"/>
      <c r="P30" s="166"/>
      <c r="Q30" s="176">
        <v>12264450</v>
      </c>
      <c r="R30" s="201"/>
      <c r="S30" s="168" t="s">
        <v>256</v>
      </c>
      <c r="T30" s="175"/>
      <c r="U30" s="200"/>
      <c r="V30" s="170"/>
      <c r="W30" s="170"/>
      <c r="X30" s="166"/>
      <c r="Y30" s="171"/>
      <c r="Z30" s="166"/>
      <c r="AA30" s="172"/>
      <c r="AB30" s="166"/>
      <c r="AC30" s="166"/>
      <c r="AD30" s="172"/>
      <c r="AE30" s="166"/>
      <c r="AF30" s="166"/>
      <c r="AG30" s="166"/>
    </row>
    <row r="31" spans="1:33" s="4" customFormat="1" ht="60" x14ac:dyDescent="0.2">
      <c r="A31" s="111">
        <v>27</v>
      </c>
      <c r="B31" s="173" t="s">
        <v>202</v>
      </c>
      <c r="C31" s="173" t="s">
        <v>59</v>
      </c>
      <c r="D31" s="173" t="s">
        <v>203</v>
      </c>
      <c r="E31" s="177" t="s">
        <v>301</v>
      </c>
      <c r="F31" s="166"/>
      <c r="G31" s="166"/>
      <c r="H31" s="161" t="s">
        <v>8</v>
      </c>
      <c r="I31" s="161" t="s">
        <v>9</v>
      </c>
      <c r="J31" s="161" t="s">
        <v>13</v>
      </c>
      <c r="K31" s="164">
        <v>982000</v>
      </c>
      <c r="L31" s="339">
        <v>42341</v>
      </c>
      <c r="M31" s="166"/>
      <c r="N31" s="175" t="s">
        <v>298</v>
      </c>
      <c r="O31" s="166"/>
      <c r="P31" s="166"/>
      <c r="Q31" s="176">
        <v>982000</v>
      </c>
      <c r="R31" s="209"/>
      <c r="S31" s="335"/>
      <c r="T31" s="331"/>
      <c r="U31" s="227"/>
      <c r="V31" s="219"/>
      <c r="W31" s="219"/>
      <c r="X31" s="199"/>
      <c r="Y31" s="228"/>
      <c r="Z31" s="206"/>
      <c r="AA31" s="207"/>
      <c r="AB31" s="206"/>
      <c r="AC31" s="206"/>
      <c r="AD31" s="207"/>
      <c r="AE31" s="206"/>
      <c r="AF31" s="206"/>
      <c r="AG31" s="206"/>
    </row>
    <row r="32" spans="1:33" s="4" customFormat="1" ht="43.5" customHeight="1" x14ac:dyDescent="0.2">
      <c r="A32" s="111">
        <v>28</v>
      </c>
      <c r="B32" s="173" t="s">
        <v>175</v>
      </c>
      <c r="C32" s="173" t="s">
        <v>205</v>
      </c>
      <c r="D32" s="173" t="s">
        <v>206</v>
      </c>
      <c r="E32" s="177" t="s">
        <v>207</v>
      </c>
      <c r="F32" s="166"/>
      <c r="G32" s="166"/>
      <c r="H32" s="161" t="s">
        <v>8</v>
      </c>
      <c r="I32" s="161" t="s">
        <v>9</v>
      </c>
      <c r="J32" s="161" t="s">
        <v>13</v>
      </c>
      <c r="K32" s="164"/>
      <c r="L32" s="339">
        <v>42341</v>
      </c>
      <c r="M32" s="166"/>
      <c r="N32" s="175" t="s">
        <v>38</v>
      </c>
      <c r="O32" s="166"/>
      <c r="P32" s="166"/>
      <c r="Q32" s="167">
        <v>0</v>
      </c>
      <c r="R32" s="209"/>
      <c r="S32" s="99" t="s">
        <v>255</v>
      </c>
      <c r="T32" s="175"/>
      <c r="U32" s="200"/>
      <c r="V32" s="170"/>
      <c r="W32" s="170"/>
      <c r="X32" s="166"/>
      <c r="Y32" s="171"/>
      <c r="Z32" s="166"/>
      <c r="AA32" s="172"/>
      <c r="AB32" s="166"/>
      <c r="AC32" s="166"/>
      <c r="AD32" s="172"/>
      <c r="AE32" s="166"/>
      <c r="AF32" s="166"/>
      <c r="AG32" s="166"/>
    </row>
    <row r="33" spans="1:33" ht="84" x14ac:dyDescent="0.2">
      <c r="A33" s="111">
        <v>29</v>
      </c>
      <c r="B33" s="182" t="s">
        <v>209</v>
      </c>
      <c r="C33" s="161" t="s">
        <v>182</v>
      </c>
      <c r="D33" s="161" t="s">
        <v>182</v>
      </c>
      <c r="E33" s="182" t="s">
        <v>214</v>
      </c>
      <c r="F33" s="32" t="s">
        <v>219</v>
      </c>
      <c r="G33" s="32"/>
      <c r="H33" s="161" t="s">
        <v>8</v>
      </c>
      <c r="I33" s="161" t="s">
        <v>9</v>
      </c>
      <c r="J33" s="161" t="s">
        <v>13</v>
      </c>
      <c r="K33" s="183">
        <v>78525.52</v>
      </c>
      <c r="L33" s="339">
        <v>42415.410206365741</v>
      </c>
      <c r="M33" s="32"/>
      <c r="N33" s="175" t="s">
        <v>106</v>
      </c>
      <c r="O33" s="32"/>
      <c r="P33" s="32"/>
      <c r="Q33" s="183">
        <v>78525.52</v>
      </c>
      <c r="R33" s="210"/>
      <c r="S33" s="31"/>
      <c r="T33" s="175" t="s">
        <v>109</v>
      </c>
      <c r="U33" s="200">
        <v>42503</v>
      </c>
      <c r="V33" s="170" t="s">
        <v>109</v>
      </c>
      <c r="W33" s="170" t="s">
        <v>109</v>
      </c>
      <c r="X33" s="32"/>
      <c r="Y33" s="35"/>
      <c r="Z33" s="32"/>
      <c r="AA33" s="34"/>
      <c r="AB33" s="32"/>
      <c r="AC33" s="32"/>
      <c r="AD33" s="34"/>
      <c r="AE33" s="32"/>
      <c r="AF33" s="32"/>
      <c r="AG33" s="32"/>
    </row>
    <row r="34" spans="1:33" ht="60" x14ac:dyDescent="0.2">
      <c r="A34" s="111">
        <v>30</v>
      </c>
      <c r="B34" s="182" t="s">
        <v>210</v>
      </c>
      <c r="C34" s="161" t="s">
        <v>182</v>
      </c>
      <c r="D34" s="161" t="s">
        <v>182</v>
      </c>
      <c r="E34" s="182" t="s">
        <v>215</v>
      </c>
      <c r="F34" s="32" t="s">
        <v>192</v>
      </c>
      <c r="G34" s="32"/>
      <c r="H34" s="161" t="s">
        <v>8</v>
      </c>
      <c r="I34" s="161" t="s">
        <v>9</v>
      </c>
      <c r="J34" s="161" t="s">
        <v>13</v>
      </c>
      <c r="K34" s="183">
        <v>4365.49</v>
      </c>
      <c r="L34" s="339">
        <v>42415.413218831018</v>
      </c>
      <c r="M34" s="32"/>
      <c r="N34" s="175" t="s">
        <v>264</v>
      </c>
      <c r="O34" s="32"/>
      <c r="P34" s="32"/>
      <c r="Q34" s="210"/>
      <c r="R34" s="210"/>
      <c r="S34" s="211"/>
      <c r="T34" s="203"/>
      <c r="U34" s="204"/>
      <c r="V34" s="208"/>
      <c r="W34" s="232"/>
      <c r="X34" s="213"/>
      <c r="Y34" s="212"/>
      <c r="Z34" s="213"/>
      <c r="AA34" s="214"/>
      <c r="AB34" s="213"/>
      <c r="AC34" s="213"/>
      <c r="AD34" s="214"/>
      <c r="AE34" s="213"/>
      <c r="AF34" s="213"/>
      <c r="AG34" s="213"/>
    </row>
    <row r="35" spans="1:33" ht="48" x14ac:dyDescent="0.2">
      <c r="A35" s="111">
        <v>31</v>
      </c>
      <c r="B35" s="182" t="s">
        <v>211</v>
      </c>
      <c r="C35" s="161" t="s">
        <v>182</v>
      </c>
      <c r="D35" s="161" t="s">
        <v>182</v>
      </c>
      <c r="E35" s="182" t="s">
        <v>216</v>
      </c>
      <c r="F35" s="32" t="s">
        <v>192</v>
      </c>
      <c r="G35" s="32"/>
      <c r="H35" s="161" t="s">
        <v>8</v>
      </c>
      <c r="I35" s="161" t="s">
        <v>9</v>
      </c>
      <c r="J35" s="161" t="s">
        <v>13</v>
      </c>
      <c r="K35" s="183">
        <v>1073.8399999999999</v>
      </c>
      <c r="L35" s="339">
        <v>42415.417156793977</v>
      </c>
      <c r="M35" s="32"/>
      <c r="N35" s="175" t="s">
        <v>298</v>
      </c>
      <c r="O35" s="32"/>
      <c r="P35" s="32"/>
      <c r="Q35" s="183">
        <v>1073.8399999999999</v>
      </c>
      <c r="R35" s="210"/>
      <c r="S35" s="330"/>
      <c r="T35" s="331"/>
      <c r="U35" s="227"/>
      <c r="V35" s="219"/>
      <c r="W35" s="332"/>
      <c r="X35" s="333"/>
      <c r="Y35" s="334"/>
      <c r="Z35" s="213"/>
      <c r="AA35" s="214"/>
      <c r="AB35" s="213"/>
      <c r="AC35" s="213"/>
      <c r="AD35" s="214"/>
      <c r="AE35" s="213"/>
      <c r="AF35" s="213"/>
      <c r="AG35" s="213"/>
    </row>
    <row r="36" spans="1:33" ht="48" x14ac:dyDescent="0.2">
      <c r="A36" s="111">
        <v>32</v>
      </c>
      <c r="B36" s="182" t="s">
        <v>212</v>
      </c>
      <c r="C36" s="161" t="s">
        <v>182</v>
      </c>
      <c r="D36" s="161" t="s">
        <v>182</v>
      </c>
      <c r="E36" s="182" t="s">
        <v>217</v>
      </c>
      <c r="F36" s="32" t="s">
        <v>192</v>
      </c>
      <c r="G36" s="32"/>
      <c r="H36" s="161" t="s">
        <v>8</v>
      </c>
      <c r="I36" s="161" t="s">
        <v>9</v>
      </c>
      <c r="J36" s="161" t="s">
        <v>13</v>
      </c>
      <c r="K36" s="183">
        <v>2016.25</v>
      </c>
      <c r="L36" s="339">
        <v>42415.419145601853</v>
      </c>
      <c r="M36" s="32"/>
      <c r="N36" s="175" t="s">
        <v>298</v>
      </c>
      <c r="O36" s="32"/>
      <c r="P36" s="32"/>
      <c r="Q36" s="183">
        <v>2016.25</v>
      </c>
      <c r="R36" s="210"/>
      <c r="S36" s="330"/>
      <c r="T36" s="331"/>
      <c r="U36" s="227"/>
      <c r="V36" s="219"/>
      <c r="W36" s="332"/>
      <c r="X36" s="333"/>
      <c r="Y36" s="334"/>
      <c r="Z36" s="213"/>
      <c r="AA36" s="214"/>
      <c r="AB36" s="213"/>
      <c r="AC36" s="213"/>
      <c r="AD36" s="214"/>
      <c r="AE36" s="213"/>
      <c r="AF36" s="213"/>
      <c r="AG36" s="213"/>
    </row>
    <row r="37" spans="1:33" ht="38.25" customHeight="1" x14ac:dyDescent="0.2">
      <c r="A37" s="111">
        <v>33</v>
      </c>
      <c r="B37" s="182" t="s">
        <v>213</v>
      </c>
      <c r="C37" s="182" t="s">
        <v>148</v>
      </c>
      <c r="D37" s="173" t="s">
        <v>148</v>
      </c>
      <c r="E37" s="182" t="s">
        <v>218</v>
      </c>
      <c r="F37" s="32"/>
      <c r="G37" s="32"/>
      <c r="H37" s="161" t="s">
        <v>8</v>
      </c>
      <c r="I37" s="161" t="s">
        <v>9</v>
      </c>
      <c r="J37" s="161" t="s">
        <v>13</v>
      </c>
      <c r="K37" s="183">
        <v>66278.58</v>
      </c>
      <c r="L37" s="339">
        <v>42415.422979629628</v>
      </c>
      <c r="M37" s="32"/>
      <c r="N37" s="175" t="s">
        <v>38</v>
      </c>
      <c r="O37" s="32"/>
      <c r="P37" s="32"/>
      <c r="Q37" s="183"/>
      <c r="R37" s="210"/>
      <c r="S37" s="99" t="s">
        <v>255</v>
      </c>
      <c r="T37" s="175"/>
      <c r="U37" s="200"/>
      <c r="V37" s="170"/>
      <c r="W37" s="233"/>
      <c r="X37" s="32"/>
      <c r="Y37" s="35"/>
      <c r="Z37" s="32"/>
      <c r="AA37" s="34"/>
      <c r="AB37" s="32"/>
      <c r="AC37" s="32"/>
      <c r="AD37" s="34"/>
      <c r="AE37" s="32"/>
      <c r="AF37" s="32"/>
      <c r="AG37" s="32"/>
    </row>
    <row r="38" spans="1:33" ht="72" x14ac:dyDescent="0.2">
      <c r="A38" s="111">
        <v>34</v>
      </c>
      <c r="B38" s="173" t="s">
        <v>220</v>
      </c>
      <c r="C38" s="173" t="s">
        <v>150</v>
      </c>
      <c r="D38" s="173" t="s">
        <v>150</v>
      </c>
      <c r="E38" s="166" t="s">
        <v>221</v>
      </c>
      <c r="F38" s="166" t="s">
        <v>223</v>
      </c>
      <c r="G38" s="166"/>
      <c r="H38" s="166" t="s">
        <v>8</v>
      </c>
      <c r="I38" s="173" t="s">
        <v>9</v>
      </c>
      <c r="J38" s="173" t="s">
        <v>222</v>
      </c>
      <c r="K38" s="174">
        <v>5400000</v>
      </c>
      <c r="L38" s="339">
        <v>42163</v>
      </c>
      <c r="M38" s="166"/>
      <c r="N38" s="175" t="s">
        <v>106</v>
      </c>
      <c r="O38" s="166" t="s">
        <v>224</v>
      </c>
      <c r="P38" s="166"/>
      <c r="Q38" s="167">
        <v>5400000</v>
      </c>
      <c r="R38" s="209"/>
      <c r="S38" s="99" t="s">
        <v>257</v>
      </c>
      <c r="T38" s="175" t="s">
        <v>109</v>
      </c>
      <c r="U38" s="200">
        <v>42503</v>
      </c>
      <c r="V38" s="170" t="s">
        <v>109</v>
      </c>
      <c r="W38" s="170" t="s">
        <v>109</v>
      </c>
      <c r="X38" s="166"/>
      <c r="Y38" s="171"/>
      <c r="Z38" s="166" t="s">
        <v>109</v>
      </c>
      <c r="AA38" s="34"/>
      <c r="AB38" s="32"/>
      <c r="AC38" s="32"/>
      <c r="AD38" s="34"/>
      <c r="AE38" s="32"/>
      <c r="AF38" s="32"/>
      <c r="AG38" s="32"/>
    </row>
    <row r="39" spans="1:33" ht="63" customHeight="1" x14ac:dyDescent="0.2">
      <c r="A39" s="111">
        <v>35</v>
      </c>
      <c r="B39" s="182" t="s">
        <v>225</v>
      </c>
      <c r="C39" s="182" t="s">
        <v>150</v>
      </c>
      <c r="D39" s="182" t="s">
        <v>150</v>
      </c>
      <c r="E39" s="182" t="s">
        <v>300</v>
      </c>
      <c r="F39" s="192" t="s">
        <v>232</v>
      </c>
      <c r="G39" s="192">
        <v>108853</v>
      </c>
      <c r="H39" s="182" t="s">
        <v>8</v>
      </c>
      <c r="I39" s="182" t="s">
        <v>9</v>
      </c>
      <c r="J39" s="182" t="s">
        <v>201</v>
      </c>
      <c r="K39" s="183">
        <v>911999.97</v>
      </c>
      <c r="L39" s="339">
        <v>42446.520420023146</v>
      </c>
      <c r="M39" s="192"/>
      <c r="N39" s="175" t="s">
        <v>106</v>
      </c>
      <c r="O39" s="192"/>
      <c r="P39" s="192"/>
      <c r="Q39" s="183">
        <v>911999.97</v>
      </c>
      <c r="R39" s="210"/>
      <c r="S39" s="194"/>
      <c r="T39" s="175"/>
      <c r="U39" s="200"/>
      <c r="V39" s="170"/>
      <c r="W39" s="220"/>
      <c r="X39" s="192"/>
      <c r="Y39" s="195"/>
      <c r="Z39" s="192"/>
      <c r="AA39" s="196"/>
      <c r="AB39" s="192"/>
      <c r="AC39" s="192"/>
      <c r="AD39" s="196"/>
      <c r="AE39" s="192"/>
      <c r="AF39" s="192"/>
      <c r="AG39" s="192"/>
    </row>
    <row r="40" spans="1:33" ht="132" x14ac:dyDescent="0.2">
      <c r="A40" s="111">
        <v>36</v>
      </c>
      <c r="B40" s="182" t="s">
        <v>226</v>
      </c>
      <c r="C40" s="182" t="s">
        <v>14</v>
      </c>
      <c r="D40" s="182" t="s">
        <v>231</v>
      </c>
      <c r="E40" s="182" t="s">
        <v>229</v>
      </c>
      <c r="F40" s="192" t="s">
        <v>68</v>
      </c>
      <c r="G40" s="192"/>
      <c r="H40" s="182" t="s">
        <v>8</v>
      </c>
      <c r="I40" s="182" t="s">
        <v>9</v>
      </c>
      <c r="J40" s="182" t="s">
        <v>46</v>
      </c>
      <c r="K40" s="183">
        <v>3118383</v>
      </c>
      <c r="L40" s="339">
        <v>42446.522530439812</v>
      </c>
      <c r="M40" s="192"/>
      <c r="N40" s="193" t="s">
        <v>106</v>
      </c>
      <c r="O40" s="192"/>
      <c r="P40" s="192" t="s">
        <v>274</v>
      </c>
      <c r="Q40" s="183">
        <v>13463.12</v>
      </c>
      <c r="R40" s="210"/>
      <c r="S40" s="194" t="s">
        <v>258</v>
      </c>
      <c r="T40" s="175" t="s">
        <v>109</v>
      </c>
      <c r="U40" s="200">
        <v>42503</v>
      </c>
      <c r="V40" s="170" t="s">
        <v>109</v>
      </c>
      <c r="W40" s="220" t="s">
        <v>3</v>
      </c>
      <c r="X40" s="192"/>
      <c r="Y40" s="195"/>
      <c r="Z40" s="192"/>
      <c r="AA40" s="196"/>
      <c r="AB40" s="192"/>
      <c r="AC40" s="192"/>
      <c r="AD40" s="196"/>
      <c r="AE40" s="192"/>
      <c r="AF40" s="192"/>
      <c r="AG40" s="192"/>
    </row>
    <row r="41" spans="1:33" ht="24" x14ac:dyDescent="0.2">
      <c r="A41" s="111">
        <v>37</v>
      </c>
      <c r="B41" s="182" t="s">
        <v>227</v>
      </c>
      <c r="C41" s="182" t="s">
        <v>14</v>
      </c>
      <c r="D41" s="182" t="s">
        <v>231</v>
      </c>
      <c r="E41" s="182" t="s">
        <v>230</v>
      </c>
      <c r="F41" s="192" t="s">
        <v>68</v>
      </c>
      <c r="G41" s="192"/>
      <c r="H41" s="182" t="s">
        <v>8</v>
      </c>
      <c r="I41" s="182" t="s">
        <v>9</v>
      </c>
      <c r="J41" s="182" t="s">
        <v>46</v>
      </c>
      <c r="K41" s="183">
        <v>11527793</v>
      </c>
      <c r="L41" s="339">
        <v>42446.523450729168</v>
      </c>
      <c r="M41" s="192"/>
      <c r="N41" s="193" t="s">
        <v>106</v>
      </c>
      <c r="O41" s="192"/>
      <c r="P41" s="192" t="s">
        <v>273</v>
      </c>
      <c r="Q41" s="183">
        <v>0</v>
      </c>
      <c r="R41" s="210"/>
      <c r="S41" s="194" t="s">
        <v>276</v>
      </c>
      <c r="T41" s="175" t="s">
        <v>109</v>
      </c>
      <c r="U41" s="200">
        <v>42503</v>
      </c>
      <c r="V41" s="170" t="s">
        <v>3</v>
      </c>
      <c r="W41" s="220" t="s">
        <v>3</v>
      </c>
      <c r="X41" s="192"/>
      <c r="Y41" s="195"/>
      <c r="Z41" s="192"/>
      <c r="AA41" s="196"/>
      <c r="AB41" s="192"/>
      <c r="AC41" s="192"/>
      <c r="AD41" s="196"/>
      <c r="AE41" s="192"/>
      <c r="AF41" s="192"/>
      <c r="AG41" s="192"/>
    </row>
    <row r="42" spans="1:33" ht="60" x14ac:dyDescent="0.2">
      <c r="A42" s="111">
        <v>38</v>
      </c>
      <c r="B42" s="182" t="s">
        <v>233</v>
      </c>
      <c r="C42" s="182" t="s">
        <v>59</v>
      </c>
      <c r="D42" s="182" t="s">
        <v>234</v>
      </c>
      <c r="E42" s="182" t="s">
        <v>236</v>
      </c>
      <c r="F42" s="192" t="s">
        <v>235</v>
      </c>
      <c r="G42" s="192">
        <v>105217</v>
      </c>
      <c r="H42" s="182" t="s">
        <v>8</v>
      </c>
      <c r="I42" s="182" t="s">
        <v>9</v>
      </c>
      <c r="J42" s="182" t="s">
        <v>13</v>
      </c>
      <c r="K42" s="183">
        <v>70200</v>
      </c>
      <c r="L42" s="339">
        <v>42447</v>
      </c>
      <c r="M42" s="192"/>
      <c r="N42" s="193" t="s">
        <v>38</v>
      </c>
      <c r="O42" s="192"/>
      <c r="P42" s="192"/>
      <c r="Q42" s="183"/>
      <c r="R42" s="210"/>
      <c r="S42" s="194"/>
      <c r="T42" s="175"/>
      <c r="U42" s="200"/>
      <c r="V42" s="170"/>
      <c r="W42" s="195"/>
      <c r="X42" s="192"/>
      <c r="Y42" s="195"/>
      <c r="Z42" s="192"/>
      <c r="AA42" s="196"/>
      <c r="AB42" s="192"/>
      <c r="AC42" s="192"/>
      <c r="AD42" s="196"/>
      <c r="AE42" s="192"/>
      <c r="AF42" s="192"/>
      <c r="AG42" s="192"/>
    </row>
    <row r="43" spans="1:33" ht="33.75" customHeight="1" x14ac:dyDescent="0.2">
      <c r="A43" s="111">
        <v>39</v>
      </c>
      <c r="B43" s="182" t="s">
        <v>237</v>
      </c>
      <c r="C43" s="182" t="s">
        <v>56</v>
      </c>
      <c r="D43" s="182" t="s">
        <v>240</v>
      </c>
      <c r="E43" s="182" t="s">
        <v>241</v>
      </c>
      <c r="F43" s="192"/>
      <c r="G43" s="192"/>
      <c r="H43" s="182" t="s">
        <v>8</v>
      </c>
      <c r="I43" s="182" t="s">
        <v>9</v>
      </c>
      <c r="J43" s="182" t="s">
        <v>83</v>
      </c>
      <c r="K43" s="183">
        <v>9329.2000000000007</v>
      </c>
      <c r="L43" s="339">
        <v>42460</v>
      </c>
      <c r="M43" s="192"/>
      <c r="N43" s="175" t="s">
        <v>264</v>
      </c>
      <c r="O43" s="192"/>
      <c r="P43" s="192"/>
      <c r="Q43" s="210"/>
      <c r="R43" s="210"/>
      <c r="S43" s="215"/>
      <c r="T43" s="203"/>
      <c r="U43" s="204"/>
      <c r="V43" s="208"/>
      <c r="W43" s="216"/>
      <c r="X43" s="217"/>
      <c r="Y43" s="216"/>
      <c r="Z43" s="217"/>
      <c r="AA43" s="218"/>
      <c r="AB43" s="217"/>
      <c r="AC43" s="217"/>
      <c r="AD43" s="218"/>
      <c r="AE43" s="217"/>
      <c r="AF43" s="217"/>
      <c r="AG43" s="217"/>
    </row>
    <row r="44" spans="1:33" ht="36.75" customHeight="1" x14ac:dyDescent="0.2">
      <c r="A44" s="111">
        <v>40</v>
      </c>
      <c r="B44" s="182" t="s">
        <v>238</v>
      </c>
      <c r="C44" s="182" t="s">
        <v>56</v>
      </c>
      <c r="D44" s="182" t="s">
        <v>240</v>
      </c>
      <c r="E44" s="182" t="s">
        <v>302</v>
      </c>
      <c r="F44" s="192"/>
      <c r="G44" s="192"/>
      <c r="H44" s="182" t="s">
        <v>8</v>
      </c>
      <c r="I44" s="182" t="s">
        <v>9</v>
      </c>
      <c r="J44" s="182" t="s">
        <v>83</v>
      </c>
      <c r="K44" s="183">
        <v>187638.8</v>
      </c>
      <c r="L44" s="339">
        <v>42460</v>
      </c>
      <c r="M44" s="192"/>
      <c r="N44" s="175" t="s">
        <v>298</v>
      </c>
      <c r="O44" s="192"/>
      <c r="P44" s="192"/>
      <c r="Q44" s="183">
        <v>187638.8</v>
      </c>
      <c r="R44" s="210"/>
      <c r="S44" s="336"/>
      <c r="T44" s="331"/>
      <c r="U44" s="227"/>
      <c r="V44" s="219"/>
      <c r="W44" s="337"/>
      <c r="X44" s="338"/>
      <c r="Y44" s="337"/>
      <c r="Z44" s="217"/>
      <c r="AA44" s="218"/>
      <c r="AB44" s="217"/>
      <c r="AC44" s="217"/>
      <c r="AD44" s="218"/>
      <c r="AE44" s="217"/>
      <c r="AF44" s="217"/>
      <c r="AG44" s="217"/>
    </row>
    <row r="45" spans="1:33" ht="33.75" customHeight="1" x14ac:dyDescent="0.2">
      <c r="A45" s="111">
        <v>41</v>
      </c>
      <c r="B45" s="182" t="s">
        <v>239</v>
      </c>
      <c r="C45" s="182" t="s">
        <v>243</v>
      </c>
      <c r="D45" s="182" t="s">
        <v>244</v>
      </c>
      <c r="E45" s="182" t="s">
        <v>245</v>
      </c>
      <c r="F45" s="192" t="s">
        <v>259</v>
      </c>
      <c r="G45" s="192">
        <v>103055</v>
      </c>
      <c r="H45" s="182" t="s">
        <v>8</v>
      </c>
      <c r="I45" s="182" t="s">
        <v>9</v>
      </c>
      <c r="J45" s="182" t="s">
        <v>222</v>
      </c>
      <c r="K45" s="183">
        <v>104033</v>
      </c>
      <c r="L45" s="339">
        <v>42460</v>
      </c>
      <c r="M45" s="192"/>
      <c r="N45" s="193" t="s">
        <v>38</v>
      </c>
      <c r="O45" s="192"/>
      <c r="P45" s="192"/>
      <c r="Q45" s="183"/>
      <c r="R45" s="210"/>
      <c r="S45" s="194" t="s">
        <v>255</v>
      </c>
      <c r="T45" s="175"/>
      <c r="U45" s="200"/>
      <c r="V45" s="170"/>
      <c r="W45" s="195"/>
      <c r="X45" s="192"/>
      <c r="Y45" s="195"/>
      <c r="Z45" s="192"/>
      <c r="AA45" s="196"/>
      <c r="AB45" s="192"/>
      <c r="AC45" s="192"/>
      <c r="AD45" s="196"/>
      <c r="AE45" s="192"/>
      <c r="AF45" s="192"/>
      <c r="AG45" s="192"/>
    </row>
    <row r="46" spans="1:33" ht="44.25" customHeight="1" x14ac:dyDescent="0.2">
      <c r="A46" s="111">
        <v>42</v>
      </c>
      <c r="B46" s="182" t="s">
        <v>307</v>
      </c>
      <c r="C46" s="182" t="s">
        <v>14</v>
      </c>
      <c r="D46" s="182" t="s">
        <v>329</v>
      </c>
      <c r="E46" s="182" t="s">
        <v>265</v>
      </c>
      <c r="F46" s="192"/>
      <c r="G46" s="192"/>
      <c r="H46" s="182" t="s">
        <v>8</v>
      </c>
      <c r="I46" s="182" t="s">
        <v>9</v>
      </c>
      <c r="J46" s="182" t="s">
        <v>83</v>
      </c>
      <c r="K46" s="183">
        <v>340680.8</v>
      </c>
      <c r="L46" s="339">
        <v>42675.333333333328</v>
      </c>
      <c r="M46" s="192"/>
      <c r="N46" s="193" t="s">
        <v>106</v>
      </c>
      <c r="O46" s="192"/>
      <c r="P46" s="192"/>
      <c r="Q46" s="183">
        <v>340680.8</v>
      </c>
      <c r="R46" s="210"/>
      <c r="S46" s="194"/>
      <c r="T46" s="175" t="s">
        <v>109</v>
      </c>
      <c r="U46" s="200">
        <v>42503</v>
      </c>
      <c r="V46" s="170" t="s">
        <v>109</v>
      </c>
      <c r="W46" s="220" t="s">
        <v>3</v>
      </c>
      <c r="X46" s="192"/>
      <c r="Y46" s="195"/>
      <c r="Z46" s="192"/>
      <c r="AA46" s="196"/>
      <c r="AB46" s="192"/>
      <c r="AC46" s="192"/>
      <c r="AD46" s="196"/>
      <c r="AE46" s="192"/>
      <c r="AF46" s="192"/>
      <c r="AG46" s="192"/>
    </row>
    <row r="47" spans="1:33" ht="39.75" customHeight="1" x14ac:dyDescent="0.2">
      <c r="A47" s="111">
        <v>43</v>
      </c>
      <c r="B47" s="182" t="s">
        <v>308</v>
      </c>
      <c r="C47" s="182" t="s">
        <v>14</v>
      </c>
      <c r="D47" s="182" t="s">
        <v>329</v>
      </c>
      <c r="E47" s="182" t="s">
        <v>266</v>
      </c>
      <c r="F47" s="192"/>
      <c r="G47" s="192"/>
      <c r="H47" s="182" t="s">
        <v>8</v>
      </c>
      <c r="I47" s="182" t="s">
        <v>9</v>
      </c>
      <c r="J47" s="182" t="s">
        <v>83</v>
      </c>
      <c r="K47" s="183">
        <v>61091.7</v>
      </c>
      <c r="L47" s="339">
        <v>42675.333333333328</v>
      </c>
      <c r="M47" s="192"/>
      <c r="N47" s="193" t="s">
        <v>106</v>
      </c>
      <c r="O47" s="192"/>
      <c r="P47" s="192"/>
      <c r="Q47" s="183">
        <v>61091.7</v>
      </c>
      <c r="R47" s="210"/>
      <c r="S47" s="194"/>
      <c r="T47" s="175" t="s">
        <v>109</v>
      </c>
      <c r="U47" s="200">
        <v>42503</v>
      </c>
      <c r="V47" s="170" t="s">
        <v>109</v>
      </c>
      <c r="W47" s="220" t="s">
        <v>3</v>
      </c>
      <c r="X47" s="192"/>
      <c r="Y47" s="195"/>
      <c r="Z47" s="192"/>
      <c r="AA47" s="196"/>
      <c r="AB47" s="192"/>
      <c r="AC47" s="192"/>
      <c r="AD47" s="196"/>
      <c r="AE47" s="192"/>
      <c r="AF47" s="192"/>
      <c r="AG47" s="192"/>
    </row>
    <row r="48" spans="1:33" ht="41.25" customHeight="1" x14ac:dyDescent="0.2">
      <c r="A48" s="111">
        <v>44</v>
      </c>
      <c r="B48" s="182" t="s">
        <v>309</v>
      </c>
      <c r="C48" s="182" t="s">
        <v>14</v>
      </c>
      <c r="D48" s="182" t="s">
        <v>329</v>
      </c>
      <c r="E48" s="182" t="s">
        <v>267</v>
      </c>
      <c r="F48" s="192"/>
      <c r="G48" s="192"/>
      <c r="H48" s="182" t="s">
        <v>8</v>
      </c>
      <c r="I48" s="182" t="s">
        <v>9</v>
      </c>
      <c r="J48" s="182" t="s">
        <v>83</v>
      </c>
      <c r="K48" s="183">
        <v>0</v>
      </c>
      <c r="L48" s="339">
        <v>42675.333333333328</v>
      </c>
      <c r="M48" s="192"/>
      <c r="N48" s="193" t="s">
        <v>38</v>
      </c>
      <c r="O48" s="192"/>
      <c r="P48" s="192"/>
      <c r="Q48" s="183"/>
      <c r="R48" s="210"/>
      <c r="S48" s="194"/>
      <c r="T48" s="175"/>
      <c r="U48" s="200"/>
      <c r="V48" s="170"/>
      <c r="W48" s="220"/>
      <c r="X48" s="192"/>
      <c r="Y48" s="195"/>
      <c r="Z48" s="192"/>
      <c r="AA48" s="196"/>
      <c r="AB48" s="192"/>
      <c r="AC48" s="192"/>
      <c r="AD48" s="196"/>
      <c r="AE48" s="192"/>
      <c r="AF48" s="192"/>
      <c r="AG48" s="192"/>
    </row>
    <row r="49" spans="1:33" ht="44.25" customHeight="1" x14ac:dyDescent="0.2">
      <c r="A49" s="111">
        <v>45</v>
      </c>
      <c r="B49" s="182" t="s">
        <v>310</v>
      </c>
      <c r="C49" s="182" t="s">
        <v>14</v>
      </c>
      <c r="D49" s="182" t="s">
        <v>329</v>
      </c>
      <c r="E49" s="182" t="s">
        <v>268</v>
      </c>
      <c r="F49" s="192"/>
      <c r="G49" s="192"/>
      <c r="H49" s="182" t="s">
        <v>8</v>
      </c>
      <c r="I49" s="182" t="s">
        <v>9</v>
      </c>
      <c r="J49" s="182" t="s">
        <v>83</v>
      </c>
      <c r="K49" s="183">
        <v>62615.51</v>
      </c>
      <c r="L49" s="339">
        <v>42675.333333333328</v>
      </c>
      <c r="M49" s="192"/>
      <c r="N49" s="193" t="s">
        <v>106</v>
      </c>
      <c r="O49" s="192"/>
      <c r="P49" s="192"/>
      <c r="Q49" s="183">
        <v>62615.51</v>
      </c>
      <c r="R49" s="210"/>
      <c r="S49" s="194"/>
      <c r="T49" s="175" t="s">
        <v>109</v>
      </c>
      <c r="U49" s="200">
        <v>42503</v>
      </c>
      <c r="V49" s="170" t="s">
        <v>109</v>
      </c>
      <c r="W49" s="220" t="s">
        <v>3</v>
      </c>
      <c r="X49" s="192"/>
      <c r="Y49" s="195"/>
      <c r="Z49" s="192"/>
      <c r="AA49" s="196"/>
      <c r="AB49" s="192"/>
      <c r="AC49" s="192"/>
      <c r="AD49" s="196"/>
      <c r="AE49" s="192"/>
      <c r="AF49" s="192"/>
      <c r="AG49" s="192"/>
    </row>
    <row r="50" spans="1:33" ht="41.25" customHeight="1" x14ac:dyDescent="0.2">
      <c r="A50" s="111">
        <v>46</v>
      </c>
      <c r="B50" s="182" t="s">
        <v>311</v>
      </c>
      <c r="C50" s="182" t="s">
        <v>14</v>
      </c>
      <c r="D50" s="182" t="s">
        <v>329</v>
      </c>
      <c r="E50" s="182" t="s">
        <v>269</v>
      </c>
      <c r="F50" s="192"/>
      <c r="G50" s="192"/>
      <c r="H50" s="182" t="s">
        <v>8</v>
      </c>
      <c r="I50" s="182" t="s">
        <v>9</v>
      </c>
      <c r="J50" s="182" t="s">
        <v>83</v>
      </c>
      <c r="K50" s="183">
        <v>187638.6</v>
      </c>
      <c r="L50" s="339">
        <v>42675.333333333328</v>
      </c>
      <c r="M50" s="192"/>
      <c r="N50" s="193" t="s">
        <v>106</v>
      </c>
      <c r="O50" s="192"/>
      <c r="P50" s="192"/>
      <c r="Q50" s="183">
        <v>187638.8</v>
      </c>
      <c r="R50" s="210"/>
      <c r="S50" s="194"/>
      <c r="T50" s="175" t="s">
        <v>109</v>
      </c>
      <c r="U50" s="200">
        <v>42503</v>
      </c>
      <c r="V50" s="170" t="s">
        <v>109</v>
      </c>
      <c r="W50" s="220" t="s">
        <v>3</v>
      </c>
      <c r="X50" s="192"/>
      <c r="Y50" s="195"/>
      <c r="Z50" s="192"/>
      <c r="AA50" s="196"/>
      <c r="AB50" s="192"/>
      <c r="AC50" s="192"/>
      <c r="AD50" s="196"/>
      <c r="AE50" s="192"/>
      <c r="AF50" s="192"/>
      <c r="AG50" s="192"/>
    </row>
    <row r="51" spans="1:33" ht="43.5" customHeight="1" x14ac:dyDescent="0.2">
      <c r="A51" s="111">
        <v>47</v>
      </c>
      <c r="B51" s="182" t="s">
        <v>312</v>
      </c>
      <c r="C51" s="182" t="s">
        <v>14</v>
      </c>
      <c r="D51" s="182" t="s">
        <v>329</v>
      </c>
      <c r="E51" s="182" t="s">
        <v>270</v>
      </c>
      <c r="F51" s="192"/>
      <c r="G51" s="192"/>
      <c r="H51" s="182" t="s">
        <v>8</v>
      </c>
      <c r="I51" s="182" t="s">
        <v>9</v>
      </c>
      <c r="J51" s="182" t="s">
        <v>83</v>
      </c>
      <c r="K51" s="183">
        <v>348509.85</v>
      </c>
      <c r="L51" s="339">
        <v>42675.333333333328</v>
      </c>
      <c r="M51" s="192"/>
      <c r="N51" s="193" t="s">
        <v>106</v>
      </c>
      <c r="O51" s="192"/>
      <c r="P51" s="192"/>
      <c r="Q51" s="183">
        <v>348509.85</v>
      </c>
      <c r="R51" s="210"/>
      <c r="S51" s="194"/>
      <c r="T51" s="175" t="s">
        <v>109</v>
      </c>
      <c r="U51" s="200">
        <v>42503</v>
      </c>
      <c r="V51" s="170" t="s">
        <v>109</v>
      </c>
      <c r="W51" s="220" t="s">
        <v>3</v>
      </c>
      <c r="X51" s="192"/>
      <c r="Y51" s="195"/>
      <c r="Z51" s="192"/>
      <c r="AA51" s="196"/>
      <c r="AB51" s="192"/>
      <c r="AC51" s="192"/>
      <c r="AD51" s="196"/>
      <c r="AE51" s="192"/>
      <c r="AF51" s="192"/>
      <c r="AG51" s="192"/>
    </row>
    <row r="52" spans="1:33" ht="42" customHeight="1" x14ac:dyDescent="0.2">
      <c r="A52" s="111">
        <v>48</v>
      </c>
      <c r="B52" s="182" t="s">
        <v>313</v>
      </c>
      <c r="C52" s="182" t="s">
        <v>14</v>
      </c>
      <c r="D52" s="182" t="s">
        <v>329</v>
      </c>
      <c r="E52" s="182" t="s">
        <v>271</v>
      </c>
      <c r="F52" s="192"/>
      <c r="G52" s="192"/>
      <c r="H52" s="182" t="s">
        <v>8</v>
      </c>
      <c r="I52" s="182" t="s">
        <v>9</v>
      </c>
      <c r="J52" s="182" t="s">
        <v>83</v>
      </c>
      <c r="K52" s="183">
        <v>539505.31999999995</v>
      </c>
      <c r="L52" s="339">
        <v>42675.333333333328</v>
      </c>
      <c r="M52" s="192"/>
      <c r="N52" s="193" t="s">
        <v>106</v>
      </c>
      <c r="O52" s="192"/>
      <c r="P52" s="192"/>
      <c r="Q52" s="183">
        <v>539505.31999999995</v>
      </c>
      <c r="R52" s="210"/>
      <c r="S52" s="194"/>
      <c r="T52" s="175" t="s">
        <v>109</v>
      </c>
      <c r="U52" s="200">
        <v>42503</v>
      </c>
      <c r="V52" s="170" t="s">
        <v>109</v>
      </c>
      <c r="W52" s="220" t="s">
        <v>3</v>
      </c>
      <c r="X52" s="192"/>
      <c r="Y52" s="195"/>
      <c r="Z52" s="192"/>
      <c r="AA52" s="196"/>
      <c r="AB52" s="192"/>
      <c r="AC52" s="192"/>
      <c r="AD52" s="196"/>
      <c r="AE52" s="192"/>
      <c r="AF52" s="192"/>
      <c r="AG52" s="192"/>
    </row>
    <row r="53" spans="1:33" ht="42" customHeight="1" x14ac:dyDescent="0.2">
      <c r="A53" s="111">
        <v>49</v>
      </c>
      <c r="B53" s="182" t="s">
        <v>314</v>
      </c>
      <c r="C53" s="182" t="s">
        <v>331</v>
      </c>
      <c r="D53" s="182" t="s">
        <v>328</v>
      </c>
      <c r="E53" s="328" t="s">
        <v>286</v>
      </c>
      <c r="F53" s="192"/>
      <c r="G53" s="192"/>
      <c r="H53" s="182" t="s">
        <v>8</v>
      </c>
      <c r="I53" s="182" t="s">
        <v>9</v>
      </c>
      <c r="J53" s="182" t="s">
        <v>46</v>
      </c>
      <c r="K53" s="183">
        <v>13164</v>
      </c>
      <c r="L53" s="339">
        <v>42675.333333333328</v>
      </c>
      <c r="M53" s="192"/>
      <c r="N53" s="193" t="s">
        <v>106</v>
      </c>
      <c r="O53" s="192"/>
      <c r="P53" s="192"/>
      <c r="Q53" s="183">
        <v>13164</v>
      </c>
      <c r="R53" s="210"/>
      <c r="S53" s="194"/>
      <c r="T53" s="175"/>
      <c r="U53" s="200"/>
      <c r="V53" s="170"/>
      <c r="W53" s="220"/>
      <c r="X53" s="192"/>
      <c r="Y53" s="195"/>
      <c r="Z53" s="192"/>
      <c r="AA53" s="196"/>
      <c r="AB53" s="192"/>
      <c r="AC53" s="192"/>
      <c r="AD53" s="196"/>
      <c r="AE53" s="192"/>
      <c r="AF53" s="192"/>
      <c r="AG53" s="192"/>
    </row>
    <row r="54" spans="1:33" ht="42" customHeight="1" x14ac:dyDescent="0.2">
      <c r="A54" s="111">
        <v>50</v>
      </c>
      <c r="B54" s="182" t="s">
        <v>315</v>
      </c>
      <c r="C54" s="182" t="s">
        <v>332</v>
      </c>
      <c r="D54" s="182" t="s">
        <v>330</v>
      </c>
      <c r="E54" s="328" t="s">
        <v>287</v>
      </c>
      <c r="F54" s="192"/>
      <c r="G54" s="192"/>
      <c r="H54" s="182" t="s">
        <v>8</v>
      </c>
      <c r="I54" s="182" t="s">
        <v>9</v>
      </c>
      <c r="J54" s="182" t="s">
        <v>46</v>
      </c>
      <c r="K54" s="183">
        <v>340176.8</v>
      </c>
      <c r="L54" s="339">
        <v>42675.333333333328</v>
      </c>
      <c r="M54" s="192"/>
      <c r="N54" s="193" t="s">
        <v>106</v>
      </c>
      <c r="O54" s="192"/>
      <c r="P54" s="192"/>
      <c r="Q54" s="183">
        <v>340176.8</v>
      </c>
      <c r="R54" s="210"/>
      <c r="S54" s="194"/>
      <c r="T54" s="175"/>
      <c r="U54" s="200"/>
      <c r="V54" s="170"/>
      <c r="W54" s="220"/>
      <c r="X54" s="192"/>
      <c r="Y54" s="195"/>
      <c r="Z54" s="192"/>
      <c r="AA54" s="196"/>
      <c r="AB54" s="192"/>
      <c r="AC54" s="192"/>
      <c r="AD54" s="196"/>
      <c r="AE54" s="192"/>
      <c r="AF54" s="192"/>
      <c r="AG54" s="192"/>
    </row>
    <row r="55" spans="1:33" ht="42" customHeight="1" x14ac:dyDescent="0.2">
      <c r="A55" s="111">
        <v>51</v>
      </c>
      <c r="B55" s="182" t="s">
        <v>316</v>
      </c>
      <c r="C55" s="182" t="s">
        <v>332</v>
      </c>
      <c r="D55" s="182" t="s">
        <v>330</v>
      </c>
      <c r="E55" s="328" t="s">
        <v>288</v>
      </c>
      <c r="F55" s="192"/>
      <c r="G55" s="192"/>
      <c r="H55" s="182" t="s">
        <v>8</v>
      </c>
      <c r="I55" s="182" t="s">
        <v>9</v>
      </c>
      <c r="J55" s="182" t="s">
        <v>46</v>
      </c>
      <c r="K55" s="183">
        <v>176119.1</v>
      </c>
      <c r="L55" s="339">
        <v>42675.333333333328</v>
      </c>
      <c r="M55" s="192"/>
      <c r="N55" s="193" t="s">
        <v>106</v>
      </c>
      <c r="O55" s="192"/>
      <c r="P55" s="192"/>
      <c r="Q55" s="183">
        <v>176119.1</v>
      </c>
      <c r="R55" s="210"/>
      <c r="S55" s="194"/>
      <c r="T55" s="175"/>
      <c r="U55" s="200"/>
      <c r="V55" s="170"/>
      <c r="W55" s="220"/>
      <c r="X55" s="192"/>
      <c r="Y55" s="195"/>
      <c r="Z55" s="192"/>
      <c r="AA55" s="196"/>
      <c r="AB55" s="192"/>
      <c r="AC55" s="192"/>
      <c r="AD55" s="196"/>
      <c r="AE55" s="192"/>
      <c r="AF55" s="192"/>
      <c r="AG55" s="192"/>
    </row>
    <row r="56" spans="1:33" ht="42" customHeight="1" x14ac:dyDescent="0.2">
      <c r="A56" s="111">
        <v>52</v>
      </c>
      <c r="B56" s="182" t="s">
        <v>317</v>
      </c>
      <c r="C56" s="182" t="s">
        <v>14</v>
      </c>
      <c r="D56" s="182" t="s">
        <v>329</v>
      </c>
      <c r="E56" s="328" t="s">
        <v>289</v>
      </c>
      <c r="F56" s="192"/>
      <c r="G56" s="192"/>
      <c r="H56" s="182" t="s">
        <v>8</v>
      </c>
      <c r="I56" s="182" t="s">
        <v>9</v>
      </c>
      <c r="J56" s="182" t="s">
        <v>83</v>
      </c>
      <c r="K56" s="183">
        <v>821447.44</v>
      </c>
      <c r="L56" s="339">
        <v>42675.333333333328</v>
      </c>
      <c r="M56" s="192"/>
      <c r="N56" s="193" t="s">
        <v>106</v>
      </c>
      <c r="O56" s="192"/>
      <c r="P56" s="192"/>
      <c r="Q56" s="183">
        <v>821447.44</v>
      </c>
      <c r="R56" s="210"/>
      <c r="S56" s="194"/>
      <c r="T56" s="175"/>
      <c r="U56" s="200"/>
      <c r="V56" s="170"/>
      <c r="W56" s="220"/>
      <c r="X56" s="192"/>
      <c r="Y56" s="195"/>
      <c r="Z56" s="192"/>
      <c r="AA56" s="196"/>
      <c r="AB56" s="192"/>
      <c r="AC56" s="192"/>
      <c r="AD56" s="196"/>
      <c r="AE56" s="192"/>
      <c r="AF56" s="192"/>
      <c r="AG56" s="192"/>
    </row>
    <row r="57" spans="1:33" ht="48" x14ac:dyDescent="0.2">
      <c r="A57" s="111">
        <v>53</v>
      </c>
      <c r="B57" s="182" t="s">
        <v>318</v>
      </c>
      <c r="C57" s="182" t="s">
        <v>14</v>
      </c>
      <c r="D57" s="182" t="s">
        <v>329</v>
      </c>
      <c r="E57" s="328" t="s">
        <v>290</v>
      </c>
      <c r="F57" s="192"/>
      <c r="G57" s="192"/>
      <c r="H57" s="182" t="s">
        <v>8</v>
      </c>
      <c r="I57" s="182" t="s">
        <v>9</v>
      </c>
      <c r="J57" s="182" t="s">
        <v>46</v>
      </c>
      <c r="K57" s="183">
        <v>1079723.67</v>
      </c>
      <c r="L57" s="339">
        <v>42675.333333333328</v>
      </c>
      <c r="M57" s="192"/>
      <c r="N57" s="193" t="s">
        <v>106</v>
      </c>
      <c r="O57" s="192"/>
      <c r="P57" s="192"/>
      <c r="Q57" s="183">
        <v>1079723.67</v>
      </c>
      <c r="R57" s="210"/>
      <c r="S57" s="194"/>
      <c r="T57" s="175"/>
      <c r="U57" s="200"/>
      <c r="V57" s="170"/>
      <c r="W57" s="220"/>
      <c r="X57" s="192"/>
      <c r="Y57" s="195"/>
      <c r="Z57" s="192"/>
      <c r="AA57" s="196"/>
      <c r="AB57" s="192"/>
      <c r="AC57" s="192"/>
      <c r="AD57" s="196"/>
      <c r="AE57" s="192"/>
      <c r="AF57" s="192"/>
      <c r="AG57" s="192"/>
    </row>
    <row r="58" spans="1:33" ht="42" customHeight="1" x14ac:dyDescent="0.2">
      <c r="A58" s="111">
        <v>54</v>
      </c>
      <c r="B58" s="182" t="s">
        <v>319</v>
      </c>
      <c r="C58" s="182" t="s">
        <v>14</v>
      </c>
      <c r="D58" s="182" t="s">
        <v>329</v>
      </c>
      <c r="E58" s="328" t="s">
        <v>305</v>
      </c>
      <c r="F58" s="192"/>
      <c r="G58" s="192"/>
      <c r="H58" s="182" t="s">
        <v>8</v>
      </c>
      <c r="I58" s="182" t="s">
        <v>9</v>
      </c>
      <c r="J58" s="182" t="s">
        <v>13</v>
      </c>
      <c r="K58" s="183">
        <v>125187961</v>
      </c>
      <c r="L58" s="339">
        <v>42675.333333333328</v>
      </c>
      <c r="M58" s="192"/>
      <c r="N58" s="193" t="s">
        <v>106</v>
      </c>
      <c r="O58" s="192"/>
      <c r="P58" s="192"/>
      <c r="Q58" s="183">
        <v>125187961</v>
      </c>
      <c r="R58" s="210"/>
      <c r="S58" s="194"/>
      <c r="T58" s="175"/>
      <c r="U58" s="200"/>
      <c r="V58" s="170"/>
      <c r="W58" s="220"/>
      <c r="X58" s="192"/>
      <c r="Y58" s="195"/>
      <c r="Z58" s="192"/>
      <c r="AA58" s="196"/>
      <c r="AB58" s="192"/>
      <c r="AC58" s="192"/>
      <c r="AD58" s="196"/>
      <c r="AE58" s="192"/>
      <c r="AF58" s="192"/>
      <c r="AG58" s="192"/>
    </row>
    <row r="59" spans="1:33" ht="48" x14ac:dyDescent="0.2">
      <c r="A59" s="111">
        <v>55</v>
      </c>
      <c r="B59" s="182" t="s">
        <v>320</v>
      </c>
      <c r="C59" s="182" t="s">
        <v>14</v>
      </c>
      <c r="D59" s="182" t="s">
        <v>329</v>
      </c>
      <c r="E59" s="328" t="s">
        <v>306</v>
      </c>
      <c r="F59" s="192"/>
      <c r="G59" s="192"/>
      <c r="H59" s="182" t="s">
        <v>8</v>
      </c>
      <c r="I59" s="182" t="s">
        <v>9</v>
      </c>
      <c r="J59" s="182" t="s">
        <v>222</v>
      </c>
      <c r="K59" s="183">
        <v>22428120</v>
      </c>
      <c r="L59" s="339">
        <v>42675.333333333328</v>
      </c>
      <c r="M59" s="192"/>
      <c r="N59" s="193" t="s">
        <v>106</v>
      </c>
      <c r="O59" s="192"/>
      <c r="P59" s="192"/>
      <c r="Q59" s="183">
        <v>22428120</v>
      </c>
      <c r="R59" s="210"/>
      <c r="S59" s="194"/>
      <c r="T59" s="175"/>
      <c r="U59" s="200"/>
      <c r="V59" s="170"/>
      <c r="W59" s="220"/>
      <c r="X59" s="192"/>
      <c r="Y59" s="195"/>
      <c r="Z59" s="192"/>
      <c r="AA59" s="196"/>
      <c r="AB59" s="192"/>
      <c r="AC59" s="192"/>
      <c r="AD59" s="196"/>
      <c r="AE59" s="192"/>
      <c r="AF59" s="192"/>
      <c r="AG59" s="192"/>
    </row>
    <row r="60" spans="1:33" ht="36" x14ac:dyDescent="0.2">
      <c r="A60" s="111">
        <v>56</v>
      </c>
      <c r="B60" s="182" t="s">
        <v>321</v>
      </c>
      <c r="C60" s="182" t="s">
        <v>14</v>
      </c>
      <c r="D60" s="182" t="s">
        <v>329</v>
      </c>
      <c r="E60" s="182" t="s">
        <v>291</v>
      </c>
      <c r="F60" s="192"/>
      <c r="G60" s="192"/>
      <c r="H60" s="182" t="s">
        <v>8</v>
      </c>
      <c r="I60" s="182" t="s">
        <v>9</v>
      </c>
      <c r="J60" s="182" t="s">
        <v>83</v>
      </c>
      <c r="K60" s="183">
        <v>128348.04</v>
      </c>
      <c r="L60" s="339">
        <v>42675.333333333328</v>
      </c>
      <c r="M60" s="192"/>
      <c r="N60" s="193" t="s">
        <v>106</v>
      </c>
      <c r="O60" s="192"/>
      <c r="P60" s="192"/>
      <c r="Q60" s="183"/>
      <c r="R60" s="183">
        <v>128348.04</v>
      </c>
      <c r="S60" s="194"/>
      <c r="T60" s="175"/>
      <c r="U60" s="200"/>
      <c r="V60" s="170"/>
      <c r="W60" s="220"/>
      <c r="X60" s="192"/>
      <c r="Y60" s="195"/>
      <c r="Z60" s="192"/>
      <c r="AA60" s="196"/>
      <c r="AB60" s="192"/>
      <c r="AC60" s="192"/>
      <c r="AD60" s="196"/>
      <c r="AE60" s="192"/>
      <c r="AF60" s="192"/>
      <c r="AG60" s="192"/>
    </row>
    <row r="61" spans="1:33" ht="36" x14ac:dyDescent="0.2">
      <c r="A61" s="111">
        <v>57</v>
      </c>
      <c r="B61" s="182" t="s">
        <v>322</v>
      </c>
      <c r="C61" s="182" t="s">
        <v>14</v>
      </c>
      <c r="D61" s="182" t="s">
        <v>329</v>
      </c>
      <c r="E61" s="182" t="s">
        <v>292</v>
      </c>
      <c r="F61" s="192"/>
      <c r="G61" s="192"/>
      <c r="H61" s="182" t="s">
        <v>8</v>
      </c>
      <c r="I61" s="182" t="s">
        <v>9</v>
      </c>
      <c r="J61" s="182" t="s">
        <v>83</v>
      </c>
      <c r="K61" s="183">
        <v>75024.100000000006</v>
      </c>
      <c r="L61" s="339">
        <v>42675.333333333328</v>
      </c>
      <c r="M61" s="192"/>
      <c r="N61" s="193" t="s">
        <v>106</v>
      </c>
      <c r="O61" s="192"/>
      <c r="P61" s="192"/>
      <c r="Q61" s="183"/>
      <c r="R61" s="183">
        <f>'[1]May 2016'!$F$38</f>
        <v>75024.100000000006</v>
      </c>
      <c r="S61" s="194"/>
      <c r="T61" s="175"/>
      <c r="U61" s="200"/>
      <c r="V61" s="170"/>
      <c r="W61" s="220"/>
      <c r="X61" s="192"/>
      <c r="Y61" s="195"/>
      <c r="Z61" s="192"/>
      <c r="AA61" s="196"/>
      <c r="AB61" s="192"/>
      <c r="AC61" s="192"/>
      <c r="AD61" s="196"/>
      <c r="AE61" s="192"/>
      <c r="AF61" s="192"/>
      <c r="AG61" s="192"/>
    </row>
    <row r="62" spans="1:33" ht="36" x14ac:dyDescent="0.2">
      <c r="A62" s="111">
        <v>58</v>
      </c>
      <c r="B62" s="182" t="s">
        <v>323</v>
      </c>
      <c r="C62" s="182" t="s">
        <v>14</v>
      </c>
      <c r="D62" s="182" t="s">
        <v>329</v>
      </c>
      <c r="E62" s="182" t="s">
        <v>293</v>
      </c>
      <c r="F62" s="192"/>
      <c r="G62" s="192"/>
      <c r="H62" s="182" t="s">
        <v>8</v>
      </c>
      <c r="I62" s="182" t="s">
        <v>9</v>
      </c>
      <c r="J62" s="182" t="s">
        <v>83</v>
      </c>
      <c r="K62" s="183">
        <v>218567.04000000001</v>
      </c>
      <c r="L62" s="339">
        <v>42676.333333333328</v>
      </c>
      <c r="M62" s="192"/>
      <c r="N62" s="193" t="s">
        <v>106</v>
      </c>
      <c r="O62" s="192"/>
      <c r="P62" s="192"/>
      <c r="Q62" s="183"/>
      <c r="R62" s="183">
        <v>218567.33999999997</v>
      </c>
      <c r="S62" s="194"/>
      <c r="T62" s="175"/>
      <c r="U62" s="200"/>
      <c r="V62" s="170"/>
      <c r="W62" s="220"/>
      <c r="X62" s="192"/>
      <c r="Y62" s="195"/>
      <c r="Z62" s="192"/>
      <c r="AA62" s="196"/>
      <c r="AB62" s="192"/>
      <c r="AC62" s="192"/>
      <c r="AD62" s="196"/>
      <c r="AE62" s="192"/>
      <c r="AF62" s="192"/>
      <c r="AG62" s="192"/>
    </row>
    <row r="63" spans="1:33" ht="36" x14ac:dyDescent="0.2">
      <c r="A63" s="111">
        <v>59</v>
      </c>
      <c r="B63" s="182" t="s">
        <v>324</v>
      </c>
      <c r="C63" s="182" t="s">
        <v>14</v>
      </c>
      <c r="D63" s="182" t="s">
        <v>329</v>
      </c>
      <c r="E63" s="182" t="s">
        <v>294</v>
      </c>
      <c r="F63" s="192"/>
      <c r="G63" s="192"/>
      <c r="H63" s="182" t="s">
        <v>8</v>
      </c>
      <c r="I63" s="182" t="s">
        <v>9</v>
      </c>
      <c r="J63" s="182" t="s">
        <v>83</v>
      </c>
      <c r="K63" s="183">
        <v>1335081.22</v>
      </c>
      <c r="L63" s="339">
        <v>42675.333333333328</v>
      </c>
      <c r="M63" s="192"/>
      <c r="N63" s="193" t="s">
        <v>106</v>
      </c>
      <c r="O63" s="192"/>
      <c r="P63" s="192"/>
      <c r="Q63" s="183"/>
      <c r="R63" s="183">
        <v>1335081.2200000004</v>
      </c>
      <c r="S63" s="194"/>
      <c r="T63" s="175"/>
      <c r="U63" s="200"/>
      <c r="V63" s="170"/>
      <c r="W63" s="220"/>
      <c r="X63" s="192"/>
      <c r="Y63" s="195"/>
      <c r="Z63" s="192"/>
      <c r="AA63" s="196"/>
      <c r="AB63" s="192"/>
      <c r="AC63" s="192"/>
      <c r="AD63" s="196"/>
      <c r="AE63" s="192"/>
      <c r="AF63" s="192"/>
      <c r="AG63" s="192"/>
    </row>
    <row r="64" spans="1:33" ht="36" x14ac:dyDescent="0.2">
      <c r="A64" s="111">
        <v>60</v>
      </c>
      <c r="B64" s="182" t="s">
        <v>325</v>
      </c>
      <c r="C64" s="182" t="s">
        <v>14</v>
      </c>
      <c r="D64" s="182" t="s">
        <v>329</v>
      </c>
      <c r="E64" s="182" t="s">
        <v>295</v>
      </c>
      <c r="F64" s="192"/>
      <c r="G64" s="192"/>
      <c r="H64" s="182" t="s">
        <v>8</v>
      </c>
      <c r="I64" s="182" t="s">
        <v>9</v>
      </c>
      <c r="J64" s="182" t="s">
        <v>83</v>
      </c>
      <c r="K64" s="183">
        <v>141278.68</v>
      </c>
      <c r="L64" s="339">
        <v>42675.333333333328</v>
      </c>
      <c r="M64" s="192"/>
      <c r="N64" s="193" t="s">
        <v>106</v>
      </c>
      <c r="O64" s="192"/>
      <c r="P64" s="192"/>
      <c r="Q64" s="183"/>
      <c r="R64" s="183">
        <v>141278.67999999996</v>
      </c>
      <c r="S64" s="194"/>
      <c r="T64" s="175"/>
      <c r="U64" s="200"/>
      <c r="V64" s="170"/>
      <c r="W64" s="220"/>
      <c r="X64" s="192"/>
      <c r="Y64" s="195"/>
      <c r="Z64" s="192"/>
      <c r="AA64" s="196"/>
      <c r="AB64" s="192"/>
      <c r="AC64" s="192"/>
      <c r="AD64" s="196"/>
      <c r="AE64" s="192"/>
      <c r="AF64" s="192"/>
      <c r="AG64" s="192"/>
    </row>
    <row r="65" spans="1:33" ht="36" x14ac:dyDescent="0.2">
      <c r="A65" s="111">
        <v>61</v>
      </c>
      <c r="B65" s="182" t="s">
        <v>326</v>
      </c>
      <c r="C65" s="182" t="s">
        <v>14</v>
      </c>
      <c r="D65" s="182" t="s">
        <v>329</v>
      </c>
      <c r="E65" s="182" t="s">
        <v>296</v>
      </c>
      <c r="F65" s="192"/>
      <c r="G65" s="192"/>
      <c r="H65" s="182" t="s">
        <v>8</v>
      </c>
      <c r="I65" s="182" t="s">
        <v>9</v>
      </c>
      <c r="J65" s="182" t="s">
        <v>83</v>
      </c>
      <c r="K65" s="183">
        <v>182173.09</v>
      </c>
      <c r="L65" s="339">
        <v>42675.333333333328</v>
      </c>
      <c r="M65" s="192"/>
      <c r="N65" s="193" t="s">
        <v>106</v>
      </c>
      <c r="O65" s="192"/>
      <c r="P65" s="192"/>
      <c r="Q65" s="183"/>
      <c r="R65" s="183">
        <v>182173.08999999997</v>
      </c>
      <c r="S65" s="194"/>
      <c r="T65" s="175"/>
      <c r="U65" s="200"/>
      <c r="V65" s="170"/>
      <c r="W65" s="220"/>
      <c r="X65" s="192"/>
      <c r="Y65" s="195"/>
      <c r="Z65" s="192"/>
      <c r="AA65" s="196"/>
      <c r="AB65" s="192"/>
      <c r="AC65" s="192"/>
      <c r="AD65" s="196"/>
      <c r="AE65" s="192"/>
      <c r="AF65" s="192"/>
      <c r="AG65" s="192"/>
    </row>
    <row r="66" spans="1:33" ht="36" x14ac:dyDescent="0.2">
      <c r="A66" s="111">
        <v>62</v>
      </c>
      <c r="B66" s="182" t="s">
        <v>327</v>
      </c>
      <c r="C66" s="182" t="s">
        <v>14</v>
      </c>
      <c r="D66" s="182" t="s">
        <v>329</v>
      </c>
      <c r="E66" s="182" t="s">
        <v>297</v>
      </c>
      <c r="F66" s="192"/>
      <c r="G66" s="192"/>
      <c r="H66" s="182" t="s">
        <v>8</v>
      </c>
      <c r="I66" s="182" t="s">
        <v>9</v>
      </c>
      <c r="J66" s="182" t="s">
        <v>83</v>
      </c>
      <c r="K66" s="183">
        <v>202938.3</v>
      </c>
      <c r="L66" s="339">
        <v>42675.333333333328</v>
      </c>
      <c r="M66" s="192"/>
      <c r="N66" s="193" t="s">
        <v>106</v>
      </c>
      <c r="O66" s="192"/>
      <c r="P66" s="192"/>
      <c r="Q66" s="183"/>
      <c r="R66" s="183">
        <v>202938.30000000002</v>
      </c>
      <c r="S66" s="194"/>
      <c r="T66" s="175"/>
      <c r="U66" s="200"/>
      <c r="V66" s="170"/>
      <c r="W66" s="220"/>
      <c r="X66" s="192"/>
      <c r="Y66" s="195"/>
      <c r="Z66" s="192"/>
      <c r="AA66" s="196"/>
      <c r="AB66" s="192"/>
      <c r="AC66" s="192"/>
      <c r="AD66" s="196"/>
      <c r="AE66" s="192"/>
      <c r="AF66" s="192"/>
      <c r="AG66" s="192"/>
    </row>
    <row r="67" spans="1:33" s="15" customFormat="1" ht="27.75" customHeight="1" thickBot="1" x14ac:dyDescent="0.25">
      <c r="A67" s="475" t="s">
        <v>138</v>
      </c>
      <c r="B67" s="475"/>
      <c r="C67" s="475"/>
      <c r="D67" s="476"/>
      <c r="E67" s="475"/>
      <c r="F67" s="475"/>
      <c r="G67" s="475"/>
      <c r="H67" s="476"/>
      <c r="I67" s="476"/>
      <c r="J67" s="476"/>
      <c r="K67" s="475"/>
      <c r="L67" s="475"/>
      <c r="M67" s="24"/>
      <c r="N67" s="234"/>
      <c r="O67" s="24"/>
      <c r="P67" s="24"/>
      <c r="Q67" s="235">
        <f>SUM(Q11:Q66)</f>
        <v>172001464.81</v>
      </c>
      <c r="R67" s="235">
        <f>SUM(R11:R66)</f>
        <v>2283410.77</v>
      </c>
      <c r="S67" s="236"/>
      <c r="T67" s="237"/>
      <c r="U67" s="238"/>
      <c r="V67" s="239"/>
      <c r="W67" s="239"/>
      <c r="X67" s="240"/>
      <c r="Y67" s="239"/>
      <c r="Z67" s="24"/>
      <c r="AA67" s="25"/>
      <c r="AB67" s="24"/>
      <c r="AC67" s="24"/>
      <c r="AD67" s="25"/>
      <c r="AE67" s="24"/>
      <c r="AF67" s="24"/>
      <c r="AG67" s="24"/>
    </row>
    <row r="68" spans="1:33" ht="12.75" thickTop="1" x14ac:dyDescent="0.2"/>
  </sheetData>
  <mergeCells count="4">
    <mergeCell ref="A3:L3"/>
    <mergeCell ref="O3:R3"/>
    <mergeCell ref="Z3:AG3"/>
    <mergeCell ref="A67:L67"/>
  </mergeCells>
  <conditionalFormatting sqref="N67:N1048576 N45 N2:N30 N38:N42">
    <cfRule type="containsText" dxfId="85" priority="13" operator="containsText" text="Open">
      <formula>NOT(ISERROR(SEARCH("Open",N2)))</formula>
    </cfRule>
    <cfRule type="containsText" dxfId="84" priority="14" operator="containsText" text="Finalised">
      <formula>NOT(ISERROR(SEARCH("Finalised",N2)))</formula>
    </cfRule>
  </conditionalFormatting>
  <conditionalFormatting sqref="N32:N33 N37">
    <cfRule type="containsText" dxfId="83" priority="11" operator="containsText" text="Open">
      <formula>NOT(ISERROR(SEARCH("Open",N32)))</formula>
    </cfRule>
    <cfRule type="containsText" dxfId="82" priority="12" operator="containsText" text="Finalised">
      <formula>NOT(ISERROR(SEARCH("Finalised",N32)))</formula>
    </cfRule>
  </conditionalFormatting>
  <conditionalFormatting sqref="N31">
    <cfRule type="containsText" dxfId="81" priority="9" operator="containsText" text="Open">
      <formula>NOT(ISERROR(SEARCH("Open",N31)))</formula>
    </cfRule>
    <cfRule type="containsText" dxfId="80" priority="10" operator="containsText" text="Finalised">
      <formula>NOT(ISERROR(SEARCH("Finalised",N31)))</formula>
    </cfRule>
  </conditionalFormatting>
  <conditionalFormatting sqref="N46:N47 N49:N66">
    <cfRule type="containsText" dxfId="79" priority="7" operator="containsText" text="Open">
      <formula>NOT(ISERROR(SEARCH("Open",N46)))</formula>
    </cfRule>
    <cfRule type="containsText" dxfId="78" priority="8" operator="containsText" text="Finalised">
      <formula>NOT(ISERROR(SEARCH("Finalised",N46)))</formula>
    </cfRule>
  </conditionalFormatting>
  <conditionalFormatting sqref="N34:N36">
    <cfRule type="containsText" dxfId="77" priority="5" operator="containsText" text="Open">
      <formula>NOT(ISERROR(SEARCH("Open",N34)))</formula>
    </cfRule>
    <cfRule type="containsText" dxfId="76" priority="6" operator="containsText" text="Finalised">
      <formula>NOT(ISERROR(SEARCH("Finalised",N34)))</formula>
    </cfRule>
  </conditionalFormatting>
  <conditionalFormatting sqref="N43:N44">
    <cfRule type="containsText" dxfId="75" priority="3" operator="containsText" text="Open">
      <formula>NOT(ISERROR(SEARCH("Open",N43)))</formula>
    </cfRule>
    <cfRule type="containsText" dxfId="74" priority="4" operator="containsText" text="Finalised">
      <formula>NOT(ISERROR(SEARCH("Finalised",N43)))</formula>
    </cfRule>
  </conditionalFormatting>
  <conditionalFormatting sqref="N48">
    <cfRule type="containsText" dxfId="73" priority="1" operator="containsText" text="Open">
      <formula>NOT(ISERROR(SEARCH("Open",N48)))</formula>
    </cfRule>
    <cfRule type="containsText" dxfId="72" priority="2" operator="containsText" text="Finalised">
      <formula>NOT(ISERROR(SEARCH("Finalised",N48)))</formula>
    </cfRule>
  </conditionalFormatting>
  <pageMargins left="0" right="0" top="0.39370078740157483" bottom="0.39370078740157483" header="0" footer="0"/>
  <pageSetup paperSize="8" scale="85" fitToHeight="4" orientation="landscape" r:id="rId1"/>
  <headerFooter alignWithMargins="0">
    <oddHeader>&amp;RAnnexure E</oddHeader>
    <oddFooter xml:space="preserve">&amp;LFruitless &amp; Wasteful Register - items still under investigations&amp;R&amp;8&amp;P&amp;10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showGridLines="0" zoomScale="90" zoomScaleNormal="90" workbookViewId="0">
      <pane ySplit="4" topLeftCell="A34" activePane="bottomLeft" state="frozen"/>
      <selection activeCell="A4" sqref="A4:Y66"/>
      <selection pane="bottomLeft" activeCell="A4" sqref="A4:Y66"/>
    </sheetView>
  </sheetViews>
  <sheetFormatPr defaultRowHeight="12" x14ac:dyDescent="0.2"/>
  <cols>
    <col min="1" max="1" width="4.85546875" style="1" customWidth="1"/>
    <col min="2" max="2" width="9.85546875" style="1" customWidth="1"/>
    <col min="3" max="3" width="12.5703125" style="1" customWidth="1"/>
    <col min="4" max="4" width="16" style="1" customWidth="1"/>
    <col min="5" max="5" width="30" style="24" customWidth="1"/>
    <col min="6" max="6" width="12.28515625" style="24" customWidth="1"/>
    <col min="7" max="7" width="11" style="24" customWidth="1"/>
    <col min="8" max="8" width="19.5703125" style="1" hidden="1" customWidth="1"/>
    <col min="9" max="9" width="20.140625" style="1" hidden="1" customWidth="1"/>
    <col min="10" max="10" width="16.28515625" style="1" hidden="1" customWidth="1"/>
    <col min="11" max="11" width="22.85546875" style="47" customWidth="1"/>
    <col min="12" max="12" width="11.140625" style="191" customWidth="1"/>
    <col min="13" max="13" width="23.5703125" style="24" hidden="1" customWidth="1"/>
    <col min="14" max="14" width="12.85546875" style="66" customWidth="1"/>
    <col min="15" max="15" width="27.42578125" style="24" customWidth="1"/>
    <col min="16" max="16" width="24" style="24" customWidth="1"/>
    <col min="17" max="17" width="15.5703125" style="50" customWidth="1"/>
    <col min="18" max="19" width="19.85546875" style="50" customWidth="1"/>
    <col min="20" max="20" width="45.140625" style="39" customWidth="1"/>
    <col min="21" max="21" width="10" style="66" customWidth="1"/>
    <col min="22" max="22" width="14.85546875" style="110" customWidth="1"/>
    <col min="23" max="23" width="17.85546875" style="26" customWidth="1"/>
    <col min="24" max="24" width="16.85546875" style="26" customWidth="1"/>
    <col min="25" max="25" width="14.28515625" style="24" customWidth="1"/>
    <col min="26" max="26" width="13.140625" style="26" customWidth="1"/>
    <col min="27" max="27" width="11.7109375" style="24" hidden="1" customWidth="1"/>
    <col min="28" max="28" width="15.7109375" style="25" hidden="1" customWidth="1"/>
    <col min="29" max="29" width="13.28515625" style="24" hidden="1" customWidth="1"/>
    <col min="30" max="30" width="12.85546875" style="24" hidden="1" customWidth="1"/>
    <col min="31" max="31" width="14" style="25" hidden="1" customWidth="1"/>
    <col min="32" max="32" width="15.28515625" style="24" hidden="1" customWidth="1"/>
    <col min="33" max="33" width="12.28515625" style="24" hidden="1" customWidth="1"/>
    <col min="34" max="34" width="14.28515625" style="24" hidden="1" customWidth="1"/>
    <col min="35" max="16384" width="9.140625" style="1"/>
  </cols>
  <sheetData>
    <row r="1" spans="1:34" s="3" customFormat="1" ht="44.25" customHeight="1" x14ac:dyDescent="0.2">
      <c r="A1" s="477" t="s">
        <v>50</v>
      </c>
      <c r="B1" s="478"/>
      <c r="C1" s="478"/>
      <c r="D1" s="478"/>
      <c r="E1" s="478"/>
      <c r="F1" s="478"/>
      <c r="G1" s="478"/>
      <c r="H1" s="478"/>
      <c r="I1" s="478"/>
      <c r="J1" s="478"/>
      <c r="K1" s="478"/>
      <c r="L1" s="185"/>
      <c r="M1" s="53"/>
      <c r="N1" s="53"/>
      <c r="O1" s="53"/>
      <c r="P1" s="53"/>
      <c r="Q1" s="53"/>
      <c r="R1" s="53"/>
      <c r="S1" s="53"/>
      <c r="T1" s="53"/>
      <c r="U1" s="53"/>
      <c r="V1" s="53"/>
      <c r="W1" s="53"/>
      <c r="X1" s="53"/>
      <c r="Y1" s="53"/>
      <c r="Z1" s="53"/>
      <c r="AA1" s="53"/>
      <c r="AB1" s="53"/>
      <c r="AC1" s="53"/>
      <c r="AD1" s="53"/>
      <c r="AE1" s="53"/>
      <c r="AF1" s="53"/>
      <c r="AG1" s="53"/>
      <c r="AH1" s="54"/>
    </row>
    <row r="2" spans="1:34" s="4" customFormat="1" ht="18.75" customHeight="1" x14ac:dyDescent="0.2">
      <c r="A2" s="11"/>
      <c r="B2" s="10"/>
      <c r="E2" s="267"/>
      <c r="F2" s="8"/>
      <c r="G2" s="8"/>
      <c r="K2" s="45"/>
      <c r="L2" s="186"/>
      <c r="M2" s="8"/>
      <c r="N2" s="63"/>
      <c r="O2" s="8"/>
      <c r="P2" s="8"/>
      <c r="Q2" s="48"/>
      <c r="R2" s="48"/>
      <c r="S2" s="48"/>
      <c r="T2" s="37"/>
      <c r="U2" s="63"/>
      <c r="V2" s="108"/>
      <c r="W2" s="9"/>
      <c r="X2" s="9"/>
      <c r="Y2" s="8"/>
      <c r="Z2" s="9"/>
      <c r="AA2" s="8"/>
      <c r="AB2" s="22"/>
      <c r="AC2" s="8"/>
      <c r="AD2" s="8"/>
      <c r="AE2" s="22"/>
      <c r="AF2" s="8"/>
      <c r="AG2" s="8"/>
      <c r="AH2" s="8"/>
    </row>
    <row r="3" spans="1:34" s="15" customFormat="1" ht="18.75" customHeight="1" x14ac:dyDescent="0.2">
      <c r="A3" s="468" t="s">
        <v>22</v>
      </c>
      <c r="B3" s="469"/>
      <c r="C3" s="469"/>
      <c r="D3" s="469"/>
      <c r="E3" s="469"/>
      <c r="F3" s="469"/>
      <c r="G3" s="469"/>
      <c r="H3" s="469"/>
      <c r="I3" s="469"/>
      <c r="J3" s="469"/>
      <c r="K3" s="469"/>
      <c r="L3" s="469"/>
      <c r="M3" s="179" t="s">
        <v>27</v>
      </c>
      <c r="N3" s="180"/>
      <c r="O3" s="472"/>
      <c r="P3" s="472"/>
      <c r="Q3" s="472"/>
      <c r="R3" s="472"/>
      <c r="S3" s="472"/>
      <c r="T3" s="180"/>
      <c r="U3" s="180"/>
      <c r="V3" s="180"/>
      <c r="W3" s="180"/>
      <c r="X3" s="180"/>
      <c r="Y3" s="180"/>
      <c r="Z3" s="181"/>
      <c r="AA3" s="474" t="s">
        <v>39</v>
      </c>
      <c r="AB3" s="474"/>
      <c r="AC3" s="474"/>
      <c r="AD3" s="474"/>
      <c r="AE3" s="474"/>
      <c r="AF3" s="474"/>
      <c r="AG3" s="474"/>
      <c r="AH3" s="474"/>
    </row>
    <row r="4" spans="1:34" s="8" customFormat="1" ht="51" customHeight="1" x14ac:dyDescent="0.2">
      <c r="A4" s="112" t="s">
        <v>3</v>
      </c>
      <c r="B4" s="113" t="s">
        <v>5</v>
      </c>
      <c r="C4" s="113" t="s">
        <v>18</v>
      </c>
      <c r="D4" s="113" t="s">
        <v>19</v>
      </c>
      <c r="E4" s="93" t="s">
        <v>20</v>
      </c>
      <c r="F4" s="113" t="s">
        <v>37</v>
      </c>
      <c r="G4" s="113" t="s">
        <v>48</v>
      </c>
      <c r="H4" s="113" t="s">
        <v>0</v>
      </c>
      <c r="I4" s="93" t="s">
        <v>1</v>
      </c>
      <c r="J4" s="93" t="s">
        <v>2</v>
      </c>
      <c r="K4" s="114" t="s">
        <v>49</v>
      </c>
      <c r="L4" s="187" t="s">
        <v>21</v>
      </c>
      <c r="M4" s="93" t="s">
        <v>43</v>
      </c>
      <c r="N4" s="93" t="s">
        <v>52</v>
      </c>
      <c r="O4" s="93" t="s">
        <v>23</v>
      </c>
      <c r="P4" s="93" t="s">
        <v>36</v>
      </c>
      <c r="Q4" s="115" t="s">
        <v>208</v>
      </c>
      <c r="R4" s="115" t="s">
        <v>261</v>
      </c>
      <c r="S4" s="115" t="s">
        <v>284</v>
      </c>
      <c r="T4" s="113" t="s">
        <v>24</v>
      </c>
      <c r="U4" s="95" t="s">
        <v>44</v>
      </c>
      <c r="V4" s="109" t="s">
        <v>25</v>
      </c>
      <c r="W4" s="109" t="s">
        <v>55</v>
      </c>
      <c r="X4" s="109" t="s">
        <v>54</v>
      </c>
      <c r="Y4" s="113" t="s">
        <v>26</v>
      </c>
      <c r="Z4" s="109" t="s">
        <v>25</v>
      </c>
      <c r="AA4" s="95" t="s">
        <v>28</v>
      </c>
      <c r="AB4" s="116" t="s">
        <v>29</v>
      </c>
      <c r="AC4" s="117" t="s">
        <v>30</v>
      </c>
      <c r="AD4" s="117" t="s">
        <v>31</v>
      </c>
      <c r="AE4" s="116" t="s">
        <v>32</v>
      </c>
      <c r="AF4" s="93" t="s">
        <v>33</v>
      </c>
      <c r="AG4" s="95" t="s">
        <v>34</v>
      </c>
      <c r="AH4" s="118" t="s">
        <v>35</v>
      </c>
    </row>
    <row r="5" spans="1:34" s="8" customFormat="1" ht="72" x14ac:dyDescent="0.2">
      <c r="A5" s="111">
        <v>1</v>
      </c>
      <c r="B5" s="198" t="s">
        <v>45</v>
      </c>
      <c r="C5" s="162" t="s">
        <v>17</v>
      </c>
      <c r="D5" s="162" t="s">
        <v>47</v>
      </c>
      <c r="E5" s="161" t="s">
        <v>78</v>
      </c>
      <c r="F5" s="198" t="s">
        <v>51</v>
      </c>
      <c r="G5" s="163">
        <v>111270</v>
      </c>
      <c r="H5" s="161" t="s">
        <v>8</v>
      </c>
      <c r="I5" s="161" t="s">
        <v>9</v>
      </c>
      <c r="J5" s="161" t="s">
        <v>46</v>
      </c>
      <c r="K5" s="164">
        <v>20000</v>
      </c>
      <c r="L5" s="188">
        <v>41730.333333333328</v>
      </c>
      <c r="M5" s="161" t="s">
        <v>42</v>
      </c>
      <c r="N5" s="165" t="s">
        <v>106</v>
      </c>
      <c r="O5" s="161" t="s">
        <v>93</v>
      </c>
      <c r="P5" s="166" t="s">
        <v>124</v>
      </c>
      <c r="Q5" s="167">
        <v>20000</v>
      </c>
      <c r="R5" s="209"/>
      <c r="S5" s="209"/>
      <c r="T5" s="168" t="s">
        <v>247</v>
      </c>
      <c r="U5" s="169" t="s">
        <v>109</v>
      </c>
      <c r="V5" s="200">
        <v>42139</v>
      </c>
      <c r="W5" s="170" t="s">
        <v>109</v>
      </c>
      <c r="X5" s="170" t="s">
        <v>3</v>
      </c>
      <c r="Y5" s="166"/>
      <c r="Z5" s="171"/>
      <c r="AA5" s="166"/>
      <c r="AB5" s="172"/>
      <c r="AC5" s="166"/>
      <c r="AD5" s="166"/>
      <c r="AE5" s="172"/>
      <c r="AF5" s="166"/>
      <c r="AG5" s="166"/>
      <c r="AH5" s="166"/>
    </row>
    <row r="6" spans="1:34" s="8" customFormat="1" ht="84" x14ac:dyDescent="0.2">
      <c r="A6" s="111">
        <v>6</v>
      </c>
      <c r="B6" s="226" t="s">
        <v>113</v>
      </c>
      <c r="C6" s="173" t="s">
        <v>14</v>
      </c>
      <c r="D6" s="173" t="s">
        <v>70</v>
      </c>
      <c r="E6" s="166" t="s">
        <v>112</v>
      </c>
      <c r="F6" s="166"/>
      <c r="G6" s="166"/>
      <c r="H6" s="166" t="s">
        <v>8</v>
      </c>
      <c r="I6" s="166" t="s">
        <v>9</v>
      </c>
      <c r="J6" s="166" t="s">
        <v>114</v>
      </c>
      <c r="K6" s="174">
        <v>0</v>
      </c>
      <c r="L6" s="189">
        <v>42137</v>
      </c>
      <c r="M6" s="161" t="s">
        <v>40</v>
      </c>
      <c r="N6" s="165" t="s">
        <v>106</v>
      </c>
      <c r="O6" s="166" t="s">
        <v>115</v>
      </c>
      <c r="P6" s="166" t="s">
        <v>116</v>
      </c>
      <c r="Q6" s="167">
        <v>4220</v>
      </c>
      <c r="R6" s="209"/>
      <c r="S6" s="209"/>
      <c r="T6" s="168" t="s">
        <v>250</v>
      </c>
      <c r="U6" s="175" t="s">
        <v>109</v>
      </c>
      <c r="V6" s="200">
        <v>42139</v>
      </c>
      <c r="W6" s="170" t="s">
        <v>109</v>
      </c>
      <c r="X6" s="170" t="s">
        <v>109</v>
      </c>
      <c r="Y6" s="166"/>
      <c r="Z6" s="171"/>
      <c r="AA6" s="166"/>
      <c r="AB6" s="172"/>
      <c r="AC6" s="166"/>
      <c r="AD6" s="166"/>
      <c r="AE6" s="172"/>
      <c r="AF6" s="166"/>
      <c r="AG6" s="166"/>
      <c r="AH6" s="166"/>
    </row>
    <row r="7" spans="1:34" s="8" customFormat="1" ht="36" customHeight="1" x14ac:dyDescent="0.2">
      <c r="A7" s="111">
        <v>23</v>
      </c>
      <c r="B7" s="161" t="s">
        <v>177</v>
      </c>
      <c r="C7" s="161" t="s">
        <v>182</v>
      </c>
      <c r="D7" s="161" t="s">
        <v>182</v>
      </c>
      <c r="E7" s="161" t="s">
        <v>187</v>
      </c>
      <c r="F7" s="96" t="s">
        <v>193</v>
      </c>
      <c r="G7" s="96"/>
      <c r="H7" s="161" t="s">
        <v>8</v>
      </c>
      <c r="I7" s="161" t="s">
        <v>9</v>
      </c>
      <c r="J7" s="161" t="s">
        <v>13</v>
      </c>
      <c r="K7" s="164">
        <v>18240</v>
      </c>
      <c r="L7" s="188">
        <v>42297.507065428239</v>
      </c>
      <c r="M7" s="96"/>
      <c r="N7" s="175" t="s">
        <v>106</v>
      </c>
      <c r="O7" s="96"/>
      <c r="P7" s="96"/>
      <c r="Q7" s="201"/>
      <c r="R7" s="176">
        <v>18240</v>
      </c>
      <c r="S7" s="176">
        <v>18240</v>
      </c>
      <c r="T7" s="99"/>
      <c r="U7" s="175" t="s">
        <v>109</v>
      </c>
      <c r="V7" s="200">
        <v>42503</v>
      </c>
      <c r="W7" s="170" t="s">
        <v>109</v>
      </c>
      <c r="X7" s="170" t="s">
        <v>109</v>
      </c>
      <c r="Y7" s="96"/>
      <c r="Z7" s="100"/>
      <c r="AA7" s="166"/>
      <c r="AB7" s="172"/>
      <c r="AC7" s="166"/>
      <c r="AD7" s="166"/>
      <c r="AE7" s="172"/>
      <c r="AF7" s="166"/>
      <c r="AG7" s="166"/>
      <c r="AH7" s="166"/>
    </row>
    <row r="8" spans="1:34" s="8" customFormat="1" ht="36" customHeight="1" x14ac:dyDescent="0.2">
      <c r="A8" s="111">
        <v>29</v>
      </c>
      <c r="B8" s="182" t="s">
        <v>209</v>
      </c>
      <c r="C8" s="161" t="s">
        <v>182</v>
      </c>
      <c r="D8" s="161" t="s">
        <v>182</v>
      </c>
      <c r="E8" s="182" t="s">
        <v>214</v>
      </c>
      <c r="F8" s="32" t="s">
        <v>219</v>
      </c>
      <c r="G8" s="32"/>
      <c r="H8" s="161" t="s">
        <v>8</v>
      </c>
      <c r="I8" s="161" t="s">
        <v>9</v>
      </c>
      <c r="J8" s="161" t="s">
        <v>13</v>
      </c>
      <c r="K8" s="183">
        <v>78525.52</v>
      </c>
      <c r="L8" s="184">
        <v>42415.410206365741</v>
      </c>
      <c r="M8" s="32"/>
      <c r="N8" s="175" t="s">
        <v>106</v>
      </c>
      <c r="O8" s="32"/>
      <c r="P8" s="32"/>
      <c r="Q8" s="210"/>
      <c r="R8" s="183">
        <v>78525.52</v>
      </c>
      <c r="S8" s="183">
        <v>78525.52</v>
      </c>
      <c r="T8" s="31"/>
      <c r="U8" s="175" t="s">
        <v>109</v>
      </c>
      <c r="V8" s="200">
        <v>42503</v>
      </c>
      <c r="W8" s="170" t="s">
        <v>109</v>
      </c>
      <c r="X8" s="170" t="s">
        <v>109</v>
      </c>
      <c r="Y8" s="32"/>
      <c r="Z8" s="35"/>
      <c r="AA8" s="166"/>
      <c r="AB8" s="172"/>
      <c r="AC8" s="166"/>
      <c r="AD8" s="166"/>
      <c r="AE8" s="172"/>
      <c r="AF8" s="166"/>
      <c r="AG8" s="166"/>
      <c r="AH8" s="166"/>
    </row>
    <row r="9" spans="1:34" s="4" customFormat="1" ht="72" x14ac:dyDescent="0.2">
      <c r="A9" s="111">
        <v>34</v>
      </c>
      <c r="B9" s="173" t="s">
        <v>220</v>
      </c>
      <c r="C9" s="173" t="s">
        <v>150</v>
      </c>
      <c r="D9" s="173" t="s">
        <v>150</v>
      </c>
      <c r="E9" s="166" t="s">
        <v>221</v>
      </c>
      <c r="F9" s="166" t="s">
        <v>223</v>
      </c>
      <c r="G9" s="166"/>
      <c r="H9" s="166" t="s">
        <v>8</v>
      </c>
      <c r="I9" s="173" t="s">
        <v>9</v>
      </c>
      <c r="J9" s="173" t="s">
        <v>222</v>
      </c>
      <c r="K9" s="174">
        <v>5400000</v>
      </c>
      <c r="L9" s="189">
        <v>42163</v>
      </c>
      <c r="M9" s="166"/>
      <c r="N9" s="175" t="s">
        <v>106</v>
      </c>
      <c r="O9" s="166" t="s">
        <v>224</v>
      </c>
      <c r="P9" s="166"/>
      <c r="Q9" s="209"/>
      <c r="R9" s="167">
        <v>5400000</v>
      </c>
      <c r="S9" s="167">
        <v>5400000</v>
      </c>
      <c r="T9" s="99" t="s">
        <v>257</v>
      </c>
      <c r="U9" s="175" t="s">
        <v>109</v>
      </c>
      <c r="V9" s="200">
        <v>42503</v>
      </c>
      <c r="W9" s="170" t="s">
        <v>109</v>
      </c>
      <c r="X9" s="170" t="s">
        <v>109</v>
      </c>
      <c r="Y9" s="166"/>
      <c r="Z9" s="171"/>
      <c r="AA9" s="201"/>
      <c r="AB9" s="201"/>
      <c r="AC9" s="201"/>
      <c r="AD9" s="201"/>
      <c r="AE9" s="201"/>
      <c r="AF9" s="201"/>
      <c r="AG9" s="201"/>
      <c r="AH9" s="201"/>
    </row>
    <row r="10" spans="1:34" s="4" customFormat="1" ht="132" x14ac:dyDescent="0.2">
      <c r="A10" s="111">
        <v>36</v>
      </c>
      <c r="B10" s="182" t="s">
        <v>226</v>
      </c>
      <c r="C10" s="182" t="s">
        <v>14</v>
      </c>
      <c r="D10" s="182" t="s">
        <v>231</v>
      </c>
      <c r="E10" s="182" t="s">
        <v>229</v>
      </c>
      <c r="F10" s="192" t="s">
        <v>68</v>
      </c>
      <c r="G10" s="192"/>
      <c r="H10" s="182" t="s">
        <v>8</v>
      </c>
      <c r="I10" s="182" t="s">
        <v>9</v>
      </c>
      <c r="J10" s="182" t="s">
        <v>46</v>
      </c>
      <c r="K10" s="183">
        <v>3118383</v>
      </c>
      <c r="L10" s="184">
        <v>42446.522530439812</v>
      </c>
      <c r="M10" s="192"/>
      <c r="N10" s="193" t="s">
        <v>106</v>
      </c>
      <c r="O10" s="192"/>
      <c r="P10" s="192" t="s">
        <v>274</v>
      </c>
      <c r="Q10" s="210"/>
      <c r="R10" s="183">
        <v>13463.12</v>
      </c>
      <c r="S10" s="183">
        <v>13463.12</v>
      </c>
      <c r="T10" s="194" t="s">
        <v>258</v>
      </c>
      <c r="U10" s="175" t="s">
        <v>109</v>
      </c>
      <c r="V10" s="200">
        <v>42503</v>
      </c>
      <c r="W10" s="170" t="s">
        <v>109</v>
      </c>
      <c r="X10" s="220" t="s">
        <v>3</v>
      </c>
      <c r="Y10" s="192"/>
      <c r="Z10" s="195"/>
      <c r="AA10" s="201"/>
      <c r="AB10" s="201"/>
      <c r="AC10" s="201"/>
      <c r="AD10" s="201"/>
      <c r="AE10" s="201"/>
      <c r="AF10" s="201"/>
      <c r="AG10" s="201"/>
      <c r="AH10" s="201"/>
    </row>
    <row r="11" spans="1:34" s="4" customFormat="1" ht="48" customHeight="1" x14ac:dyDescent="0.2">
      <c r="A11" s="111">
        <v>42</v>
      </c>
      <c r="B11" s="182"/>
      <c r="C11" s="182" t="s">
        <v>14</v>
      </c>
      <c r="D11" s="182"/>
      <c r="E11" s="182" t="s">
        <v>265</v>
      </c>
      <c r="F11" s="192"/>
      <c r="G11" s="192"/>
      <c r="H11" s="182"/>
      <c r="I11" s="182"/>
      <c r="J11" s="182"/>
      <c r="K11" s="183"/>
      <c r="L11" s="184"/>
      <c r="M11" s="192"/>
      <c r="N11" s="193" t="s">
        <v>106</v>
      </c>
      <c r="O11" s="192"/>
      <c r="P11" s="192"/>
      <c r="Q11" s="210"/>
      <c r="R11" s="183">
        <v>340680.8</v>
      </c>
      <c r="S11" s="183">
        <v>340680.8</v>
      </c>
      <c r="T11" s="194"/>
      <c r="U11" s="175" t="s">
        <v>109</v>
      </c>
      <c r="V11" s="200">
        <v>42503</v>
      </c>
      <c r="W11" s="170" t="s">
        <v>109</v>
      </c>
      <c r="X11" s="220" t="s">
        <v>3</v>
      </c>
      <c r="Y11" s="192"/>
      <c r="Z11" s="195"/>
      <c r="AA11" s="206"/>
      <c r="AB11" s="207"/>
      <c r="AC11" s="206"/>
      <c r="AD11" s="206"/>
      <c r="AE11" s="207"/>
      <c r="AF11" s="206"/>
      <c r="AG11" s="206"/>
      <c r="AH11" s="206"/>
    </row>
    <row r="12" spans="1:34" s="4" customFormat="1" ht="36" x14ac:dyDescent="0.2">
      <c r="A12" s="111">
        <v>43</v>
      </c>
      <c r="B12" s="182"/>
      <c r="C12" s="182" t="s">
        <v>14</v>
      </c>
      <c r="D12" s="182"/>
      <c r="E12" s="182" t="s">
        <v>266</v>
      </c>
      <c r="F12" s="192"/>
      <c r="G12" s="192"/>
      <c r="H12" s="182"/>
      <c r="I12" s="182"/>
      <c r="J12" s="182"/>
      <c r="K12" s="183"/>
      <c r="L12" s="184"/>
      <c r="M12" s="192"/>
      <c r="N12" s="193" t="s">
        <v>106</v>
      </c>
      <c r="O12" s="192"/>
      <c r="P12" s="192"/>
      <c r="Q12" s="210"/>
      <c r="R12" s="183">
        <v>61091.7</v>
      </c>
      <c r="S12" s="183">
        <v>61091.7</v>
      </c>
      <c r="T12" s="194"/>
      <c r="U12" s="175" t="s">
        <v>109</v>
      </c>
      <c r="V12" s="200">
        <v>42503</v>
      </c>
      <c r="W12" s="170" t="s">
        <v>109</v>
      </c>
      <c r="X12" s="220" t="s">
        <v>3</v>
      </c>
      <c r="Y12" s="192"/>
      <c r="Z12" s="195"/>
      <c r="AA12" s="206"/>
      <c r="AB12" s="207"/>
      <c r="AC12" s="206"/>
      <c r="AD12" s="206"/>
      <c r="AE12" s="207"/>
      <c r="AF12" s="206"/>
      <c r="AG12" s="206"/>
      <c r="AH12" s="206"/>
    </row>
    <row r="13" spans="1:34" s="4" customFormat="1" ht="36" x14ac:dyDescent="0.2">
      <c r="A13" s="111">
        <v>45</v>
      </c>
      <c r="B13" s="182"/>
      <c r="C13" s="182" t="s">
        <v>14</v>
      </c>
      <c r="D13" s="182"/>
      <c r="E13" s="182" t="s">
        <v>268</v>
      </c>
      <c r="F13" s="192"/>
      <c r="G13" s="192"/>
      <c r="H13" s="182"/>
      <c r="I13" s="182"/>
      <c r="J13" s="182"/>
      <c r="K13" s="183"/>
      <c r="L13" s="184"/>
      <c r="M13" s="192"/>
      <c r="N13" s="193" t="s">
        <v>106</v>
      </c>
      <c r="O13" s="192"/>
      <c r="P13" s="192"/>
      <c r="Q13" s="210"/>
      <c r="R13" s="183">
        <v>62615.51</v>
      </c>
      <c r="S13" s="183">
        <v>62615.51</v>
      </c>
      <c r="T13" s="194"/>
      <c r="U13" s="175" t="s">
        <v>109</v>
      </c>
      <c r="V13" s="200">
        <v>42503</v>
      </c>
      <c r="W13" s="170" t="s">
        <v>109</v>
      </c>
      <c r="X13" s="220" t="s">
        <v>3</v>
      </c>
      <c r="Y13" s="192"/>
      <c r="Z13" s="195"/>
      <c r="AA13" s="96"/>
      <c r="AB13" s="101"/>
      <c r="AC13" s="96"/>
      <c r="AD13" s="96"/>
      <c r="AE13" s="101"/>
      <c r="AF13" s="96"/>
      <c r="AG13" s="96"/>
      <c r="AH13" s="96"/>
    </row>
    <row r="14" spans="1:34" s="4" customFormat="1" ht="36" x14ac:dyDescent="0.2">
      <c r="A14" s="111">
        <v>46</v>
      </c>
      <c r="B14" s="182"/>
      <c r="C14" s="182" t="s">
        <v>14</v>
      </c>
      <c r="D14" s="182"/>
      <c r="E14" s="182" t="s">
        <v>269</v>
      </c>
      <c r="F14" s="192"/>
      <c r="G14" s="192"/>
      <c r="H14" s="182"/>
      <c r="I14" s="182"/>
      <c r="J14" s="182"/>
      <c r="K14" s="183"/>
      <c r="L14" s="184"/>
      <c r="M14" s="192"/>
      <c r="N14" s="193" t="s">
        <v>106</v>
      </c>
      <c r="O14" s="192"/>
      <c r="P14" s="192"/>
      <c r="Q14" s="210"/>
      <c r="R14" s="183">
        <v>187638.8</v>
      </c>
      <c r="S14" s="183">
        <v>187638.8</v>
      </c>
      <c r="T14" s="194"/>
      <c r="U14" s="175" t="s">
        <v>109</v>
      </c>
      <c r="V14" s="200">
        <v>42503</v>
      </c>
      <c r="W14" s="170" t="s">
        <v>109</v>
      </c>
      <c r="X14" s="220" t="s">
        <v>3</v>
      </c>
      <c r="Y14" s="192"/>
      <c r="Z14" s="195"/>
      <c r="AA14" s="206"/>
      <c r="AB14" s="207"/>
      <c r="AC14" s="206"/>
      <c r="AD14" s="206"/>
      <c r="AE14" s="207"/>
      <c r="AF14" s="206"/>
      <c r="AG14" s="206"/>
      <c r="AH14" s="206"/>
    </row>
    <row r="15" spans="1:34" s="4" customFormat="1" ht="36" customHeight="1" x14ac:dyDescent="0.2">
      <c r="A15" s="111">
        <v>47</v>
      </c>
      <c r="B15" s="182"/>
      <c r="C15" s="182" t="s">
        <v>14</v>
      </c>
      <c r="D15" s="182"/>
      <c r="E15" s="182" t="s">
        <v>270</v>
      </c>
      <c r="F15" s="192"/>
      <c r="G15" s="192"/>
      <c r="H15" s="182"/>
      <c r="I15" s="182"/>
      <c r="J15" s="182"/>
      <c r="K15" s="183"/>
      <c r="L15" s="184"/>
      <c r="M15" s="192"/>
      <c r="N15" s="193" t="s">
        <v>106</v>
      </c>
      <c r="O15" s="192"/>
      <c r="P15" s="192"/>
      <c r="Q15" s="210"/>
      <c r="R15" s="183">
        <v>348509.85</v>
      </c>
      <c r="S15" s="183">
        <v>348509.85</v>
      </c>
      <c r="T15" s="194"/>
      <c r="U15" s="175" t="s">
        <v>109</v>
      </c>
      <c r="V15" s="200">
        <v>42503</v>
      </c>
      <c r="W15" s="170" t="s">
        <v>109</v>
      </c>
      <c r="X15" s="220" t="s">
        <v>3</v>
      </c>
      <c r="Y15" s="192"/>
      <c r="Z15" s="195"/>
      <c r="AA15" s="96"/>
      <c r="AB15" s="101"/>
      <c r="AC15" s="96"/>
      <c r="AD15" s="96"/>
      <c r="AE15" s="101"/>
      <c r="AF15" s="96"/>
      <c r="AG15" s="96"/>
      <c r="AH15" s="96"/>
    </row>
    <row r="16" spans="1:34" s="4" customFormat="1" ht="36" x14ac:dyDescent="0.2">
      <c r="A16" s="111">
        <v>48</v>
      </c>
      <c r="B16" s="182"/>
      <c r="C16" s="182" t="s">
        <v>14</v>
      </c>
      <c r="D16" s="182"/>
      <c r="E16" s="182" t="s">
        <v>271</v>
      </c>
      <c r="F16" s="192"/>
      <c r="G16" s="192"/>
      <c r="H16" s="182"/>
      <c r="I16" s="182"/>
      <c r="J16" s="182"/>
      <c r="K16" s="183"/>
      <c r="L16" s="184"/>
      <c r="M16" s="192"/>
      <c r="N16" s="193" t="s">
        <v>106</v>
      </c>
      <c r="O16" s="192"/>
      <c r="P16" s="192"/>
      <c r="Q16" s="210"/>
      <c r="R16" s="183">
        <v>539505.31999999995</v>
      </c>
      <c r="S16" s="183">
        <v>539505.31999999995</v>
      </c>
      <c r="T16" s="194"/>
      <c r="U16" s="175" t="s">
        <v>109</v>
      </c>
      <c r="V16" s="200">
        <v>42503</v>
      </c>
      <c r="W16" s="170" t="s">
        <v>109</v>
      </c>
      <c r="X16" s="220" t="s">
        <v>3</v>
      </c>
      <c r="Y16" s="192"/>
      <c r="Z16" s="195"/>
      <c r="AA16" s="166"/>
      <c r="AB16" s="172"/>
      <c r="AC16" s="166"/>
      <c r="AD16" s="166"/>
      <c r="AE16" s="172"/>
      <c r="AF16" s="166"/>
      <c r="AG16" s="166"/>
      <c r="AH16" s="166"/>
    </row>
    <row r="17" spans="1:34" s="4" customFormat="1" x14ac:dyDescent="0.2">
      <c r="A17" s="111"/>
      <c r="B17" s="182"/>
      <c r="C17" s="182"/>
      <c r="D17" s="182"/>
      <c r="E17" s="182"/>
      <c r="F17" s="192"/>
      <c r="G17" s="192"/>
      <c r="H17" s="182"/>
      <c r="I17" s="182"/>
      <c r="J17" s="182"/>
      <c r="K17" s="183"/>
      <c r="L17" s="184"/>
      <c r="M17" s="192"/>
      <c r="N17" s="193"/>
      <c r="O17" s="192"/>
      <c r="P17" s="192"/>
      <c r="Q17" s="210"/>
      <c r="R17" s="183"/>
      <c r="S17" s="183"/>
      <c r="T17" s="194"/>
      <c r="U17" s="175"/>
      <c r="V17" s="200"/>
      <c r="W17" s="170"/>
      <c r="X17" s="220"/>
      <c r="Y17" s="192"/>
      <c r="Z17" s="195"/>
      <c r="AA17" s="166"/>
      <c r="AB17" s="172"/>
      <c r="AC17" s="166"/>
      <c r="AD17" s="166"/>
      <c r="AE17" s="172"/>
      <c r="AF17" s="166"/>
      <c r="AG17" s="166"/>
      <c r="AH17" s="166"/>
    </row>
    <row r="18" spans="1:34" s="4" customFormat="1" ht="60" x14ac:dyDescent="0.2">
      <c r="A18" s="111">
        <v>1</v>
      </c>
      <c r="B18" s="226" t="s">
        <v>79</v>
      </c>
      <c r="C18" s="173" t="s">
        <v>56</v>
      </c>
      <c r="D18" s="166" t="s">
        <v>94</v>
      </c>
      <c r="E18" s="166" t="s">
        <v>57</v>
      </c>
      <c r="F18" s="199" t="s">
        <v>58</v>
      </c>
      <c r="G18" s="166"/>
      <c r="H18" s="166" t="s">
        <v>8</v>
      </c>
      <c r="I18" s="166" t="s">
        <v>9</v>
      </c>
      <c r="J18" s="166" t="s">
        <v>13</v>
      </c>
      <c r="K18" s="174"/>
      <c r="L18" s="189">
        <v>42126</v>
      </c>
      <c r="M18" s="161" t="s">
        <v>40</v>
      </c>
      <c r="N18" s="165" t="s">
        <v>38</v>
      </c>
      <c r="O18" s="166" t="s">
        <v>125</v>
      </c>
      <c r="P18" s="166"/>
      <c r="Q18" s="167"/>
      <c r="R18" s="209"/>
      <c r="S18" s="209"/>
      <c r="T18" s="168" t="s">
        <v>248</v>
      </c>
      <c r="U18" s="169" t="s">
        <v>109</v>
      </c>
      <c r="V18" s="200">
        <v>42139</v>
      </c>
      <c r="W18" s="170"/>
      <c r="X18" s="170"/>
      <c r="Y18" s="166"/>
      <c r="Z18" s="171"/>
      <c r="AA18" s="206"/>
      <c r="AB18" s="207"/>
      <c r="AC18" s="206"/>
      <c r="AD18" s="206"/>
      <c r="AE18" s="207"/>
      <c r="AF18" s="206"/>
      <c r="AG18" s="206"/>
      <c r="AH18" s="206"/>
    </row>
    <row r="19" spans="1:34" s="4" customFormat="1" ht="96" x14ac:dyDescent="0.2">
      <c r="A19" s="111">
        <v>2</v>
      </c>
      <c r="B19" s="226" t="s">
        <v>86</v>
      </c>
      <c r="C19" s="173" t="s">
        <v>14</v>
      </c>
      <c r="D19" s="166" t="s">
        <v>70</v>
      </c>
      <c r="E19" s="166" t="s">
        <v>85</v>
      </c>
      <c r="F19" s="166" t="s">
        <v>71</v>
      </c>
      <c r="G19" s="166">
        <v>109645</v>
      </c>
      <c r="H19" s="166" t="s">
        <v>8</v>
      </c>
      <c r="I19" s="166" t="s">
        <v>9</v>
      </c>
      <c r="J19" s="166" t="s">
        <v>67</v>
      </c>
      <c r="K19" s="174">
        <v>46072.61</v>
      </c>
      <c r="L19" s="189">
        <v>42061</v>
      </c>
      <c r="M19" s="161" t="s">
        <v>40</v>
      </c>
      <c r="N19" s="175" t="s">
        <v>38</v>
      </c>
      <c r="O19" s="166" t="s">
        <v>98</v>
      </c>
      <c r="P19" s="166" t="s">
        <v>120</v>
      </c>
      <c r="Q19" s="167"/>
      <c r="R19" s="209"/>
      <c r="S19" s="209"/>
      <c r="T19" s="198" t="s">
        <v>131</v>
      </c>
      <c r="U19" s="229" t="s">
        <v>109</v>
      </c>
      <c r="V19" s="227">
        <v>42139</v>
      </c>
      <c r="W19" s="219"/>
      <c r="X19" s="219"/>
      <c r="Y19" s="199"/>
      <c r="Z19" s="228"/>
      <c r="AA19" s="166"/>
      <c r="AB19" s="172"/>
      <c r="AC19" s="166"/>
      <c r="AD19" s="166"/>
      <c r="AE19" s="172"/>
      <c r="AF19" s="166"/>
      <c r="AG19" s="166"/>
      <c r="AH19" s="166"/>
    </row>
    <row r="20" spans="1:34" ht="50.1" customHeight="1" x14ac:dyDescent="0.2">
      <c r="A20" s="111">
        <v>3</v>
      </c>
      <c r="B20" s="226" t="s">
        <v>91</v>
      </c>
      <c r="C20" s="173" t="s">
        <v>74</v>
      </c>
      <c r="D20" s="166" t="s">
        <v>75</v>
      </c>
      <c r="E20" s="166" t="s">
        <v>89</v>
      </c>
      <c r="F20" s="166"/>
      <c r="G20" s="166"/>
      <c r="H20" s="166" t="s">
        <v>8</v>
      </c>
      <c r="I20" s="166" t="s">
        <v>9</v>
      </c>
      <c r="J20" s="166" t="s">
        <v>90</v>
      </c>
      <c r="K20" s="174">
        <v>0</v>
      </c>
      <c r="L20" s="189">
        <v>42118</v>
      </c>
      <c r="M20" s="161" t="s">
        <v>40</v>
      </c>
      <c r="N20" s="165" t="s">
        <v>38</v>
      </c>
      <c r="O20" s="166"/>
      <c r="P20" s="166"/>
      <c r="Q20" s="167"/>
      <c r="R20" s="209"/>
      <c r="S20" s="209"/>
      <c r="T20" s="168" t="s">
        <v>275</v>
      </c>
      <c r="U20" s="169" t="s">
        <v>109</v>
      </c>
      <c r="V20" s="200">
        <v>42139</v>
      </c>
      <c r="W20" s="170"/>
      <c r="X20" s="170"/>
      <c r="Y20" s="166"/>
      <c r="Z20" s="171"/>
      <c r="AA20" s="32"/>
      <c r="AB20" s="34"/>
      <c r="AC20" s="32"/>
      <c r="AD20" s="32"/>
      <c r="AE20" s="34"/>
      <c r="AF20" s="32"/>
      <c r="AG20" s="32"/>
      <c r="AH20" s="32"/>
    </row>
    <row r="21" spans="1:34" ht="50.1" customHeight="1" x14ac:dyDescent="0.2">
      <c r="A21" s="241">
        <v>4</v>
      </c>
      <c r="B21" s="244" t="s">
        <v>179</v>
      </c>
      <c r="C21" s="244" t="s">
        <v>56</v>
      </c>
      <c r="D21" s="244" t="s">
        <v>197</v>
      </c>
      <c r="E21" s="244" t="s">
        <v>254</v>
      </c>
      <c r="F21" s="321"/>
      <c r="G21" s="321"/>
      <c r="H21" s="244" t="s">
        <v>8</v>
      </c>
      <c r="I21" s="244" t="s">
        <v>9</v>
      </c>
      <c r="J21" s="244" t="s">
        <v>13</v>
      </c>
      <c r="K21" s="322">
        <v>10307</v>
      </c>
      <c r="L21" s="188">
        <v>42297.510585960648</v>
      </c>
      <c r="M21" s="96"/>
      <c r="N21" s="175" t="s">
        <v>38</v>
      </c>
      <c r="O21" s="96"/>
      <c r="P21" s="96"/>
      <c r="Q21" s="201"/>
      <c r="R21" s="176"/>
      <c r="S21" s="176"/>
      <c r="T21" s="99" t="s">
        <v>255</v>
      </c>
      <c r="U21" s="175"/>
      <c r="V21" s="200"/>
      <c r="W21" s="170"/>
      <c r="X21" s="231"/>
      <c r="Y21" s="96"/>
      <c r="Z21" s="100"/>
      <c r="AA21" s="192"/>
      <c r="AB21" s="196"/>
      <c r="AC21" s="192"/>
      <c r="AD21" s="192"/>
      <c r="AE21" s="196"/>
      <c r="AF21" s="192"/>
      <c r="AG21" s="192"/>
      <c r="AH21" s="192"/>
    </row>
    <row r="22" spans="1:34" ht="50.1" customHeight="1" x14ac:dyDescent="0.2">
      <c r="A22" s="111">
        <v>5</v>
      </c>
      <c r="B22" s="173" t="s">
        <v>198</v>
      </c>
      <c r="C22" s="173" t="s">
        <v>161</v>
      </c>
      <c r="D22" s="173" t="s">
        <v>161</v>
      </c>
      <c r="E22" s="177" t="s">
        <v>199</v>
      </c>
      <c r="F22" s="166" t="s">
        <v>200</v>
      </c>
      <c r="G22" s="166">
        <v>111995</v>
      </c>
      <c r="H22" s="161" t="s">
        <v>8</v>
      </c>
      <c r="I22" s="161" t="s">
        <v>9</v>
      </c>
      <c r="J22" s="161" t="s">
        <v>201</v>
      </c>
      <c r="K22" s="164">
        <v>12264450</v>
      </c>
      <c r="L22" s="188">
        <v>42334.574840046298</v>
      </c>
      <c r="M22" s="166"/>
      <c r="N22" s="175" t="s">
        <v>38</v>
      </c>
      <c r="O22" s="166"/>
      <c r="P22" s="166"/>
      <c r="Q22" s="209"/>
      <c r="R22" s="176"/>
      <c r="S22" s="176"/>
      <c r="T22" s="168" t="s">
        <v>256</v>
      </c>
      <c r="U22" s="175"/>
      <c r="V22" s="200"/>
      <c r="W22" s="170"/>
      <c r="X22" s="170"/>
      <c r="Y22" s="166"/>
      <c r="Z22" s="171"/>
      <c r="AA22" s="192"/>
      <c r="AB22" s="196"/>
      <c r="AC22" s="192"/>
      <c r="AD22" s="192"/>
      <c r="AE22" s="196"/>
      <c r="AF22" s="192"/>
      <c r="AG22" s="192"/>
      <c r="AH22" s="192"/>
    </row>
    <row r="23" spans="1:34" ht="50.1" customHeight="1" x14ac:dyDescent="0.2">
      <c r="A23" s="111">
        <v>6</v>
      </c>
      <c r="B23" s="173" t="s">
        <v>175</v>
      </c>
      <c r="C23" s="173" t="s">
        <v>205</v>
      </c>
      <c r="D23" s="173" t="s">
        <v>206</v>
      </c>
      <c r="E23" s="177" t="s">
        <v>207</v>
      </c>
      <c r="F23" s="166"/>
      <c r="G23" s="166"/>
      <c r="H23" s="161" t="s">
        <v>8</v>
      </c>
      <c r="I23" s="161" t="s">
        <v>9</v>
      </c>
      <c r="J23" s="161" t="s">
        <v>13</v>
      </c>
      <c r="K23" s="164"/>
      <c r="L23" s="188">
        <v>42341</v>
      </c>
      <c r="M23" s="166"/>
      <c r="N23" s="175" t="s">
        <v>38</v>
      </c>
      <c r="O23" s="166"/>
      <c r="P23" s="166"/>
      <c r="Q23" s="209"/>
      <c r="R23" s="167"/>
      <c r="S23" s="167"/>
      <c r="T23" s="99" t="s">
        <v>255</v>
      </c>
      <c r="U23" s="175"/>
      <c r="V23" s="200"/>
      <c r="W23" s="170"/>
      <c r="X23" s="170"/>
      <c r="Y23" s="166"/>
      <c r="Z23" s="171"/>
      <c r="AA23" s="192"/>
      <c r="AB23" s="196"/>
      <c r="AC23" s="192"/>
      <c r="AD23" s="192"/>
      <c r="AE23" s="196"/>
      <c r="AF23" s="192"/>
      <c r="AG23" s="192"/>
      <c r="AH23" s="192"/>
    </row>
    <row r="24" spans="1:34" ht="50.1" customHeight="1" x14ac:dyDescent="0.2">
      <c r="A24" s="111">
        <v>7</v>
      </c>
      <c r="B24" s="182" t="s">
        <v>213</v>
      </c>
      <c r="C24" s="182" t="s">
        <v>148</v>
      </c>
      <c r="D24" s="173" t="s">
        <v>148</v>
      </c>
      <c r="E24" s="182" t="s">
        <v>218</v>
      </c>
      <c r="F24" s="32"/>
      <c r="G24" s="32"/>
      <c r="H24" s="161" t="s">
        <v>8</v>
      </c>
      <c r="I24" s="161" t="s">
        <v>9</v>
      </c>
      <c r="J24" s="161" t="s">
        <v>13</v>
      </c>
      <c r="K24" s="183">
        <v>66278.58</v>
      </c>
      <c r="L24" s="184">
        <v>42415.422979629628</v>
      </c>
      <c r="M24" s="32"/>
      <c r="N24" s="175" t="s">
        <v>38</v>
      </c>
      <c r="O24" s="32"/>
      <c r="P24" s="32"/>
      <c r="Q24" s="210"/>
      <c r="R24" s="183"/>
      <c r="S24" s="183"/>
      <c r="T24" s="99" t="s">
        <v>255</v>
      </c>
      <c r="U24" s="175"/>
      <c r="V24" s="200"/>
      <c r="W24" s="170"/>
      <c r="X24" s="233"/>
      <c r="Y24" s="32"/>
      <c r="Z24" s="35"/>
      <c r="AA24" s="192"/>
      <c r="AB24" s="196"/>
      <c r="AC24" s="192"/>
      <c r="AD24" s="192"/>
      <c r="AE24" s="196"/>
      <c r="AF24" s="192"/>
      <c r="AG24" s="192"/>
      <c r="AH24" s="192"/>
    </row>
    <row r="25" spans="1:34" ht="50.1" customHeight="1" x14ac:dyDescent="0.2">
      <c r="A25" s="111">
        <v>8</v>
      </c>
      <c r="B25" s="182" t="s">
        <v>225</v>
      </c>
      <c r="C25" s="182" t="s">
        <v>150</v>
      </c>
      <c r="D25" s="182" t="s">
        <v>150</v>
      </c>
      <c r="E25" s="182" t="s">
        <v>228</v>
      </c>
      <c r="F25" s="192" t="s">
        <v>232</v>
      </c>
      <c r="G25" s="192">
        <v>108853</v>
      </c>
      <c r="H25" s="182" t="s">
        <v>8</v>
      </c>
      <c r="I25" s="182" t="s">
        <v>9</v>
      </c>
      <c r="J25" s="182" t="s">
        <v>201</v>
      </c>
      <c r="K25" s="183">
        <v>911999.97</v>
      </c>
      <c r="L25" s="184">
        <v>42446.520420023146</v>
      </c>
      <c r="M25" s="192"/>
      <c r="N25" s="193" t="s">
        <v>38</v>
      </c>
      <c r="O25" s="192"/>
      <c r="P25" s="192"/>
      <c r="Q25" s="210"/>
      <c r="R25" s="183"/>
      <c r="S25" s="183"/>
      <c r="T25" s="194"/>
      <c r="U25" s="175"/>
      <c r="V25" s="200"/>
      <c r="W25" s="170"/>
      <c r="X25" s="220"/>
      <c r="Y25" s="192"/>
      <c r="Z25" s="195"/>
      <c r="AA25" s="192"/>
      <c r="AB25" s="196"/>
      <c r="AC25" s="192"/>
      <c r="AD25" s="192"/>
      <c r="AE25" s="196"/>
      <c r="AF25" s="192"/>
      <c r="AG25" s="192"/>
      <c r="AH25" s="192"/>
    </row>
    <row r="26" spans="1:34" ht="50.1" customHeight="1" x14ac:dyDescent="0.2">
      <c r="A26" s="111">
        <v>9</v>
      </c>
      <c r="B26" s="182" t="s">
        <v>233</v>
      </c>
      <c r="C26" s="182" t="s">
        <v>59</v>
      </c>
      <c r="D26" s="182" t="s">
        <v>234</v>
      </c>
      <c r="E26" s="182" t="s">
        <v>236</v>
      </c>
      <c r="F26" s="192" t="s">
        <v>235</v>
      </c>
      <c r="G26" s="192">
        <v>105217</v>
      </c>
      <c r="H26" s="182" t="s">
        <v>8</v>
      </c>
      <c r="I26" s="182" t="s">
        <v>9</v>
      </c>
      <c r="J26" s="182" t="s">
        <v>13</v>
      </c>
      <c r="K26" s="183">
        <v>70200</v>
      </c>
      <c r="L26" s="184">
        <v>42447</v>
      </c>
      <c r="M26" s="192"/>
      <c r="N26" s="193" t="s">
        <v>38</v>
      </c>
      <c r="O26" s="192"/>
      <c r="P26" s="192"/>
      <c r="Q26" s="210"/>
      <c r="R26" s="183"/>
      <c r="S26" s="183"/>
      <c r="T26" s="194"/>
      <c r="U26" s="175"/>
      <c r="V26" s="200"/>
      <c r="W26" s="170"/>
      <c r="X26" s="195"/>
      <c r="Y26" s="192"/>
      <c r="Z26" s="195"/>
      <c r="AA26" s="192"/>
      <c r="AB26" s="196"/>
      <c r="AC26" s="192"/>
      <c r="AD26" s="192"/>
      <c r="AE26" s="196"/>
      <c r="AF26" s="192"/>
      <c r="AG26" s="192"/>
      <c r="AH26" s="192"/>
    </row>
    <row r="27" spans="1:34" ht="50.1" customHeight="1" x14ac:dyDescent="0.2">
      <c r="A27" s="111">
        <v>10</v>
      </c>
      <c r="B27" s="182" t="s">
        <v>239</v>
      </c>
      <c r="C27" s="182" t="s">
        <v>243</v>
      </c>
      <c r="D27" s="182" t="s">
        <v>244</v>
      </c>
      <c r="E27" s="182" t="s">
        <v>245</v>
      </c>
      <c r="F27" s="192" t="s">
        <v>259</v>
      </c>
      <c r="G27" s="192">
        <v>103055</v>
      </c>
      <c r="H27" s="182" t="s">
        <v>8</v>
      </c>
      <c r="I27" s="182" t="s">
        <v>9</v>
      </c>
      <c r="J27" s="182" t="s">
        <v>222</v>
      </c>
      <c r="K27" s="183">
        <v>104033</v>
      </c>
      <c r="L27" s="184">
        <v>42460</v>
      </c>
      <c r="M27" s="192"/>
      <c r="N27" s="193" t="s">
        <v>38</v>
      </c>
      <c r="O27" s="192"/>
      <c r="P27" s="192"/>
      <c r="Q27" s="210"/>
      <c r="R27" s="183"/>
      <c r="S27" s="183"/>
      <c r="T27" s="194" t="s">
        <v>255</v>
      </c>
      <c r="U27" s="175"/>
      <c r="V27" s="200"/>
      <c r="W27" s="170"/>
      <c r="X27" s="195"/>
      <c r="Y27" s="192"/>
      <c r="Z27" s="195"/>
      <c r="AA27" s="192"/>
      <c r="AB27" s="196"/>
      <c r="AC27" s="192"/>
      <c r="AD27" s="192"/>
      <c r="AE27" s="196"/>
      <c r="AF27" s="192"/>
      <c r="AG27" s="192"/>
      <c r="AH27" s="192"/>
    </row>
    <row r="28" spans="1:34" ht="50.1" customHeight="1" x14ac:dyDescent="0.2">
      <c r="A28" s="111">
        <v>11</v>
      </c>
      <c r="B28" s="182"/>
      <c r="C28" s="182" t="s">
        <v>14</v>
      </c>
      <c r="D28" s="182"/>
      <c r="E28" s="182" t="s">
        <v>267</v>
      </c>
      <c r="F28" s="192"/>
      <c r="G28" s="192"/>
      <c r="H28" s="182"/>
      <c r="I28" s="182"/>
      <c r="J28" s="182"/>
      <c r="K28" s="183"/>
      <c r="L28" s="184"/>
      <c r="M28" s="192"/>
      <c r="N28" s="193" t="s">
        <v>38</v>
      </c>
      <c r="O28" s="192"/>
      <c r="P28" s="192"/>
      <c r="Q28" s="210"/>
      <c r="R28" s="183"/>
      <c r="S28" s="183"/>
      <c r="T28" s="194"/>
      <c r="U28" s="175"/>
      <c r="V28" s="200"/>
      <c r="W28" s="170"/>
      <c r="X28" s="220"/>
      <c r="Y28" s="192"/>
      <c r="Z28" s="195"/>
      <c r="AA28" s="192"/>
      <c r="AB28" s="196"/>
      <c r="AC28" s="192"/>
      <c r="AD28" s="192"/>
      <c r="AE28" s="196"/>
      <c r="AF28" s="192"/>
      <c r="AG28" s="192"/>
      <c r="AH28" s="192"/>
    </row>
    <row r="29" spans="1:34" ht="48" x14ac:dyDescent="0.2">
      <c r="A29" s="111">
        <v>12</v>
      </c>
      <c r="B29" s="161" t="s">
        <v>173</v>
      </c>
      <c r="C29" s="161" t="s">
        <v>180</v>
      </c>
      <c r="D29" s="161" t="s">
        <v>194</v>
      </c>
      <c r="E29" s="161" t="s">
        <v>183</v>
      </c>
      <c r="F29" s="96" t="s">
        <v>190</v>
      </c>
      <c r="G29" s="96"/>
      <c r="H29" s="161" t="s">
        <v>8</v>
      </c>
      <c r="I29" s="161" t="s">
        <v>9</v>
      </c>
      <c r="J29" s="161" t="s">
        <v>83</v>
      </c>
      <c r="K29" s="164">
        <v>544297.41</v>
      </c>
      <c r="L29" s="188">
        <v>42297.426073113427</v>
      </c>
      <c r="M29" s="96"/>
      <c r="N29" s="175" t="s">
        <v>264</v>
      </c>
      <c r="O29" s="96"/>
      <c r="P29" s="96"/>
      <c r="Q29" s="201"/>
      <c r="R29" s="201"/>
      <c r="S29" s="201"/>
      <c r="T29" s="201"/>
      <c r="U29" s="201"/>
      <c r="V29" s="201"/>
      <c r="W29" s="201"/>
      <c r="X29" s="230"/>
      <c r="Y29" s="201"/>
      <c r="Z29" s="201"/>
      <c r="AA29" s="213"/>
      <c r="AB29" s="214"/>
      <c r="AC29" s="213"/>
      <c r="AD29" s="213"/>
      <c r="AE29" s="214"/>
      <c r="AF29" s="213"/>
      <c r="AG29" s="213"/>
      <c r="AH29" s="213"/>
    </row>
    <row r="30" spans="1:34" ht="48" x14ac:dyDescent="0.2">
      <c r="A30" s="111">
        <v>13</v>
      </c>
      <c r="B30" s="161" t="s">
        <v>174</v>
      </c>
      <c r="C30" s="161" t="s">
        <v>56</v>
      </c>
      <c r="D30" s="161" t="s">
        <v>195</v>
      </c>
      <c r="E30" s="161" t="s">
        <v>184</v>
      </c>
      <c r="F30" s="96" t="s">
        <v>191</v>
      </c>
      <c r="G30" s="96"/>
      <c r="H30" s="161" t="s">
        <v>8</v>
      </c>
      <c r="I30" s="161" t="s">
        <v>9</v>
      </c>
      <c r="J30" s="161" t="s">
        <v>83</v>
      </c>
      <c r="K30" s="164">
        <v>11477.97</v>
      </c>
      <c r="L30" s="188">
        <v>42297.48439849537</v>
      </c>
      <c r="M30" s="96"/>
      <c r="N30" s="175" t="s">
        <v>264</v>
      </c>
      <c r="O30" s="96"/>
      <c r="P30" s="96"/>
      <c r="Q30" s="201"/>
      <c r="R30" s="201"/>
      <c r="S30" s="201"/>
      <c r="T30" s="201"/>
      <c r="U30" s="201"/>
      <c r="V30" s="201"/>
      <c r="W30" s="201"/>
      <c r="X30" s="230"/>
      <c r="Y30" s="201"/>
      <c r="Z30" s="201"/>
      <c r="AA30" s="213"/>
      <c r="AB30" s="214"/>
      <c r="AC30" s="213"/>
      <c r="AD30" s="213"/>
      <c r="AE30" s="214"/>
      <c r="AF30" s="213"/>
      <c r="AG30" s="213"/>
      <c r="AH30" s="213"/>
    </row>
    <row r="31" spans="1:34" ht="36" x14ac:dyDescent="0.2">
      <c r="A31" s="111">
        <v>14</v>
      </c>
      <c r="B31" s="161" t="s">
        <v>175</v>
      </c>
      <c r="C31" s="161" t="s">
        <v>181</v>
      </c>
      <c r="D31" s="161" t="s">
        <v>196</v>
      </c>
      <c r="E31" s="161" t="s">
        <v>185</v>
      </c>
      <c r="F31" s="96"/>
      <c r="G31" s="96"/>
      <c r="H31" s="161" t="s">
        <v>8</v>
      </c>
      <c r="I31" s="161" t="s">
        <v>9</v>
      </c>
      <c r="J31" s="161" t="s">
        <v>201</v>
      </c>
      <c r="K31" s="164">
        <v>0</v>
      </c>
      <c r="L31" s="188">
        <v>42297.486686724536</v>
      </c>
      <c r="M31" s="96"/>
      <c r="N31" s="175" t="s">
        <v>253</v>
      </c>
      <c r="O31" s="96"/>
      <c r="P31" s="96"/>
      <c r="Q31" s="201"/>
      <c r="R31" s="201"/>
      <c r="S31" s="201"/>
      <c r="T31" s="202"/>
      <c r="U31" s="203"/>
      <c r="V31" s="204"/>
      <c r="W31" s="208"/>
      <c r="X31" s="208"/>
      <c r="Y31" s="206"/>
      <c r="Z31" s="205"/>
      <c r="AA31" s="213"/>
      <c r="AB31" s="214"/>
      <c r="AC31" s="213"/>
      <c r="AD31" s="213"/>
      <c r="AE31" s="214"/>
      <c r="AF31" s="213"/>
      <c r="AG31" s="213"/>
      <c r="AH31" s="213"/>
    </row>
    <row r="32" spans="1:34" ht="38.25" customHeight="1" x14ac:dyDescent="0.2">
      <c r="A32" s="111">
        <v>15</v>
      </c>
      <c r="B32" s="161" t="s">
        <v>176</v>
      </c>
      <c r="C32" s="161" t="s">
        <v>182</v>
      </c>
      <c r="D32" s="161" t="s">
        <v>182</v>
      </c>
      <c r="E32" s="161" t="s">
        <v>186</v>
      </c>
      <c r="F32" s="96" t="s">
        <v>192</v>
      </c>
      <c r="G32" s="96"/>
      <c r="H32" s="161" t="s">
        <v>8</v>
      </c>
      <c r="I32" s="161" t="s">
        <v>9</v>
      </c>
      <c r="J32" s="161" t="s">
        <v>83</v>
      </c>
      <c r="K32" s="164">
        <v>11005.91</v>
      </c>
      <c r="L32" s="188">
        <v>42297.505712349535</v>
      </c>
      <c r="M32" s="96"/>
      <c r="N32" s="175" t="s">
        <v>264</v>
      </c>
      <c r="O32" s="96"/>
      <c r="P32" s="96"/>
      <c r="Q32" s="201"/>
      <c r="R32" s="201"/>
      <c r="S32" s="201"/>
      <c r="T32" s="202"/>
      <c r="U32" s="203"/>
      <c r="V32" s="204"/>
      <c r="W32" s="208"/>
      <c r="X32" s="208"/>
      <c r="Y32" s="206"/>
      <c r="Z32" s="205"/>
      <c r="AA32" s="32"/>
      <c r="AB32" s="34"/>
      <c r="AC32" s="32"/>
      <c r="AD32" s="32"/>
      <c r="AE32" s="34"/>
      <c r="AF32" s="32"/>
      <c r="AG32" s="32"/>
      <c r="AH32" s="32"/>
    </row>
    <row r="33" spans="1:34" ht="36" x14ac:dyDescent="0.2">
      <c r="A33" s="111">
        <v>16</v>
      </c>
      <c r="B33" s="161" t="s">
        <v>178</v>
      </c>
      <c r="C33" s="161" t="s">
        <v>182</v>
      </c>
      <c r="D33" s="161" t="s">
        <v>182</v>
      </c>
      <c r="E33" s="161" t="s">
        <v>188</v>
      </c>
      <c r="F33" s="96" t="s">
        <v>118</v>
      </c>
      <c r="G33" s="96"/>
      <c r="H33" s="161" t="s">
        <v>8</v>
      </c>
      <c r="I33" s="161" t="s">
        <v>9</v>
      </c>
      <c r="J33" s="161" t="s">
        <v>13</v>
      </c>
      <c r="K33" s="164">
        <v>10000</v>
      </c>
      <c r="L33" s="188">
        <v>42297.509256018515</v>
      </c>
      <c r="M33" s="96"/>
      <c r="N33" s="175" t="s">
        <v>260</v>
      </c>
      <c r="O33" s="96"/>
      <c r="P33" s="96"/>
      <c r="Q33" s="201"/>
      <c r="R33" s="201"/>
      <c r="S33" s="201"/>
      <c r="T33" s="202"/>
      <c r="U33" s="203"/>
      <c r="V33" s="204"/>
      <c r="W33" s="208"/>
      <c r="X33" s="208"/>
      <c r="Y33" s="206"/>
      <c r="Z33" s="205"/>
      <c r="AA33" s="166" t="s">
        <v>109</v>
      </c>
      <c r="AB33" s="34"/>
      <c r="AC33" s="32"/>
      <c r="AD33" s="32"/>
      <c r="AE33" s="34"/>
      <c r="AF33" s="32"/>
      <c r="AG33" s="32"/>
      <c r="AH33" s="32"/>
    </row>
    <row r="34" spans="1:34" ht="48.75" customHeight="1" x14ac:dyDescent="0.2">
      <c r="A34" s="111">
        <v>17</v>
      </c>
      <c r="B34" s="173" t="s">
        <v>202</v>
      </c>
      <c r="C34" s="173" t="s">
        <v>59</v>
      </c>
      <c r="D34" s="173" t="s">
        <v>203</v>
      </c>
      <c r="E34" s="177" t="s">
        <v>184</v>
      </c>
      <c r="F34" s="166"/>
      <c r="G34" s="166"/>
      <c r="H34" s="161" t="s">
        <v>8</v>
      </c>
      <c r="I34" s="161" t="s">
        <v>9</v>
      </c>
      <c r="J34" s="161" t="s">
        <v>13</v>
      </c>
      <c r="K34" s="164">
        <v>982000</v>
      </c>
      <c r="L34" s="188">
        <v>42341</v>
      </c>
      <c r="M34" s="166"/>
      <c r="N34" s="175" t="s">
        <v>263</v>
      </c>
      <c r="O34" s="166"/>
      <c r="P34" s="166"/>
      <c r="Q34" s="209"/>
      <c r="R34" s="209"/>
      <c r="S34" s="209"/>
      <c r="T34" s="202"/>
      <c r="U34" s="203"/>
      <c r="V34" s="204"/>
      <c r="W34" s="208"/>
      <c r="X34" s="208"/>
      <c r="Y34" s="206"/>
      <c r="Z34" s="205"/>
      <c r="AA34" s="192"/>
      <c r="AB34" s="196"/>
      <c r="AC34" s="192"/>
      <c r="AD34" s="192"/>
      <c r="AE34" s="196"/>
      <c r="AF34" s="192"/>
      <c r="AG34" s="192"/>
      <c r="AH34" s="192"/>
    </row>
    <row r="35" spans="1:34" ht="48" x14ac:dyDescent="0.2">
      <c r="A35" s="111">
        <v>18</v>
      </c>
      <c r="B35" s="182" t="s">
        <v>210</v>
      </c>
      <c r="C35" s="161" t="s">
        <v>182</v>
      </c>
      <c r="D35" s="161" t="s">
        <v>182</v>
      </c>
      <c r="E35" s="182" t="s">
        <v>215</v>
      </c>
      <c r="F35" s="32" t="s">
        <v>192</v>
      </c>
      <c r="G35" s="32"/>
      <c r="H35" s="161" t="s">
        <v>8</v>
      </c>
      <c r="I35" s="161" t="s">
        <v>9</v>
      </c>
      <c r="J35" s="161" t="s">
        <v>13</v>
      </c>
      <c r="K35" s="183">
        <v>4365.49</v>
      </c>
      <c r="L35" s="184">
        <v>42415.413218831018</v>
      </c>
      <c r="M35" s="32"/>
      <c r="N35" s="175" t="s">
        <v>264</v>
      </c>
      <c r="O35" s="32"/>
      <c r="P35" s="32"/>
      <c r="Q35" s="210"/>
      <c r="R35" s="210"/>
      <c r="S35" s="210"/>
      <c r="T35" s="211"/>
      <c r="U35" s="203"/>
      <c r="V35" s="204"/>
      <c r="W35" s="208"/>
      <c r="X35" s="232"/>
      <c r="Y35" s="213"/>
      <c r="Z35" s="212"/>
      <c r="AA35" s="217"/>
      <c r="AB35" s="218"/>
      <c r="AC35" s="217"/>
      <c r="AD35" s="217"/>
      <c r="AE35" s="218"/>
      <c r="AF35" s="217"/>
      <c r="AG35" s="217"/>
      <c r="AH35" s="217"/>
    </row>
    <row r="36" spans="1:34" ht="48" x14ac:dyDescent="0.2">
      <c r="A36" s="111">
        <v>19</v>
      </c>
      <c r="B36" s="182" t="s">
        <v>211</v>
      </c>
      <c r="C36" s="161" t="s">
        <v>182</v>
      </c>
      <c r="D36" s="161" t="s">
        <v>182</v>
      </c>
      <c r="E36" s="182" t="s">
        <v>216</v>
      </c>
      <c r="F36" s="32" t="s">
        <v>192</v>
      </c>
      <c r="G36" s="32"/>
      <c r="H36" s="161" t="s">
        <v>8</v>
      </c>
      <c r="I36" s="161" t="s">
        <v>9</v>
      </c>
      <c r="J36" s="161" t="s">
        <v>13</v>
      </c>
      <c r="K36" s="183">
        <v>1073.8399999999999</v>
      </c>
      <c r="L36" s="184">
        <v>42415.417156793977</v>
      </c>
      <c r="M36" s="32"/>
      <c r="N36" s="175" t="s">
        <v>264</v>
      </c>
      <c r="O36" s="32"/>
      <c r="P36" s="32"/>
      <c r="Q36" s="210"/>
      <c r="R36" s="210"/>
      <c r="S36" s="210"/>
      <c r="T36" s="211"/>
      <c r="U36" s="203"/>
      <c r="V36" s="204"/>
      <c r="W36" s="208"/>
      <c r="X36" s="232"/>
      <c r="Y36" s="213"/>
      <c r="Z36" s="212"/>
      <c r="AA36" s="217"/>
      <c r="AB36" s="218"/>
      <c r="AC36" s="217"/>
      <c r="AD36" s="217"/>
      <c r="AE36" s="218"/>
      <c r="AF36" s="217"/>
      <c r="AG36" s="217"/>
      <c r="AH36" s="217"/>
    </row>
    <row r="37" spans="1:34" ht="48" x14ac:dyDescent="0.2">
      <c r="A37" s="111">
        <v>20</v>
      </c>
      <c r="B37" s="182" t="s">
        <v>212</v>
      </c>
      <c r="C37" s="161" t="s">
        <v>182</v>
      </c>
      <c r="D37" s="161" t="s">
        <v>182</v>
      </c>
      <c r="E37" s="182" t="s">
        <v>217</v>
      </c>
      <c r="F37" s="32" t="s">
        <v>192</v>
      </c>
      <c r="G37" s="32"/>
      <c r="H37" s="161" t="s">
        <v>8</v>
      </c>
      <c r="I37" s="161" t="s">
        <v>9</v>
      </c>
      <c r="J37" s="161" t="s">
        <v>13</v>
      </c>
      <c r="K37" s="183">
        <v>2016.25</v>
      </c>
      <c r="L37" s="184">
        <v>42415.419145601853</v>
      </c>
      <c r="M37" s="32"/>
      <c r="N37" s="175" t="s">
        <v>264</v>
      </c>
      <c r="O37" s="32"/>
      <c r="P37" s="32"/>
      <c r="Q37" s="210"/>
      <c r="R37" s="210"/>
      <c r="S37" s="210"/>
      <c r="T37" s="211"/>
      <c r="U37" s="203"/>
      <c r="V37" s="204"/>
      <c r="W37" s="208"/>
      <c r="X37" s="232"/>
      <c r="Y37" s="213"/>
      <c r="Z37" s="212"/>
      <c r="AA37" s="192"/>
      <c r="AB37" s="196"/>
      <c r="AC37" s="192"/>
      <c r="AD37" s="192"/>
      <c r="AE37" s="196"/>
      <c r="AF37" s="192"/>
      <c r="AG37" s="192"/>
      <c r="AH37" s="192"/>
    </row>
    <row r="38" spans="1:34" ht="24" x14ac:dyDescent="0.2">
      <c r="A38" s="111">
        <v>21</v>
      </c>
      <c r="B38" s="182" t="s">
        <v>237</v>
      </c>
      <c r="C38" s="182" t="s">
        <v>56</v>
      </c>
      <c r="D38" s="182" t="s">
        <v>240</v>
      </c>
      <c r="E38" s="182" t="s">
        <v>241</v>
      </c>
      <c r="F38" s="192"/>
      <c r="G38" s="192"/>
      <c r="H38" s="182" t="s">
        <v>8</v>
      </c>
      <c r="I38" s="182" t="s">
        <v>9</v>
      </c>
      <c r="J38" s="182" t="s">
        <v>83</v>
      </c>
      <c r="K38" s="183">
        <v>9329.2000000000007</v>
      </c>
      <c r="L38" s="184">
        <v>42460</v>
      </c>
      <c r="M38" s="192"/>
      <c r="N38" s="175" t="s">
        <v>264</v>
      </c>
      <c r="O38" s="192"/>
      <c r="P38" s="192"/>
      <c r="Q38" s="210"/>
      <c r="R38" s="210"/>
      <c r="S38" s="210"/>
      <c r="T38" s="215"/>
      <c r="U38" s="203"/>
      <c r="V38" s="204"/>
      <c r="W38" s="208"/>
      <c r="X38" s="216"/>
      <c r="Y38" s="217"/>
      <c r="Z38" s="216"/>
      <c r="AA38" s="192"/>
      <c r="AB38" s="196"/>
      <c r="AC38" s="192"/>
      <c r="AD38" s="192"/>
      <c r="AE38" s="196"/>
      <c r="AF38" s="192"/>
      <c r="AG38" s="192"/>
      <c r="AH38" s="192"/>
    </row>
    <row r="39" spans="1:34" ht="24" x14ac:dyDescent="0.2">
      <c r="A39" s="111">
        <v>22</v>
      </c>
      <c r="B39" s="182" t="s">
        <v>238</v>
      </c>
      <c r="C39" s="182" t="s">
        <v>56</v>
      </c>
      <c r="D39" s="182" t="s">
        <v>240</v>
      </c>
      <c r="E39" s="182" t="s">
        <v>242</v>
      </c>
      <c r="F39" s="192"/>
      <c r="G39" s="192"/>
      <c r="H39" s="182" t="s">
        <v>8</v>
      </c>
      <c r="I39" s="182" t="s">
        <v>9</v>
      </c>
      <c r="J39" s="182" t="s">
        <v>83</v>
      </c>
      <c r="K39" s="183">
        <v>187638.8</v>
      </c>
      <c r="L39" s="184">
        <v>42460</v>
      </c>
      <c r="M39" s="192"/>
      <c r="N39" s="175" t="s">
        <v>264</v>
      </c>
      <c r="O39" s="192"/>
      <c r="P39" s="192"/>
      <c r="Q39" s="210"/>
      <c r="R39" s="210"/>
      <c r="S39" s="210"/>
      <c r="T39" s="215"/>
      <c r="U39" s="203"/>
      <c r="V39" s="204"/>
      <c r="W39" s="208"/>
      <c r="X39" s="216"/>
      <c r="Y39" s="217"/>
      <c r="Z39" s="216"/>
      <c r="AA39" s="192"/>
      <c r="AB39" s="196"/>
      <c r="AC39" s="192"/>
      <c r="AD39" s="192"/>
      <c r="AE39" s="196"/>
      <c r="AF39" s="192"/>
      <c r="AG39" s="192"/>
      <c r="AH39" s="192"/>
    </row>
    <row r="40" spans="1:34" s="15" customFormat="1" ht="36" customHeight="1" thickBot="1" x14ac:dyDescent="0.25">
      <c r="A40" s="475" t="s">
        <v>281</v>
      </c>
      <c r="B40" s="475"/>
      <c r="C40" s="475"/>
      <c r="D40" s="475"/>
      <c r="E40" s="475"/>
      <c r="F40" s="475"/>
      <c r="G40" s="475"/>
      <c r="H40" s="264"/>
      <c r="I40" s="264"/>
      <c r="J40" s="264"/>
      <c r="K40" s="265">
        <f>SUM(K18:K39)</f>
        <v>15236546.030000001</v>
      </c>
      <c r="L40" s="263"/>
      <c r="M40" s="24"/>
      <c r="N40" s="259"/>
      <c r="O40" s="262"/>
      <c r="P40" s="262"/>
      <c r="Q40" s="266"/>
      <c r="R40" s="266"/>
      <c r="S40" s="266"/>
      <c r="T40" s="236"/>
      <c r="U40" s="237"/>
      <c r="V40" s="238"/>
      <c r="W40" s="239"/>
      <c r="X40" s="239"/>
      <c r="Y40" s="240"/>
      <c r="Z40" s="239"/>
      <c r="AA40" s="24"/>
      <c r="AB40" s="25"/>
      <c r="AC40" s="24"/>
      <c r="AD40" s="24"/>
      <c r="AE40" s="25"/>
      <c r="AF40" s="24"/>
      <c r="AG40" s="24"/>
      <c r="AH40" s="24"/>
    </row>
    <row r="41" spans="1:34" ht="12.75" thickTop="1" x14ac:dyDescent="0.2">
      <c r="Q41" s="50">
        <v>53859000</v>
      </c>
    </row>
    <row r="43" spans="1:34" x14ac:dyDescent="0.2">
      <c r="Q43" s="50">
        <f>Q41-Q40</f>
        <v>53859000</v>
      </c>
    </row>
  </sheetData>
  <mergeCells count="5">
    <mergeCell ref="A1:K1"/>
    <mergeCell ref="A3:L3"/>
    <mergeCell ref="O3:S3"/>
    <mergeCell ref="AA3:AH3"/>
    <mergeCell ref="A40:G40"/>
  </mergeCells>
  <conditionalFormatting sqref="N2:N17 N21:N22 N33:N34 N27:N28 N37:N1048576">
    <cfRule type="containsText" dxfId="71" priority="15" operator="containsText" text="Open">
      <formula>NOT(ISERROR(SEARCH("Open",N2)))</formula>
    </cfRule>
    <cfRule type="containsText" dxfId="70" priority="16" operator="containsText" text="Finalised">
      <formula>NOT(ISERROR(SEARCH("Finalised",N2)))</formula>
    </cfRule>
  </conditionalFormatting>
  <conditionalFormatting sqref="N19:N20 N32">
    <cfRule type="containsText" dxfId="69" priority="13" operator="containsText" text="Open">
      <formula>NOT(ISERROR(SEARCH("Open",N19)))</formula>
    </cfRule>
    <cfRule type="containsText" dxfId="68" priority="14" operator="containsText" text="Finalised">
      <formula>NOT(ISERROR(SEARCH("Finalised",N19)))</formula>
    </cfRule>
  </conditionalFormatting>
  <conditionalFormatting sqref="N18">
    <cfRule type="containsText" dxfId="67" priority="11" operator="containsText" text="Open">
      <formula>NOT(ISERROR(SEARCH("Open",N18)))</formula>
    </cfRule>
    <cfRule type="containsText" dxfId="66" priority="12" operator="containsText" text="Finalised">
      <formula>NOT(ISERROR(SEARCH("Finalised",N18)))</formula>
    </cfRule>
  </conditionalFormatting>
  <conditionalFormatting sqref="N24:N25">
    <cfRule type="containsText" dxfId="65" priority="9" operator="containsText" text="Open">
      <formula>NOT(ISERROR(SEARCH("Open",N24)))</formula>
    </cfRule>
    <cfRule type="containsText" dxfId="64" priority="10" operator="containsText" text="Finalised">
      <formula>NOT(ISERROR(SEARCH("Finalised",N24)))</formula>
    </cfRule>
  </conditionalFormatting>
  <conditionalFormatting sqref="N29:N31">
    <cfRule type="containsText" dxfId="63" priority="7" operator="containsText" text="Open">
      <formula>NOT(ISERROR(SEARCH("Open",N29)))</formula>
    </cfRule>
    <cfRule type="containsText" dxfId="62" priority="8" operator="containsText" text="Finalised">
      <formula>NOT(ISERROR(SEARCH("Finalised",N29)))</formula>
    </cfRule>
  </conditionalFormatting>
  <conditionalFormatting sqref="N35:N36">
    <cfRule type="containsText" dxfId="61" priority="5" operator="containsText" text="Open">
      <formula>NOT(ISERROR(SEARCH("Open",N35)))</formula>
    </cfRule>
    <cfRule type="containsText" dxfId="60" priority="6" operator="containsText" text="Finalised">
      <formula>NOT(ISERROR(SEARCH("Finalised",N35)))</formula>
    </cfRule>
  </conditionalFormatting>
  <conditionalFormatting sqref="N26">
    <cfRule type="containsText" dxfId="59" priority="3" operator="containsText" text="Open">
      <formula>NOT(ISERROR(SEARCH("Open",N26)))</formula>
    </cfRule>
    <cfRule type="containsText" dxfId="58" priority="4" operator="containsText" text="Finalised">
      <formula>NOT(ISERROR(SEARCH("Finalised",N26)))</formula>
    </cfRule>
  </conditionalFormatting>
  <conditionalFormatting sqref="N23">
    <cfRule type="containsText" dxfId="57" priority="1" operator="containsText" text="Open">
      <formula>NOT(ISERROR(SEARCH("Open",N23)))</formula>
    </cfRule>
    <cfRule type="containsText" dxfId="56" priority="2" operator="containsText" text="Finalised">
      <formula>NOT(ISERROR(SEARCH("Finalised",N23)))</formula>
    </cfRule>
  </conditionalFormatting>
  <pageMargins left="0.39370078740157483" right="0.39370078740157483" top="0.59055118110236227" bottom="0.59055118110236227" header="0" footer="0"/>
  <pageSetup paperSize="9" fitToHeight="4" orientation="landscape" r:id="rId1"/>
  <headerFooter alignWithMargins="0">
    <oddHeader>&amp;R&amp;12Annexure H</oddHeader>
    <oddFooter xml:space="preserve">&amp;L&amp;12Fruitless &amp; Wasteful Register - items still under investigations&amp;R&amp;8&amp;P&amp;10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34</vt:i4>
      </vt:variant>
    </vt:vector>
  </HeadingPairs>
  <TitlesOfParts>
    <vt:vector size="52" baseType="lpstr">
      <vt:lpstr>FMR F&amp;W - 04 Dec 15</vt:lpstr>
      <vt:lpstr>F&amp;W SAPO FY20</vt:lpstr>
      <vt:lpstr>F&amp;W PB FY20</vt:lpstr>
      <vt:lpstr>F&amp;W Docex FY20</vt:lpstr>
      <vt:lpstr>F&amp;W CFG FY20</vt:lpstr>
      <vt:lpstr>F&amp;W Reg FY 17 Open</vt:lpstr>
      <vt:lpstr>F&amp;W Reg FY 17 (2)</vt:lpstr>
      <vt:lpstr>Not F&amp;W FY17</vt:lpstr>
      <vt:lpstr>F&amp;W Reg FY 16 Open (2)</vt:lpstr>
      <vt:lpstr>F&amp;W Reg FY 16</vt:lpstr>
      <vt:lpstr>F&amp;W Reg FY 15</vt:lpstr>
      <vt:lpstr>FMR F&amp;W - 21 May 2015</vt:lpstr>
      <vt:lpstr>F&amp;W Reg FY 16 Not</vt:lpstr>
      <vt:lpstr>F&amp;W Reg FY 16 Ver</vt:lpstr>
      <vt:lpstr>F&amp;W Reg FY 16 Open</vt:lpstr>
      <vt:lpstr>F&amp;W FINALISED 25 May 15</vt:lpstr>
      <vt:lpstr>F&amp;W Open_FY15</vt:lpstr>
      <vt:lpstr>F&amp;W VER VAL 25 May 15</vt:lpstr>
      <vt:lpstr>'F&amp;W CFG FY20'!Print_Area</vt:lpstr>
      <vt:lpstr>'F&amp;W Docex FY20'!Print_Area</vt:lpstr>
      <vt:lpstr>'F&amp;W FINALISED 25 May 15'!Print_Area</vt:lpstr>
      <vt:lpstr>'F&amp;W Open_FY15'!Print_Area</vt:lpstr>
      <vt:lpstr>'F&amp;W PB FY20'!Print_Area</vt:lpstr>
      <vt:lpstr>'F&amp;W Reg FY 15'!Print_Area</vt:lpstr>
      <vt:lpstr>'F&amp;W Reg FY 16'!Print_Area</vt:lpstr>
      <vt:lpstr>'F&amp;W Reg FY 16 Not'!Print_Area</vt:lpstr>
      <vt:lpstr>'F&amp;W Reg FY 16 Open'!Print_Area</vt:lpstr>
      <vt:lpstr>'F&amp;W Reg FY 16 Open (2)'!Print_Area</vt:lpstr>
      <vt:lpstr>'F&amp;W Reg FY 16 Ver'!Print_Area</vt:lpstr>
      <vt:lpstr>'F&amp;W Reg FY 17 (2)'!Print_Area</vt:lpstr>
      <vt:lpstr>'F&amp;W Reg FY 17 Open'!Print_Area</vt:lpstr>
      <vt:lpstr>'F&amp;W SAPO FY20'!Print_Area</vt:lpstr>
      <vt:lpstr>'F&amp;W VER VAL 25 May 15'!Print_Area</vt:lpstr>
      <vt:lpstr>'Not F&amp;W FY17'!Print_Area</vt:lpstr>
      <vt:lpstr>'F&amp;W CFG FY20'!Print_Titles</vt:lpstr>
      <vt:lpstr>'F&amp;W Docex FY20'!Print_Titles</vt:lpstr>
      <vt:lpstr>'F&amp;W FINALISED 25 May 15'!Print_Titles</vt:lpstr>
      <vt:lpstr>'F&amp;W Open_FY15'!Print_Titles</vt:lpstr>
      <vt:lpstr>'F&amp;W PB FY20'!Print_Titles</vt:lpstr>
      <vt:lpstr>'F&amp;W Reg FY 15'!Print_Titles</vt:lpstr>
      <vt:lpstr>'F&amp;W Reg FY 16'!Print_Titles</vt:lpstr>
      <vt:lpstr>'F&amp;W Reg FY 16 Not'!Print_Titles</vt:lpstr>
      <vt:lpstr>'F&amp;W Reg FY 16 Open'!Print_Titles</vt:lpstr>
      <vt:lpstr>'F&amp;W Reg FY 16 Open (2)'!Print_Titles</vt:lpstr>
      <vt:lpstr>'F&amp;W Reg FY 16 Ver'!Print_Titles</vt:lpstr>
      <vt:lpstr>'F&amp;W Reg FY 17 (2)'!Print_Titles</vt:lpstr>
      <vt:lpstr>'F&amp;W Reg FY 17 Open'!Print_Titles</vt:lpstr>
      <vt:lpstr>'F&amp;W SAPO FY20'!Print_Titles</vt:lpstr>
      <vt:lpstr>'F&amp;W VER VAL 25 May 15'!Print_Titles</vt:lpstr>
      <vt:lpstr>'FMR F&amp;W - 04 Dec 15'!Print_Titles</vt:lpstr>
      <vt:lpstr>'FMR F&amp;W - 21 May 2015'!Print_Titles</vt:lpstr>
      <vt:lpstr>'Not F&amp;W FY17'!Print_Titles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2014-08-21T12:11:36Z</dcterms:created>
  <dcterms:modified xsi:type="dcterms:W3CDTF">2021-07-13T11:29:07Z</dcterms:modified>
</cp:coreProperties>
</file>