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Default Extension="emf" ContentType="image/x-emf"/>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450" windowWidth="8460" windowHeight="5415" tabRatio="965"/>
  </bookViews>
  <sheets>
    <sheet name="Summary Current Commitments" sheetId="10" r:id="rId1"/>
    <sheet name="Summary Capital  Commitments" sheetId="27" r:id="rId2"/>
    <sheet name="Free State Cur Comm - Annex C1" sheetId="6" r:id="rId3"/>
    <sheet name="Free State Cap-Annex C2" sheetId="23" r:id="rId4"/>
    <sheet name="W Cape Cur Comm - Annex C1" sheetId="12" r:id="rId5"/>
    <sheet name="W Cape Cap Comm-Annex C2" sheetId="29" r:id="rId6"/>
    <sheet name="N West Cur Comm - Annex C1" sheetId="13" r:id="rId7"/>
    <sheet name="N West Cap Comm-Annex C2" sheetId="30" r:id="rId8"/>
    <sheet name="KZN Cur Comm - Annex C1" sheetId="14" r:id="rId9"/>
    <sheet name="KZN Cap Comm-Annex C2" sheetId="31" r:id="rId10"/>
    <sheet name="E Cape Cur Comm - Annex C1" sheetId="15" r:id="rId11"/>
    <sheet name="E Cape Cap Comm-Annex C2" sheetId="32" r:id="rId12"/>
    <sheet name="N Cape Cur Comm - Annex C1" sheetId="16" r:id="rId13"/>
    <sheet name="N Cape Cap Comm-Annex C2" sheetId="35" r:id="rId14"/>
    <sheet name="Gauteng Cur Comm - Annex C1" sheetId="17" r:id="rId15"/>
    <sheet name="Gauteng Cap Comm-Annex C2" sheetId="34" r:id="rId16"/>
    <sheet name="Limpop Cur Comm - Annex C1" sheetId="18" r:id="rId17"/>
    <sheet name="Limpopo Cap Comm. Annex C2" sheetId="36" r:id="rId18"/>
    <sheet name="Mpumalanga Cur Comm - Annex C1" sheetId="19" r:id="rId19"/>
    <sheet name="Mpumalanga Cap Comm-Annex C1" sheetId="24" r:id="rId20"/>
    <sheet name="Head Office Cap Comm-Annex-C2" sheetId="26" r:id="rId21"/>
    <sheet name="Head Office Curr Comm-Annex C1" sheetId="20" r:id="rId22"/>
    <sheet name="Acerno_Cache_XXXXX" sheetId="40" state="veryHidden" r:id="rId23"/>
    <sheet name="ACIP" sheetId="39" r:id="rId24"/>
    <sheet name="RBIG" sheetId="38" r:id="rId25"/>
    <sheet name="March 2016" sheetId="3" r:id="rId26"/>
    <sheet name="Sheet1" sheetId="21" r:id="rId27"/>
    <sheet name="Sheet2" sheetId="37" r:id="rId28"/>
  </sheets>
  <externalReferences>
    <externalReference r:id="rId29"/>
  </externalReferences>
  <definedNames>
    <definedName name="_xlnm._FilterDatabase" localSheetId="14" hidden="1">'Gauteng Cur Comm - Annex C1'!$C$1:$C$70</definedName>
    <definedName name="_xlnm._FilterDatabase" localSheetId="20" hidden="1">'Head Office Cap Comm-Annex-C2'!$A$22:$P$76</definedName>
    <definedName name="_xlnm._FilterDatabase" localSheetId="21" hidden="1">'Head Office Curr Comm-Annex C1'!$A$23:$O$354</definedName>
    <definedName name="_xlnm.Print_Titles" localSheetId="10">'E Cape Cur Comm - Annex C1'!#REF!</definedName>
    <definedName name="_xlnm.Print_Titles" localSheetId="14">'Gauteng Cur Comm - Annex C1'!#REF!</definedName>
    <definedName name="_xlnm.Print_Titles" localSheetId="21">'Head Office Curr Comm-Annex C1'!#REF!</definedName>
    <definedName name="_xlnm.Print_Titles" localSheetId="8">'KZN Cur Comm - Annex C1'!#REF!</definedName>
    <definedName name="_xlnm.Print_Titles" localSheetId="16">'Limpop Cur Comm - Annex C1'!#REF!</definedName>
    <definedName name="_xlnm.Print_Titles" localSheetId="12">'N Cape Cur Comm - Annex C1'!#REF!</definedName>
  </definedNames>
  <calcPr calcId="125725"/>
</workbook>
</file>

<file path=xl/calcChain.xml><?xml version="1.0" encoding="utf-8"?>
<calcChain xmlns="http://schemas.openxmlformats.org/spreadsheetml/2006/main">
  <c r="K346" i="20"/>
  <c r="M346" s="1"/>
  <c r="O346" s="1"/>
  <c r="K345"/>
  <c r="M345"/>
  <c r="O345"/>
  <c r="K273"/>
  <c r="M273" s="1"/>
  <c r="O273" s="1"/>
  <c r="K351"/>
  <c r="M351" s="1"/>
  <c r="K352"/>
  <c r="M352"/>
  <c r="K350"/>
  <c r="M350" s="1"/>
  <c r="K349"/>
  <c r="M349"/>
  <c r="K348"/>
  <c r="M348" s="1"/>
  <c r="O348" s="1"/>
  <c r="K347"/>
  <c r="M347" s="1"/>
  <c r="O347" s="1"/>
  <c r="H24" i="38"/>
  <c r="F24"/>
  <c r="H9" i="27"/>
  <c r="E9"/>
  <c r="D9"/>
  <c r="C9"/>
  <c r="B9"/>
  <c r="H32"/>
  <c r="E32"/>
  <c r="D32"/>
  <c r="C32"/>
  <c r="B32"/>
  <c r="G32"/>
  <c r="F32"/>
  <c r="G9"/>
  <c r="F9"/>
  <c r="H40"/>
  <c r="G40"/>
  <c r="F40"/>
  <c r="E40"/>
  <c r="D40"/>
  <c r="C40"/>
  <c r="H39"/>
  <c r="H33"/>
  <c r="G33"/>
  <c r="F33"/>
  <c r="E33"/>
  <c r="D33"/>
  <c r="C33"/>
  <c r="C19"/>
  <c r="H17"/>
  <c r="D17"/>
  <c r="B41"/>
  <c r="B40"/>
  <c r="H40" i="10"/>
  <c r="G40"/>
  <c r="E39"/>
  <c r="G32"/>
  <c r="F32"/>
  <c r="E32"/>
  <c r="D32"/>
  <c r="B32"/>
  <c r="S17" i="38"/>
  <c r="S9"/>
  <c r="E147" i="39"/>
  <c r="E141"/>
  <c r="E135"/>
  <c r="E124"/>
  <c r="E117"/>
  <c r="E108"/>
  <c r="E102"/>
  <c r="E98"/>
  <c r="E91"/>
  <c r="E76"/>
  <c r="E71"/>
  <c r="E65"/>
  <c r="E78" s="1"/>
  <c r="E59"/>
  <c r="E55"/>
  <c r="E49"/>
  <c r="E35"/>
  <c r="E29"/>
  <c r="E159" s="1"/>
  <c r="E24"/>
  <c r="E20"/>
  <c r="E15"/>
  <c r="E153" s="1"/>
  <c r="E9"/>
  <c r="E152"/>
  <c r="N387" i="20"/>
  <c r="G41" i="10" s="1"/>
  <c r="L387" i="20"/>
  <c r="E41" i="10"/>
  <c r="J387" i="20"/>
  <c r="J389" s="1"/>
  <c r="I387"/>
  <c r="B41" i="10"/>
  <c r="N354" i="20"/>
  <c r="G19" i="10" s="1"/>
  <c r="L354" i="20"/>
  <c r="E19" i="10"/>
  <c r="J354" i="20"/>
  <c r="J356" s="1"/>
  <c r="I354"/>
  <c r="B19" i="10"/>
  <c r="N90" i="26"/>
  <c r="N88"/>
  <c r="G42" i="27" s="1"/>
  <c r="L88" i="26"/>
  <c r="L90" s="1"/>
  <c r="J88"/>
  <c r="J90" s="1"/>
  <c r="C42" i="27"/>
  <c r="I88" i="26"/>
  <c r="I90" s="1"/>
  <c r="O74"/>
  <c r="G20" i="27"/>
  <c r="M74" i="26"/>
  <c r="M76" s="1"/>
  <c r="J74"/>
  <c r="J76"/>
  <c r="J31" i="24"/>
  <c r="N35"/>
  <c r="G41" i="27" s="1"/>
  <c r="L35" i="24"/>
  <c r="E41" i="27" s="1"/>
  <c r="J35" i="24"/>
  <c r="C41" i="27" s="1"/>
  <c r="I35" i="24"/>
  <c r="N29"/>
  <c r="L29"/>
  <c r="E19" i="27" s="1"/>
  <c r="J29" i="24"/>
  <c r="I29"/>
  <c r="M38" i="19"/>
  <c r="E40" i="10" s="1"/>
  <c r="K38" i="19"/>
  <c r="C40" i="10" s="1"/>
  <c r="I38" i="19"/>
  <c r="H38"/>
  <c r="M32"/>
  <c r="G18" i="10" s="1"/>
  <c r="K32" i="19"/>
  <c r="E18" i="10"/>
  <c r="I32" i="19"/>
  <c r="C18" i="10" s="1"/>
  <c r="H32" i="19"/>
  <c r="B18" i="10"/>
  <c r="O30" i="36"/>
  <c r="G18" i="27" s="1"/>
  <c r="M30" i="36"/>
  <c r="E18" i="27"/>
  <c r="K30" i="36"/>
  <c r="C18" i="27" s="1"/>
  <c r="J30" i="36"/>
  <c r="B18" i="27"/>
  <c r="O245" i="18"/>
  <c r="G39" i="10" s="1"/>
  <c r="M245" i="18"/>
  <c r="K245"/>
  <c r="C39" i="10"/>
  <c r="J245" i="18"/>
  <c r="B39" i="10" s="1"/>
  <c r="O47" i="18"/>
  <c r="G17" i="10"/>
  <c r="M47" i="18"/>
  <c r="E17" i="10" s="1"/>
  <c r="K47" i="18"/>
  <c r="C17" i="10"/>
  <c r="J47" i="18"/>
  <c r="B17" i="10" s="1"/>
  <c r="O40" i="34"/>
  <c r="F39" i="27"/>
  <c r="M40" i="34"/>
  <c r="D39" i="27" s="1"/>
  <c r="K40" i="34"/>
  <c r="B39" i="27"/>
  <c r="O34" i="34"/>
  <c r="F17" i="27" s="1"/>
  <c r="M34" i="34"/>
  <c r="K34"/>
  <c r="B17" i="27" s="1"/>
  <c r="O88" i="17"/>
  <c r="F38" i="10" s="1"/>
  <c r="M88" i="17"/>
  <c r="D38" i="10"/>
  <c r="K88" i="17"/>
  <c r="B38" i="10" s="1"/>
  <c r="K72" i="17"/>
  <c r="B16" i="10"/>
  <c r="N236" i="35"/>
  <c r="G38" i="27" s="1"/>
  <c r="L236" i="35"/>
  <c r="E38" i="27"/>
  <c r="J236" i="35"/>
  <c r="C38" i="27" s="1"/>
  <c r="I236" i="35"/>
  <c r="B38" i="27"/>
  <c r="N34" i="35"/>
  <c r="G16" i="27" s="1"/>
  <c r="L34" i="35"/>
  <c r="E16" i="27" s="1"/>
  <c r="J34" i="35"/>
  <c r="C16" i="27"/>
  <c r="I34" i="35"/>
  <c r="B16" i="27" s="1"/>
  <c r="O52" i="16"/>
  <c r="H37" i="10"/>
  <c r="N52" i="16"/>
  <c r="G37" i="10" s="1"/>
  <c r="L52" i="16"/>
  <c r="E37" i="10"/>
  <c r="J52" i="16"/>
  <c r="C37" i="10" s="1"/>
  <c r="N43" i="16"/>
  <c r="G15" i="10"/>
  <c r="L43" i="16"/>
  <c r="E15" i="10" s="1"/>
  <c r="J43" i="16"/>
  <c r="C15" i="10" s="1"/>
  <c r="I43" i="16"/>
  <c r="B15" i="10" s="1"/>
  <c r="M53" i="32"/>
  <c r="F37" i="27" s="1"/>
  <c r="K53" i="32"/>
  <c r="D37" i="27"/>
  <c r="I53" i="32"/>
  <c r="B37" i="27" s="1"/>
  <c r="M40" i="32"/>
  <c r="F15" i="27"/>
  <c r="K40" i="32"/>
  <c r="D15" i="27" s="1"/>
  <c r="I40" i="32"/>
  <c r="B15" i="27"/>
  <c r="M42" i="15"/>
  <c r="K42"/>
  <c r="D36" i="10" s="1"/>
  <c r="I42" i="15"/>
  <c r="B36" i="10" s="1"/>
  <c r="N31" i="15"/>
  <c r="M31"/>
  <c r="F14" i="10" s="1"/>
  <c r="K31" i="15"/>
  <c r="D14" i="10"/>
  <c r="I31" i="15"/>
  <c r="B14" i="10" s="1"/>
  <c r="P63" i="31"/>
  <c r="G36" i="27"/>
  <c r="N63" i="31"/>
  <c r="E36" i="27" s="1"/>
  <c r="L63" i="31"/>
  <c r="C36" i="27"/>
  <c r="K63" i="31"/>
  <c r="B36" i="27" s="1"/>
  <c r="P29" i="31"/>
  <c r="G14" i="27"/>
  <c r="N29" i="31"/>
  <c r="E14" i="27" s="1"/>
  <c r="L29" i="31"/>
  <c r="C14" i="27"/>
  <c r="K29" i="31"/>
  <c r="B14" i="27" s="1"/>
  <c r="P64" i="14"/>
  <c r="G35" i="10"/>
  <c r="N64" i="14"/>
  <c r="E35" i="10" s="1"/>
  <c r="L64" i="14"/>
  <c r="C35" i="10"/>
  <c r="K64" i="14"/>
  <c r="B35" i="10" s="1"/>
  <c r="P30" i="14"/>
  <c r="G13" i="10"/>
  <c r="N30" i="14"/>
  <c r="E13" i="10" s="1"/>
  <c r="L30" i="14"/>
  <c r="C13" i="10"/>
  <c r="K30" i="14"/>
  <c r="B13" i="10" s="1"/>
  <c r="M47" i="30"/>
  <c r="G35" i="27"/>
  <c r="K47" i="30"/>
  <c r="E35" i="27" s="1"/>
  <c r="I47" i="30"/>
  <c r="C35" i="27"/>
  <c r="H47" i="30"/>
  <c r="B35" i="27" s="1"/>
  <c r="M34" i="30"/>
  <c r="G13" i="27" s="1"/>
  <c r="K34" i="30"/>
  <c r="E13" i="27"/>
  <c r="I34" i="30"/>
  <c r="C13" i="27" s="1"/>
  <c r="H34" i="30"/>
  <c r="B13" i="27" s="1"/>
  <c r="M30" i="13"/>
  <c r="G12" i="10" s="1"/>
  <c r="K30" i="13"/>
  <c r="E12" i="10"/>
  <c r="I30" i="13"/>
  <c r="C12" i="10" s="1"/>
  <c r="H30" i="13"/>
  <c r="B12" i="10"/>
  <c r="J29" i="13"/>
  <c r="L29" s="1"/>
  <c r="M30" i="29"/>
  <c r="G12" i="27"/>
  <c r="K30" i="29"/>
  <c r="E12" i="27" s="1"/>
  <c r="I30" i="29"/>
  <c r="C12" i="27"/>
  <c r="H30" i="29"/>
  <c r="B12" i="27" s="1"/>
  <c r="N59" i="12"/>
  <c r="G11" i="10"/>
  <c r="L59" i="12"/>
  <c r="E11" i="10" s="1"/>
  <c r="J59" i="12"/>
  <c r="C11" i="10"/>
  <c r="I59" i="12"/>
  <c r="B11" i="10" s="1"/>
  <c r="M30" i="23"/>
  <c r="F11" i="27"/>
  <c r="K30" i="23"/>
  <c r="D11" i="27" s="1"/>
  <c r="I30" i="23"/>
  <c r="B11" i="27" s="1"/>
  <c r="K41" i="6"/>
  <c r="D10" i="10"/>
  <c r="I41" i="6"/>
  <c r="B10" i="10" s="1"/>
  <c r="K7" i="3"/>
  <c r="K11"/>
  <c r="K12"/>
  <c r="C22" i="38"/>
  <c r="C21"/>
  <c r="G4"/>
  <c r="S24"/>
  <c r="L19"/>
  <c r="L12"/>
  <c r="M4"/>
  <c r="B33" i="27"/>
  <c r="J22" i="38"/>
  <c r="J21"/>
  <c r="M20"/>
  <c r="L20"/>
  <c r="K20"/>
  <c r="J20"/>
  <c r="G20"/>
  <c r="E20"/>
  <c r="C20"/>
  <c r="M19"/>
  <c r="K19"/>
  <c r="J19"/>
  <c r="G19"/>
  <c r="E19"/>
  <c r="C19"/>
  <c r="M18"/>
  <c r="L18"/>
  <c r="K18"/>
  <c r="J18"/>
  <c r="G18"/>
  <c r="E18"/>
  <c r="C18"/>
  <c r="J17"/>
  <c r="E17"/>
  <c r="C17"/>
  <c r="M16"/>
  <c r="L16"/>
  <c r="K16"/>
  <c r="J16"/>
  <c r="G16"/>
  <c r="E16"/>
  <c r="C16"/>
  <c r="M15"/>
  <c r="L15"/>
  <c r="K15"/>
  <c r="J15"/>
  <c r="G15"/>
  <c r="E15"/>
  <c r="C15"/>
  <c r="M14"/>
  <c r="L14"/>
  <c r="K14"/>
  <c r="J14"/>
  <c r="G14"/>
  <c r="E14"/>
  <c r="C14"/>
  <c r="M13"/>
  <c r="L13"/>
  <c r="K13"/>
  <c r="J13"/>
  <c r="G13"/>
  <c r="E13"/>
  <c r="C13"/>
  <c r="M12"/>
  <c r="K12"/>
  <c r="J12"/>
  <c r="G12"/>
  <c r="E12"/>
  <c r="C12"/>
  <c r="J11"/>
  <c r="E11"/>
  <c r="C11"/>
  <c r="J10"/>
  <c r="E10"/>
  <c r="C10"/>
  <c r="C24" s="1"/>
  <c r="J9"/>
  <c r="E9"/>
  <c r="C9"/>
  <c r="J8"/>
  <c r="E8"/>
  <c r="C8"/>
  <c r="J7"/>
  <c r="E7"/>
  <c r="C7"/>
  <c r="J6"/>
  <c r="E6"/>
  <c r="C6"/>
  <c r="J5"/>
  <c r="E5"/>
  <c r="E24"/>
  <c r="C5"/>
  <c r="L4"/>
  <c r="K4"/>
  <c r="K344" i="20"/>
  <c r="M344" s="1"/>
  <c r="O344" s="1"/>
  <c r="K343"/>
  <c r="M343"/>
  <c r="K342"/>
  <c r="M342"/>
  <c r="O342" s="1"/>
  <c r="K341"/>
  <c r="M341" s="1"/>
  <c r="O341" s="1"/>
  <c r="K340"/>
  <c r="M340"/>
  <c r="E156" i="39"/>
  <c r="E154"/>
  <c r="E160"/>
  <c r="E158"/>
  <c r="E155"/>
  <c r="K87" i="26"/>
  <c r="M87" s="1"/>
  <c r="O87" s="1"/>
  <c r="K86"/>
  <c r="M86"/>
  <c r="O86" s="1"/>
  <c r="K85"/>
  <c r="K88" s="1"/>
  <c r="D42" i="27" s="1"/>
  <c r="P26" i="36"/>
  <c r="K26" i="35"/>
  <c r="M26" s="1"/>
  <c r="O26" s="1"/>
  <c r="K27" i="16"/>
  <c r="M27"/>
  <c r="O27" s="1"/>
  <c r="K39"/>
  <c r="M39" s="1"/>
  <c r="O39" s="1"/>
  <c r="K38"/>
  <c r="M38"/>
  <c r="O38" s="1"/>
  <c r="K25"/>
  <c r="M25" s="1"/>
  <c r="O25"/>
  <c r="K26"/>
  <c r="M26" s="1"/>
  <c r="O26" s="1"/>
  <c r="K28"/>
  <c r="M28"/>
  <c r="O28" s="1"/>
  <c r="K29"/>
  <c r="M29"/>
  <c r="O29"/>
  <c r="K30"/>
  <c r="M30" s="1"/>
  <c r="O30" s="1"/>
  <c r="K31"/>
  <c r="M31"/>
  <c r="O31" s="1"/>
  <c r="K32"/>
  <c r="K33"/>
  <c r="M33" s="1"/>
  <c r="O33" s="1"/>
  <c r="L29" i="36"/>
  <c r="N29" s="1"/>
  <c r="P29" s="1"/>
  <c r="L28"/>
  <c r="N28"/>
  <c r="P28" s="1"/>
  <c r="L27"/>
  <c r="N27" s="1"/>
  <c r="P27" s="1"/>
  <c r="N26"/>
  <c r="L26"/>
  <c r="L25"/>
  <c r="L247" i="18"/>
  <c r="N247"/>
  <c r="P247" s="1"/>
  <c r="L244"/>
  <c r="N244"/>
  <c r="P244"/>
  <c r="L243"/>
  <c r="N243" s="1"/>
  <c r="P243" s="1"/>
  <c r="L242"/>
  <c r="N242"/>
  <c r="P242" s="1"/>
  <c r="L241"/>
  <c r="N241" s="1"/>
  <c r="P241" s="1"/>
  <c r="L240"/>
  <c r="N240"/>
  <c r="P240" s="1"/>
  <c r="L239"/>
  <c r="N239" s="1"/>
  <c r="P239"/>
  <c r="L238"/>
  <c r="N238" s="1"/>
  <c r="P238" s="1"/>
  <c r="L237"/>
  <c r="N237"/>
  <c r="P237" s="1"/>
  <c r="L236"/>
  <c r="N236"/>
  <c r="P236"/>
  <c r="L235"/>
  <c r="N235" s="1"/>
  <c r="P235" s="1"/>
  <c r="L234"/>
  <c r="N234"/>
  <c r="P234" s="1"/>
  <c r="L233"/>
  <c r="N233" s="1"/>
  <c r="P233" s="1"/>
  <c r="L232"/>
  <c r="N232"/>
  <c r="P232" s="1"/>
  <c r="L231"/>
  <c r="N231" s="1"/>
  <c r="P231"/>
  <c r="L230"/>
  <c r="N230" s="1"/>
  <c r="P230" s="1"/>
  <c r="L229"/>
  <c r="N229"/>
  <c r="P229" s="1"/>
  <c r="L228"/>
  <c r="N228"/>
  <c r="P228"/>
  <c r="L227"/>
  <c r="N227" s="1"/>
  <c r="P227" s="1"/>
  <c r="L226"/>
  <c r="N226"/>
  <c r="P226" s="1"/>
  <c r="L225"/>
  <c r="N225" s="1"/>
  <c r="P225" s="1"/>
  <c r="L224"/>
  <c r="N224"/>
  <c r="P224" s="1"/>
  <c r="L223"/>
  <c r="N223" s="1"/>
  <c r="P223"/>
  <c r="L222"/>
  <c r="N222" s="1"/>
  <c r="P222" s="1"/>
  <c r="L221"/>
  <c r="N221"/>
  <c r="P221" s="1"/>
  <c r="L220"/>
  <c r="N220"/>
  <c r="P220"/>
  <c r="L219"/>
  <c r="N219" s="1"/>
  <c r="P219" s="1"/>
  <c r="L218"/>
  <c r="N218"/>
  <c r="P218" s="1"/>
  <c r="L217"/>
  <c r="N217" s="1"/>
  <c r="P217" s="1"/>
  <c r="L216"/>
  <c r="N216"/>
  <c r="P216" s="1"/>
  <c r="L215"/>
  <c r="N215" s="1"/>
  <c r="P215"/>
  <c r="L214"/>
  <c r="N214" s="1"/>
  <c r="P214" s="1"/>
  <c r="L213"/>
  <c r="N213"/>
  <c r="P213" s="1"/>
  <c r="L212"/>
  <c r="N212"/>
  <c r="P212"/>
  <c r="L211"/>
  <c r="N211" s="1"/>
  <c r="P211" s="1"/>
  <c r="L210"/>
  <c r="N210"/>
  <c r="P210" s="1"/>
  <c r="L209"/>
  <c r="N209" s="1"/>
  <c r="P209" s="1"/>
  <c r="L208"/>
  <c r="N208"/>
  <c r="P208" s="1"/>
  <c r="L207"/>
  <c r="N207" s="1"/>
  <c r="P207"/>
  <c r="L206"/>
  <c r="N206" s="1"/>
  <c r="P206" s="1"/>
  <c r="L205"/>
  <c r="N205"/>
  <c r="P205" s="1"/>
  <c r="L204"/>
  <c r="N204"/>
  <c r="P204"/>
  <c r="L203"/>
  <c r="N203" s="1"/>
  <c r="P203" s="1"/>
  <c r="L202"/>
  <c r="N202"/>
  <c r="P202" s="1"/>
  <c r="L201"/>
  <c r="N201" s="1"/>
  <c r="P201" s="1"/>
  <c r="L200"/>
  <c r="N200"/>
  <c r="P200" s="1"/>
  <c r="L199"/>
  <c r="N199" s="1"/>
  <c r="P199"/>
  <c r="L198"/>
  <c r="N198" s="1"/>
  <c r="P198" s="1"/>
  <c r="L197"/>
  <c r="N197"/>
  <c r="P197" s="1"/>
  <c r="L196"/>
  <c r="N196"/>
  <c r="P196"/>
  <c r="L195"/>
  <c r="N195" s="1"/>
  <c r="P195" s="1"/>
  <c r="L194"/>
  <c r="N194"/>
  <c r="P194" s="1"/>
  <c r="L193"/>
  <c r="N193" s="1"/>
  <c r="P193" s="1"/>
  <c r="L192"/>
  <c r="N192"/>
  <c r="P192" s="1"/>
  <c r="L191"/>
  <c r="N191" s="1"/>
  <c r="P191"/>
  <c r="L190"/>
  <c r="N190" s="1"/>
  <c r="P190" s="1"/>
  <c r="L189"/>
  <c r="N189"/>
  <c r="P189" s="1"/>
  <c r="L188"/>
  <c r="N188"/>
  <c r="P188"/>
  <c r="L187"/>
  <c r="N187" s="1"/>
  <c r="P187" s="1"/>
  <c r="L186"/>
  <c r="N186"/>
  <c r="P186" s="1"/>
  <c r="L185"/>
  <c r="N185" s="1"/>
  <c r="P185" s="1"/>
  <c r="L184"/>
  <c r="N184"/>
  <c r="P184" s="1"/>
  <c r="L183"/>
  <c r="N183" s="1"/>
  <c r="P183"/>
  <c r="L182"/>
  <c r="N182" s="1"/>
  <c r="P182" s="1"/>
  <c r="L181"/>
  <c r="N181"/>
  <c r="P181" s="1"/>
  <c r="L180"/>
  <c r="N180"/>
  <c r="P180"/>
  <c r="L179"/>
  <c r="N179" s="1"/>
  <c r="P179" s="1"/>
  <c r="L178"/>
  <c r="N178"/>
  <c r="P178" s="1"/>
  <c r="L177"/>
  <c r="N177" s="1"/>
  <c r="P177" s="1"/>
  <c r="L176"/>
  <c r="N176"/>
  <c r="P176" s="1"/>
  <c r="L175"/>
  <c r="N175" s="1"/>
  <c r="P175"/>
  <c r="L174"/>
  <c r="N174" s="1"/>
  <c r="P174" s="1"/>
  <c r="L173"/>
  <c r="N173"/>
  <c r="P173" s="1"/>
  <c r="L172"/>
  <c r="N172"/>
  <c r="P172"/>
  <c r="L171"/>
  <c r="N171" s="1"/>
  <c r="P171" s="1"/>
  <c r="L170"/>
  <c r="N170"/>
  <c r="P170" s="1"/>
  <c r="L169"/>
  <c r="N169" s="1"/>
  <c r="P169" s="1"/>
  <c r="L168"/>
  <c r="N168"/>
  <c r="P168" s="1"/>
  <c r="L167"/>
  <c r="N167" s="1"/>
  <c r="P167"/>
  <c r="L166"/>
  <c r="N166" s="1"/>
  <c r="P166" s="1"/>
  <c r="L165"/>
  <c r="N165"/>
  <c r="P165" s="1"/>
  <c r="L164"/>
  <c r="N164"/>
  <c r="P164"/>
  <c r="L163"/>
  <c r="N163" s="1"/>
  <c r="P163" s="1"/>
  <c r="L162"/>
  <c r="N162"/>
  <c r="P162" s="1"/>
  <c r="L161"/>
  <c r="N161" s="1"/>
  <c r="P161" s="1"/>
  <c r="L160"/>
  <c r="N160"/>
  <c r="P160" s="1"/>
  <c r="L159"/>
  <c r="N159" s="1"/>
  <c r="P159"/>
  <c r="L158"/>
  <c r="N158" s="1"/>
  <c r="P158" s="1"/>
  <c r="L157"/>
  <c r="N157"/>
  <c r="P157" s="1"/>
  <c r="L156"/>
  <c r="N156"/>
  <c r="P156"/>
  <c r="L155"/>
  <c r="N155" s="1"/>
  <c r="P155" s="1"/>
  <c r="L154"/>
  <c r="N154"/>
  <c r="P154" s="1"/>
  <c r="L153"/>
  <c r="N153" s="1"/>
  <c r="P153" s="1"/>
  <c r="L152"/>
  <c r="N152"/>
  <c r="P152" s="1"/>
  <c r="L151"/>
  <c r="N151" s="1"/>
  <c r="P151"/>
  <c r="L150"/>
  <c r="N150" s="1"/>
  <c r="P150" s="1"/>
  <c r="L149"/>
  <c r="N149"/>
  <c r="P149" s="1"/>
  <c r="L148"/>
  <c r="N148"/>
  <c r="P148"/>
  <c r="L147"/>
  <c r="N147" s="1"/>
  <c r="P147" s="1"/>
  <c r="L146"/>
  <c r="N146"/>
  <c r="P146" s="1"/>
  <c r="L145"/>
  <c r="N145" s="1"/>
  <c r="P145" s="1"/>
  <c r="L144"/>
  <c r="N144"/>
  <c r="P144" s="1"/>
  <c r="L143"/>
  <c r="N143" s="1"/>
  <c r="P143"/>
  <c r="L142"/>
  <c r="N142" s="1"/>
  <c r="P142" s="1"/>
  <c r="L141"/>
  <c r="N141"/>
  <c r="P141" s="1"/>
  <c r="L140"/>
  <c r="N140"/>
  <c r="P140"/>
  <c r="L139"/>
  <c r="N139" s="1"/>
  <c r="P139" s="1"/>
  <c r="L138"/>
  <c r="N138"/>
  <c r="P138" s="1"/>
  <c r="L137"/>
  <c r="N137" s="1"/>
  <c r="P137" s="1"/>
  <c r="L136"/>
  <c r="N136"/>
  <c r="P136" s="1"/>
  <c r="L135"/>
  <c r="N135" s="1"/>
  <c r="P135"/>
  <c r="L134"/>
  <c r="N134" s="1"/>
  <c r="P134" s="1"/>
  <c r="L133"/>
  <c r="N133"/>
  <c r="P133" s="1"/>
  <c r="L132"/>
  <c r="N132"/>
  <c r="P132"/>
  <c r="L131"/>
  <c r="N131" s="1"/>
  <c r="P131" s="1"/>
  <c r="L130"/>
  <c r="N130"/>
  <c r="P130" s="1"/>
  <c r="L129"/>
  <c r="N129" s="1"/>
  <c r="P129" s="1"/>
  <c r="L128"/>
  <c r="N128"/>
  <c r="P128" s="1"/>
  <c r="L127"/>
  <c r="N127" s="1"/>
  <c r="P127"/>
  <c r="L126"/>
  <c r="N126" s="1"/>
  <c r="P126" s="1"/>
  <c r="L125"/>
  <c r="N125"/>
  <c r="P125" s="1"/>
  <c r="L124"/>
  <c r="N124"/>
  <c r="P124"/>
  <c r="L123"/>
  <c r="N123" s="1"/>
  <c r="P123" s="1"/>
  <c r="L122"/>
  <c r="N122"/>
  <c r="P122" s="1"/>
  <c r="L121"/>
  <c r="N121" s="1"/>
  <c r="P121" s="1"/>
  <c r="L120"/>
  <c r="N120"/>
  <c r="P120" s="1"/>
  <c r="L119"/>
  <c r="N119" s="1"/>
  <c r="P119"/>
  <c r="L118"/>
  <c r="N118" s="1"/>
  <c r="P118" s="1"/>
  <c r="L117"/>
  <c r="N117"/>
  <c r="P117" s="1"/>
  <c r="L116"/>
  <c r="N116"/>
  <c r="P116"/>
  <c r="L115"/>
  <c r="N115" s="1"/>
  <c r="P115" s="1"/>
  <c r="L114"/>
  <c r="N114"/>
  <c r="P114" s="1"/>
  <c r="L113"/>
  <c r="N113" s="1"/>
  <c r="P113" s="1"/>
  <c r="L112"/>
  <c r="N112"/>
  <c r="P112" s="1"/>
  <c r="L111"/>
  <c r="N111" s="1"/>
  <c r="P111"/>
  <c r="L110"/>
  <c r="N110" s="1"/>
  <c r="P110" s="1"/>
  <c r="L109"/>
  <c r="N109"/>
  <c r="P109" s="1"/>
  <c r="L108"/>
  <c r="N108"/>
  <c r="P108"/>
  <c r="L107"/>
  <c r="N107" s="1"/>
  <c r="P107" s="1"/>
  <c r="L106"/>
  <c r="N106"/>
  <c r="P106" s="1"/>
  <c r="L105"/>
  <c r="N105" s="1"/>
  <c r="P105" s="1"/>
  <c r="L104"/>
  <c r="N104"/>
  <c r="P104" s="1"/>
  <c r="L103"/>
  <c r="N103" s="1"/>
  <c r="P103"/>
  <c r="L102"/>
  <c r="N102" s="1"/>
  <c r="P102" s="1"/>
  <c r="L101"/>
  <c r="N101"/>
  <c r="P101" s="1"/>
  <c r="L100"/>
  <c r="N100"/>
  <c r="P100"/>
  <c r="L99"/>
  <c r="N99" s="1"/>
  <c r="P99" s="1"/>
  <c r="L98"/>
  <c r="N98"/>
  <c r="P98" s="1"/>
  <c r="L97"/>
  <c r="N97" s="1"/>
  <c r="P97" s="1"/>
  <c r="L96"/>
  <c r="N96"/>
  <c r="P96" s="1"/>
  <c r="L95"/>
  <c r="N95" s="1"/>
  <c r="P95"/>
  <c r="L94"/>
  <c r="N94" s="1"/>
  <c r="P94" s="1"/>
  <c r="L93"/>
  <c r="N93"/>
  <c r="P93" s="1"/>
  <c r="L92"/>
  <c r="N92"/>
  <c r="P92"/>
  <c r="L91"/>
  <c r="N91" s="1"/>
  <c r="P91" s="1"/>
  <c r="L90"/>
  <c r="N90"/>
  <c r="P90" s="1"/>
  <c r="L89"/>
  <c r="N89" s="1"/>
  <c r="P89" s="1"/>
  <c r="L88"/>
  <c r="N88"/>
  <c r="P88" s="1"/>
  <c r="L87"/>
  <c r="N87" s="1"/>
  <c r="P87"/>
  <c r="L86"/>
  <c r="N86" s="1"/>
  <c r="P86" s="1"/>
  <c r="L85"/>
  <c r="N85"/>
  <c r="P85" s="1"/>
  <c r="L84"/>
  <c r="N84"/>
  <c r="P84"/>
  <c r="L83"/>
  <c r="N83" s="1"/>
  <c r="P83" s="1"/>
  <c r="L82"/>
  <c r="N82"/>
  <c r="P82" s="1"/>
  <c r="L81"/>
  <c r="N81" s="1"/>
  <c r="P81" s="1"/>
  <c r="L80"/>
  <c r="N80"/>
  <c r="P80" s="1"/>
  <c r="L79"/>
  <c r="N79" s="1"/>
  <c r="P79"/>
  <c r="L78"/>
  <c r="N78" s="1"/>
  <c r="P78" s="1"/>
  <c r="L77"/>
  <c r="N77"/>
  <c r="P77" s="1"/>
  <c r="L76"/>
  <c r="N76"/>
  <c r="P76"/>
  <c r="L75"/>
  <c r="N75" s="1"/>
  <c r="P75" s="1"/>
  <c r="L74"/>
  <c r="N74"/>
  <c r="P74" s="1"/>
  <c r="L73"/>
  <c r="N73" s="1"/>
  <c r="P73" s="1"/>
  <c r="L72"/>
  <c r="N72"/>
  <c r="P72" s="1"/>
  <c r="L71"/>
  <c r="N71" s="1"/>
  <c r="P71"/>
  <c r="L70"/>
  <c r="N70" s="1"/>
  <c r="P70" s="1"/>
  <c r="L69"/>
  <c r="N69"/>
  <c r="P69" s="1"/>
  <c r="L68"/>
  <c r="N68"/>
  <c r="P68"/>
  <c r="L67"/>
  <c r="N67" s="1"/>
  <c r="P67" s="1"/>
  <c r="L66"/>
  <c r="N66"/>
  <c r="P66" s="1"/>
  <c r="L65"/>
  <c r="N65" s="1"/>
  <c r="P65" s="1"/>
  <c r="L64"/>
  <c r="N64"/>
  <c r="P64" s="1"/>
  <c r="L63"/>
  <c r="N63" s="1"/>
  <c r="P63"/>
  <c r="L62"/>
  <c r="N62" s="1"/>
  <c r="P62" s="1"/>
  <c r="L61"/>
  <c r="N61"/>
  <c r="P61" s="1"/>
  <c r="L60"/>
  <c r="N60"/>
  <c r="P60"/>
  <c r="L59"/>
  <c r="N59" s="1"/>
  <c r="P59" s="1"/>
  <c r="L58"/>
  <c r="N58"/>
  <c r="P58" s="1"/>
  <c r="L57"/>
  <c r="N57" s="1"/>
  <c r="P57" s="1"/>
  <c r="L56"/>
  <c r="N56"/>
  <c r="P56" s="1"/>
  <c r="L55"/>
  <c r="N55" s="1"/>
  <c r="P55"/>
  <c r="L54"/>
  <c r="L46"/>
  <c r="N46" s="1"/>
  <c r="P46" s="1"/>
  <c r="L45"/>
  <c r="N45" s="1"/>
  <c r="P45" s="1"/>
  <c r="L44"/>
  <c r="N44" s="1"/>
  <c r="P44" s="1"/>
  <c r="L43"/>
  <c r="N43"/>
  <c r="P43" s="1"/>
  <c r="L42"/>
  <c r="N42" s="1"/>
  <c r="P42" s="1"/>
  <c r="L41"/>
  <c r="N41" s="1"/>
  <c r="P41" s="1"/>
  <c r="L40"/>
  <c r="N40" s="1"/>
  <c r="P40" s="1"/>
  <c r="L39"/>
  <c r="N39"/>
  <c r="P39" s="1"/>
  <c r="L38"/>
  <c r="N38" s="1"/>
  <c r="P38" s="1"/>
  <c r="L37"/>
  <c r="N37" s="1"/>
  <c r="P37" s="1"/>
  <c r="L36"/>
  <c r="N36" s="1"/>
  <c r="L35"/>
  <c r="N35" s="1"/>
  <c r="P35" s="1"/>
  <c r="L34"/>
  <c r="N34" s="1"/>
  <c r="P34" s="1"/>
  <c r="L33"/>
  <c r="N33" s="1"/>
  <c r="P33" s="1"/>
  <c r="L32"/>
  <c r="N32"/>
  <c r="P32" s="1"/>
  <c r="L31"/>
  <c r="N31" s="1"/>
  <c r="P31" s="1"/>
  <c r="L30"/>
  <c r="N30" s="1"/>
  <c r="P30" s="1"/>
  <c r="L29"/>
  <c r="N29" s="1"/>
  <c r="P29" s="1"/>
  <c r="L28"/>
  <c r="N28"/>
  <c r="P28" s="1"/>
  <c r="L27"/>
  <c r="N27" s="1"/>
  <c r="P27" s="1"/>
  <c r="L26"/>
  <c r="N26" s="1"/>
  <c r="P26" s="1"/>
  <c r="L25"/>
  <c r="N25" s="1"/>
  <c r="P25" s="1"/>
  <c r="K295" i="20"/>
  <c r="M295"/>
  <c r="O295" s="1"/>
  <c r="K296"/>
  <c r="M296" s="1"/>
  <c r="O296" s="1"/>
  <c r="K297"/>
  <c r="M297" s="1"/>
  <c r="O297" s="1"/>
  <c r="K298"/>
  <c r="M298" s="1"/>
  <c r="O298" s="1"/>
  <c r="K299"/>
  <c r="M299"/>
  <c r="O299" s="1"/>
  <c r="K300"/>
  <c r="M300" s="1"/>
  <c r="O300" s="1"/>
  <c r="K301"/>
  <c r="M301" s="1"/>
  <c r="O301" s="1"/>
  <c r="K302"/>
  <c r="M302" s="1"/>
  <c r="O302" s="1"/>
  <c r="K303"/>
  <c r="M303"/>
  <c r="O303" s="1"/>
  <c r="K304"/>
  <c r="M304" s="1"/>
  <c r="O304" s="1"/>
  <c r="K305"/>
  <c r="M305" s="1"/>
  <c r="O305" s="1"/>
  <c r="K306"/>
  <c r="M306" s="1"/>
  <c r="O306" s="1"/>
  <c r="K307"/>
  <c r="M307"/>
  <c r="O307" s="1"/>
  <c r="K308"/>
  <c r="M308" s="1"/>
  <c r="O308" s="1"/>
  <c r="K309"/>
  <c r="M309" s="1"/>
  <c r="O309" s="1"/>
  <c r="K310"/>
  <c r="M310" s="1"/>
  <c r="O310" s="1"/>
  <c r="K311"/>
  <c r="M311"/>
  <c r="O311" s="1"/>
  <c r="K312"/>
  <c r="M312" s="1"/>
  <c r="O312" s="1"/>
  <c r="K313"/>
  <c r="M313" s="1"/>
  <c r="O313" s="1"/>
  <c r="K314"/>
  <c r="M314" s="1"/>
  <c r="O314" s="1"/>
  <c r="K315"/>
  <c r="M315"/>
  <c r="O315" s="1"/>
  <c r="K316"/>
  <c r="M316" s="1"/>
  <c r="O316" s="1"/>
  <c r="K317"/>
  <c r="M317" s="1"/>
  <c r="O317" s="1"/>
  <c r="K318"/>
  <c r="M318" s="1"/>
  <c r="O318" s="1"/>
  <c r="K319"/>
  <c r="M319"/>
  <c r="O319" s="1"/>
  <c r="K320"/>
  <c r="M320" s="1"/>
  <c r="O320" s="1"/>
  <c r="K321"/>
  <c r="M321" s="1"/>
  <c r="O321" s="1"/>
  <c r="K322"/>
  <c r="M322" s="1"/>
  <c r="O322" s="1"/>
  <c r="K323"/>
  <c r="M323"/>
  <c r="O323" s="1"/>
  <c r="K324"/>
  <c r="M324" s="1"/>
  <c r="O324" s="1"/>
  <c r="K325"/>
  <c r="M325" s="1"/>
  <c r="O325" s="1"/>
  <c r="K326"/>
  <c r="M326" s="1"/>
  <c r="O326" s="1"/>
  <c r="K327"/>
  <c r="M327"/>
  <c r="O327" s="1"/>
  <c r="K328"/>
  <c r="M328" s="1"/>
  <c r="O328" s="1"/>
  <c r="K329"/>
  <c r="M329" s="1"/>
  <c r="O329" s="1"/>
  <c r="K330"/>
  <c r="M330" s="1"/>
  <c r="O330" s="1"/>
  <c r="K331"/>
  <c r="M331"/>
  <c r="O331" s="1"/>
  <c r="K332"/>
  <c r="M332" s="1"/>
  <c r="O332" s="1"/>
  <c r="K333"/>
  <c r="M333" s="1"/>
  <c r="O333" s="1"/>
  <c r="K334"/>
  <c r="M334" s="1"/>
  <c r="O334" s="1"/>
  <c r="K335"/>
  <c r="M335"/>
  <c r="O335" s="1"/>
  <c r="K336"/>
  <c r="M336" s="1"/>
  <c r="O336" s="1"/>
  <c r="K337"/>
  <c r="M337" s="1"/>
  <c r="O337" s="1"/>
  <c r="K338"/>
  <c r="M338" s="1"/>
  <c r="O338" s="1"/>
  <c r="K339"/>
  <c r="M339"/>
  <c r="O339" s="1"/>
  <c r="K353"/>
  <c r="M353" s="1"/>
  <c r="O353" s="1"/>
  <c r="K362"/>
  <c r="M362" s="1"/>
  <c r="K363"/>
  <c r="M363"/>
  <c r="K364"/>
  <c r="M364" s="1"/>
  <c r="K365"/>
  <c r="M365"/>
  <c r="K366"/>
  <c r="M366" s="1"/>
  <c r="K367"/>
  <c r="M367"/>
  <c r="K368"/>
  <c r="M368" s="1"/>
  <c r="O368" s="1"/>
  <c r="K369"/>
  <c r="M369" s="1"/>
  <c r="O369" s="1"/>
  <c r="K370"/>
  <c r="M370"/>
  <c r="O370" s="1"/>
  <c r="K371"/>
  <c r="M371" s="1"/>
  <c r="O371" s="1"/>
  <c r="K372"/>
  <c r="M372" s="1"/>
  <c r="O372" s="1"/>
  <c r="K373"/>
  <c r="M373" s="1"/>
  <c r="O373" s="1"/>
  <c r="K374"/>
  <c r="M374"/>
  <c r="O374" s="1"/>
  <c r="K375"/>
  <c r="M375" s="1"/>
  <c r="O375" s="1"/>
  <c r="K376"/>
  <c r="M376" s="1"/>
  <c r="O376" s="1"/>
  <c r="K377"/>
  <c r="M377" s="1"/>
  <c r="O377" s="1"/>
  <c r="K378"/>
  <c r="M378"/>
  <c r="O378" s="1"/>
  <c r="K379"/>
  <c r="M379" s="1"/>
  <c r="O379" s="1"/>
  <c r="K380"/>
  <c r="M380" s="1"/>
  <c r="O380" s="1"/>
  <c r="K381"/>
  <c r="M381" s="1"/>
  <c r="O381" s="1"/>
  <c r="K382"/>
  <c r="M382"/>
  <c r="O382" s="1"/>
  <c r="K383"/>
  <c r="M383" s="1"/>
  <c r="O383" s="1"/>
  <c r="K384"/>
  <c r="M384" s="1"/>
  <c r="O384" s="1"/>
  <c r="K385"/>
  <c r="M385" s="1"/>
  <c r="O385" s="1"/>
  <c r="K386"/>
  <c r="M386"/>
  <c r="O386" s="1"/>
  <c r="K26"/>
  <c r="M26" s="1"/>
  <c r="O26" s="1"/>
  <c r="K27"/>
  <c r="O27"/>
  <c r="K28"/>
  <c r="M28"/>
  <c r="O28"/>
  <c r="K29"/>
  <c r="M29" s="1"/>
  <c r="O29" s="1"/>
  <c r="K30"/>
  <c r="M30"/>
  <c r="O30" s="1"/>
  <c r="M31"/>
  <c r="O31" s="1"/>
  <c r="K32"/>
  <c r="M32" s="1"/>
  <c r="O32"/>
  <c r="K33"/>
  <c r="M33" s="1"/>
  <c r="O33" s="1"/>
  <c r="K34"/>
  <c r="M34"/>
  <c r="O34" s="1"/>
  <c r="K35"/>
  <c r="M35"/>
  <c r="O35"/>
  <c r="K36"/>
  <c r="M36" s="1"/>
  <c r="O36" s="1"/>
  <c r="K37"/>
  <c r="M37"/>
  <c r="O37" s="1"/>
  <c r="K38"/>
  <c r="M38" s="1"/>
  <c r="O38" s="1"/>
  <c r="K39"/>
  <c r="M39"/>
  <c r="O39" s="1"/>
  <c r="K40"/>
  <c r="M40" s="1"/>
  <c r="O40"/>
  <c r="K41"/>
  <c r="M41" s="1"/>
  <c r="O41" s="1"/>
  <c r="K42"/>
  <c r="M42"/>
  <c r="O42" s="1"/>
  <c r="K43"/>
  <c r="M43"/>
  <c r="O43"/>
  <c r="K44"/>
  <c r="M44" s="1"/>
  <c r="O44" s="1"/>
  <c r="K45"/>
  <c r="M45"/>
  <c r="O45" s="1"/>
  <c r="K46"/>
  <c r="M46" s="1"/>
  <c r="O46" s="1"/>
  <c r="K47"/>
  <c r="M47"/>
  <c r="O47" s="1"/>
  <c r="K48"/>
  <c r="M48" s="1"/>
  <c r="O48"/>
  <c r="K49"/>
  <c r="M49" s="1"/>
  <c r="O49" s="1"/>
  <c r="K50"/>
  <c r="M50"/>
  <c r="O50" s="1"/>
  <c r="K51"/>
  <c r="M51"/>
  <c r="O51"/>
  <c r="K52"/>
  <c r="M52" s="1"/>
  <c r="O52" s="1"/>
  <c r="K53"/>
  <c r="M53"/>
  <c r="O53" s="1"/>
  <c r="K54"/>
  <c r="M54" s="1"/>
  <c r="O54" s="1"/>
  <c r="K55"/>
  <c r="M55"/>
  <c r="O55" s="1"/>
  <c r="K56"/>
  <c r="M56" s="1"/>
  <c r="O56"/>
  <c r="K57"/>
  <c r="M57" s="1"/>
  <c r="O57" s="1"/>
  <c r="K58"/>
  <c r="M58"/>
  <c r="O58" s="1"/>
  <c r="K59"/>
  <c r="M59"/>
  <c r="O59"/>
  <c r="K60"/>
  <c r="M60" s="1"/>
  <c r="O60" s="1"/>
  <c r="K61"/>
  <c r="M61"/>
  <c r="K62"/>
  <c r="M62"/>
  <c r="O62" s="1"/>
  <c r="K63"/>
  <c r="M63" s="1"/>
  <c r="O63" s="1"/>
  <c r="K64"/>
  <c r="M64" s="1"/>
  <c r="O64" s="1"/>
  <c r="K65"/>
  <c r="M65" s="1"/>
  <c r="O65" s="1"/>
  <c r="K66"/>
  <c r="M66"/>
  <c r="O66" s="1"/>
  <c r="K67"/>
  <c r="M67" s="1"/>
  <c r="O67" s="1"/>
  <c r="K68"/>
  <c r="M68" s="1"/>
  <c r="O68" s="1"/>
  <c r="K69"/>
  <c r="M69" s="1"/>
  <c r="O69" s="1"/>
  <c r="K70"/>
  <c r="M70"/>
  <c r="O70" s="1"/>
  <c r="K71"/>
  <c r="M71" s="1"/>
  <c r="O71" s="1"/>
  <c r="K72"/>
  <c r="M72" s="1"/>
  <c r="O72" s="1"/>
  <c r="K73"/>
  <c r="M73" s="1"/>
  <c r="O73" s="1"/>
  <c r="K74"/>
  <c r="M74"/>
  <c r="O74" s="1"/>
  <c r="K75"/>
  <c r="M75" s="1"/>
  <c r="O75" s="1"/>
  <c r="K76"/>
  <c r="M76" s="1"/>
  <c r="O76" s="1"/>
  <c r="K77"/>
  <c r="M77" s="1"/>
  <c r="O77" s="1"/>
  <c r="K78"/>
  <c r="M78"/>
  <c r="O78" s="1"/>
  <c r="K79"/>
  <c r="M79" s="1"/>
  <c r="O79" s="1"/>
  <c r="K80"/>
  <c r="M80" s="1"/>
  <c r="O80" s="1"/>
  <c r="K81"/>
  <c r="M81" s="1"/>
  <c r="O81" s="1"/>
  <c r="K82"/>
  <c r="M82"/>
  <c r="O82" s="1"/>
  <c r="K83"/>
  <c r="M83" s="1"/>
  <c r="O83" s="1"/>
  <c r="K84"/>
  <c r="M84" s="1"/>
  <c r="O84" s="1"/>
  <c r="K85"/>
  <c r="M85" s="1"/>
  <c r="O85" s="1"/>
  <c r="K86"/>
  <c r="M86"/>
  <c r="O86" s="1"/>
  <c r="K87"/>
  <c r="M87" s="1"/>
  <c r="O87" s="1"/>
  <c r="K88"/>
  <c r="M88" s="1"/>
  <c r="O88" s="1"/>
  <c r="K89"/>
  <c r="M89" s="1"/>
  <c r="O89" s="1"/>
  <c r="K90"/>
  <c r="M90"/>
  <c r="O90" s="1"/>
  <c r="K91"/>
  <c r="M91" s="1"/>
  <c r="O91" s="1"/>
  <c r="K92"/>
  <c r="M92" s="1"/>
  <c r="O92" s="1"/>
  <c r="K93"/>
  <c r="M93" s="1"/>
  <c r="O93" s="1"/>
  <c r="K94"/>
  <c r="M94"/>
  <c r="O94" s="1"/>
  <c r="K95"/>
  <c r="M95" s="1"/>
  <c r="O95" s="1"/>
  <c r="K96"/>
  <c r="M96" s="1"/>
  <c r="O96" s="1"/>
  <c r="K97"/>
  <c r="M97" s="1"/>
  <c r="O97" s="1"/>
  <c r="K98"/>
  <c r="M98"/>
  <c r="O98" s="1"/>
  <c r="K99"/>
  <c r="M99" s="1"/>
  <c r="O99" s="1"/>
  <c r="K100"/>
  <c r="M100" s="1"/>
  <c r="O100" s="1"/>
  <c r="K101"/>
  <c r="M101" s="1"/>
  <c r="O101" s="1"/>
  <c r="K102"/>
  <c r="M102"/>
  <c r="O102" s="1"/>
  <c r="K103"/>
  <c r="M103" s="1"/>
  <c r="O103" s="1"/>
  <c r="K104"/>
  <c r="M104" s="1"/>
  <c r="O104" s="1"/>
  <c r="K105"/>
  <c r="M105" s="1"/>
  <c r="O105" s="1"/>
  <c r="K106"/>
  <c r="M106"/>
  <c r="O106" s="1"/>
  <c r="K107"/>
  <c r="M107" s="1"/>
  <c r="O107" s="1"/>
  <c r="K108"/>
  <c r="M108" s="1"/>
  <c r="O108" s="1"/>
  <c r="K109"/>
  <c r="M109" s="1"/>
  <c r="O109"/>
  <c r="K110"/>
  <c r="M110"/>
  <c r="O110" s="1"/>
  <c r="K111"/>
  <c r="M111" s="1"/>
  <c r="O111" s="1"/>
  <c r="K112"/>
  <c r="M112" s="1"/>
  <c r="K113"/>
  <c r="M113"/>
  <c r="O113" s="1"/>
  <c r="K114"/>
  <c r="M114" s="1"/>
  <c r="O114"/>
  <c r="K115"/>
  <c r="M115" s="1"/>
  <c r="O115" s="1"/>
  <c r="K116"/>
  <c r="M116"/>
  <c r="O116" s="1"/>
  <c r="K117"/>
  <c r="M117"/>
  <c r="O117"/>
  <c r="K118"/>
  <c r="M118" s="1"/>
  <c r="O118" s="1"/>
  <c r="K119"/>
  <c r="M119"/>
  <c r="O119" s="1"/>
  <c r="K120"/>
  <c r="M120" s="1"/>
  <c r="O120" s="1"/>
  <c r="K121"/>
  <c r="M121"/>
  <c r="K122"/>
  <c r="M122" s="1"/>
  <c r="O122" s="1"/>
  <c r="K123"/>
  <c r="M123" s="1"/>
  <c r="O123" s="1"/>
  <c r="K124"/>
  <c r="M124"/>
  <c r="O124" s="1"/>
  <c r="K125"/>
  <c r="M125" s="1"/>
  <c r="O125" s="1"/>
  <c r="K126"/>
  <c r="M126" s="1"/>
  <c r="O126" s="1"/>
  <c r="K127"/>
  <c r="M127" s="1"/>
  <c r="O127"/>
  <c r="K128"/>
  <c r="M128"/>
  <c r="O128" s="1"/>
  <c r="K129"/>
  <c r="M129" s="1"/>
  <c r="O129" s="1"/>
  <c r="K130"/>
  <c r="M130" s="1"/>
  <c r="O130" s="1"/>
  <c r="K131"/>
  <c r="M131" s="1"/>
  <c r="O131" s="1"/>
  <c r="K132"/>
  <c r="M132"/>
  <c r="O132" s="1"/>
  <c r="K133"/>
  <c r="M133" s="1"/>
  <c r="O133" s="1"/>
  <c r="K134"/>
  <c r="M134" s="1"/>
  <c r="O134" s="1"/>
  <c r="K135"/>
  <c r="M135" s="1"/>
  <c r="O135" s="1"/>
  <c r="K136"/>
  <c r="M136"/>
  <c r="O136" s="1"/>
  <c r="K137"/>
  <c r="M137" s="1"/>
  <c r="O137" s="1"/>
  <c r="K138"/>
  <c r="M138" s="1"/>
  <c r="O138" s="1"/>
  <c r="K139"/>
  <c r="M139" s="1"/>
  <c r="O139" s="1"/>
  <c r="K140"/>
  <c r="M140"/>
  <c r="O140" s="1"/>
  <c r="K141"/>
  <c r="M141" s="1"/>
  <c r="O141" s="1"/>
  <c r="K142"/>
  <c r="M142" s="1"/>
  <c r="O142" s="1"/>
  <c r="K143"/>
  <c r="M143" s="1"/>
  <c r="O143"/>
  <c r="K144"/>
  <c r="M144"/>
  <c r="O144" s="1"/>
  <c r="K145"/>
  <c r="M145" s="1"/>
  <c r="K146"/>
  <c r="M146" s="1"/>
  <c r="O146" s="1"/>
  <c r="K147"/>
  <c r="M147"/>
  <c r="O147" s="1"/>
  <c r="K148"/>
  <c r="M148" s="1"/>
  <c r="O148"/>
  <c r="K149"/>
  <c r="M149" s="1"/>
  <c r="O149" s="1"/>
  <c r="K150"/>
  <c r="M150"/>
  <c r="O150" s="1"/>
  <c r="K151"/>
  <c r="M151"/>
  <c r="O151"/>
  <c r="K152"/>
  <c r="M152" s="1"/>
  <c r="O152" s="1"/>
  <c r="K153"/>
  <c r="M153"/>
  <c r="O153" s="1"/>
  <c r="K154"/>
  <c r="M154" s="1"/>
  <c r="O154" s="1"/>
  <c r="K155"/>
  <c r="M155"/>
  <c r="O155" s="1"/>
  <c r="K156"/>
  <c r="M156" s="1"/>
  <c r="O156"/>
  <c r="K157"/>
  <c r="M157" s="1"/>
  <c r="O157" s="1"/>
  <c r="K158"/>
  <c r="M158"/>
  <c r="O158" s="1"/>
  <c r="K159"/>
  <c r="M159"/>
  <c r="K160"/>
  <c r="M160" s="1"/>
  <c r="O160" s="1"/>
  <c r="K161"/>
  <c r="M161" s="1"/>
  <c r="O161"/>
  <c r="K162"/>
  <c r="M162"/>
  <c r="O162" s="1"/>
  <c r="K163"/>
  <c r="M163" s="1"/>
  <c r="O163" s="1"/>
  <c r="K164"/>
  <c r="M164" s="1"/>
  <c r="O164" s="1"/>
  <c r="K165"/>
  <c r="M165" s="1"/>
  <c r="O165" s="1"/>
  <c r="K166"/>
  <c r="M166"/>
  <c r="O166" s="1"/>
  <c r="K167"/>
  <c r="M167" s="1"/>
  <c r="O167" s="1"/>
  <c r="K168"/>
  <c r="M168" s="1"/>
  <c r="O168" s="1"/>
  <c r="K169"/>
  <c r="M169" s="1"/>
  <c r="K170"/>
  <c r="M170" s="1"/>
  <c r="O170" s="1"/>
  <c r="K171"/>
  <c r="M171" s="1"/>
  <c r="O171" s="1"/>
  <c r="K172"/>
  <c r="M172" s="1"/>
  <c r="O172" s="1"/>
  <c r="K173"/>
  <c r="M173"/>
  <c r="O173" s="1"/>
  <c r="K174"/>
  <c r="M174" s="1"/>
  <c r="O174" s="1"/>
  <c r="K175"/>
  <c r="M175" s="1"/>
  <c r="O175" s="1"/>
  <c r="K176"/>
  <c r="M176" s="1"/>
  <c r="O176" s="1"/>
  <c r="K177"/>
  <c r="M177"/>
  <c r="O177" s="1"/>
  <c r="K178"/>
  <c r="M178" s="1"/>
  <c r="O178" s="1"/>
  <c r="K179"/>
  <c r="M179" s="1"/>
  <c r="O179" s="1"/>
  <c r="K180"/>
  <c r="M180"/>
  <c r="K181"/>
  <c r="M181" s="1"/>
  <c r="K182"/>
  <c r="M182"/>
  <c r="O182"/>
  <c r="K183"/>
  <c r="M183"/>
  <c r="O183"/>
  <c r="K184"/>
  <c r="M184" s="1"/>
  <c r="O184" s="1"/>
  <c r="K185"/>
  <c r="M185"/>
  <c r="O185" s="1"/>
  <c r="K186"/>
  <c r="M186" s="1"/>
  <c r="K187"/>
  <c r="M187" s="1"/>
  <c r="O187"/>
  <c r="K188"/>
  <c r="M188" s="1"/>
  <c r="O188" s="1"/>
  <c r="K189"/>
  <c r="M189"/>
  <c r="O189" s="1"/>
  <c r="K190"/>
  <c r="M190"/>
  <c r="O190"/>
  <c r="K191"/>
  <c r="M191" s="1"/>
  <c r="O191" s="1"/>
  <c r="K192"/>
  <c r="M192"/>
  <c r="O192" s="1"/>
  <c r="K193"/>
  <c r="M193" s="1"/>
  <c r="O193" s="1"/>
  <c r="K194"/>
  <c r="M194"/>
  <c r="O194" s="1"/>
  <c r="K195"/>
  <c r="M195" s="1"/>
  <c r="O195"/>
  <c r="K196"/>
  <c r="M196" s="1"/>
  <c r="O196" s="1"/>
  <c r="K197"/>
  <c r="M197"/>
  <c r="O197"/>
  <c r="K198"/>
  <c r="M198"/>
  <c r="O198"/>
  <c r="K199"/>
  <c r="M199" s="1"/>
  <c r="O199" s="1"/>
  <c r="K200"/>
  <c r="M200"/>
  <c r="O200" s="1"/>
  <c r="K201"/>
  <c r="M201" s="1"/>
  <c r="O201" s="1"/>
  <c r="K202"/>
  <c r="M202"/>
  <c r="O202" s="1"/>
  <c r="K203"/>
  <c r="M203" s="1"/>
  <c r="O203"/>
  <c r="K204"/>
  <c r="M204" s="1"/>
  <c r="O204" s="1"/>
  <c r="K205"/>
  <c r="M205"/>
  <c r="O205" s="1"/>
  <c r="K206"/>
  <c r="M206"/>
  <c r="K207"/>
  <c r="M207" s="1"/>
  <c r="O207" s="1"/>
  <c r="K208"/>
  <c r="M208" s="1"/>
  <c r="O208" s="1"/>
  <c r="K209"/>
  <c r="M209" s="1"/>
  <c r="O209" s="1"/>
  <c r="K210"/>
  <c r="M210"/>
  <c r="O210" s="1"/>
  <c r="K211"/>
  <c r="M211"/>
  <c r="O211" s="1"/>
  <c r="K212"/>
  <c r="M212" s="1"/>
  <c r="O212" s="1"/>
  <c r="K213"/>
  <c r="M213" s="1"/>
  <c r="O213" s="1"/>
  <c r="K214"/>
  <c r="M214"/>
  <c r="O214" s="1"/>
  <c r="K215"/>
  <c r="M215"/>
  <c r="O215" s="1"/>
  <c r="K216"/>
  <c r="M216" s="1"/>
  <c r="O216" s="1"/>
  <c r="K217"/>
  <c r="M217" s="1"/>
  <c r="O217" s="1"/>
  <c r="K218"/>
  <c r="M218"/>
  <c r="O218" s="1"/>
  <c r="K219"/>
  <c r="M219"/>
  <c r="K220"/>
  <c r="M220" s="1"/>
  <c r="K221"/>
  <c r="M221"/>
  <c r="O221"/>
  <c r="K222"/>
  <c r="M222" s="1"/>
  <c r="O222"/>
  <c r="K223"/>
  <c r="M223" s="1"/>
  <c r="O223" s="1"/>
  <c r="K224"/>
  <c r="M224" s="1"/>
  <c r="O224" s="1"/>
  <c r="K225"/>
  <c r="M225"/>
  <c r="O225"/>
  <c r="K226"/>
  <c r="M226" s="1"/>
  <c r="O226"/>
  <c r="K227"/>
  <c r="M227" s="1"/>
  <c r="O227" s="1"/>
  <c r="K228"/>
  <c r="M228" s="1"/>
  <c r="O228" s="1"/>
  <c r="K229"/>
  <c r="M229"/>
  <c r="O229"/>
  <c r="K230"/>
  <c r="M230" s="1"/>
  <c r="K231"/>
  <c r="M231" s="1"/>
  <c r="O231" s="1"/>
  <c r="K232"/>
  <c r="M232"/>
  <c r="O232"/>
  <c r="K233"/>
  <c r="M233" s="1"/>
  <c r="O233"/>
  <c r="K234"/>
  <c r="M234"/>
  <c r="O234" s="1"/>
  <c r="K235"/>
  <c r="M235"/>
  <c r="K236"/>
  <c r="M236" s="1"/>
  <c r="O236"/>
  <c r="K237"/>
  <c r="M237"/>
  <c r="O237" s="1"/>
  <c r="K238"/>
  <c r="M238"/>
  <c r="K239"/>
  <c r="M239" s="1"/>
  <c r="O239"/>
  <c r="K240"/>
  <c r="M240"/>
  <c r="O240" s="1"/>
  <c r="K241"/>
  <c r="M241"/>
  <c r="O241" s="1"/>
  <c r="K242"/>
  <c r="M242"/>
  <c r="O242"/>
  <c r="K243"/>
  <c r="M243" s="1"/>
  <c r="K244"/>
  <c r="M244" s="1"/>
  <c r="O244" s="1"/>
  <c r="K245"/>
  <c r="M245"/>
  <c r="K246"/>
  <c r="M246"/>
  <c r="K247"/>
  <c r="M247"/>
  <c r="O247" s="1"/>
  <c r="K248"/>
  <c r="M248" s="1"/>
  <c r="O248" s="1"/>
  <c r="M249"/>
  <c r="O249" s="1"/>
  <c r="K250"/>
  <c r="M250"/>
  <c r="O250"/>
  <c r="K251"/>
  <c r="M251" s="1"/>
  <c r="O251"/>
  <c r="K252"/>
  <c r="M252"/>
  <c r="O252" s="1"/>
  <c r="K253"/>
  <c r="M253"/>
  <c r="O253" s="1"/>
  <c r="K254"/>
  <c r="M254"/>
  <c r="O254"/>
  <c r="K255"/>
  <c r="M255" s="1"/>
  <c r="O255"/>
  <c r="K256"/>
  <c r="M256"/>
  <c r="O256" s="1"/>
  <c r="K257"/>
  <c r="M257"/>
  <c r="O257" s="1"/>
  <c r="K258"/>
  <c r="M258"/>
  <c r="O258"/>
  <c r="K259"/>
  <c r="M259" s="1"/>
  <c r="O259"/>
  <c r="K260"/>
  <c r="M260"/>
  <c r="O260" s="1"/>
  <c r="K261"/>
  <c r="M261"/>
  <c r="K262"/>
  <c r="M262" s="1"/>
  <c r="O262"/>
  <c r="K263"/>
  <c r="M263"/>
  <c r="K264"/>
  <c r="M264"/>
  <c r="O264" s="1"/>
  <c r="K265"/>
  <c r="M265" s="1"/>
  <c r="O265" s="1"/>
  <c r="K266"/>
  <c r="M266" s="1"/>
  <c r="O266" s="1"/>
  <c r="K267"/>
  <c r="M267" s="1"/>
  <c r="O267" s="1"/>
  <c r="K268"/>
  <c r="M268"/>
  <c r="K269"/>
  <c r="M269"/>
  <c r="K270"/>
  <c r="M270"/>
  <c r="O270" s="1"/>
  <c r="K271"/>
  <c r="M271" s="1"/>
  <c r="O271" s="1"/>
  <c r="K272"/>
  <c r="M272" s="1"/>
  <c r="O272" s="1"/>
  <c r="K274"/>
  <c r="M274" s="1"/>
  <c r="O274" s="1"/>
  <c r="K275"/>
  <c r="M275"/>
  <c r="O275" s="1"/>
  <c r="K276"/>
  <c r="M276" s="1"/>
  <c r="O276" s="1"/>
  <c r="K277"/>
  <c r="M277" s="1"/>
  <c r="O277" s="1"/>
  <c r="K278"/>
  <c r="M278" s="1"/>
  <c r="O278" s="1"/>
  <c r="K279"/>
  <c r="M279"/>
  <c r="O279" s="1"/>
  <c r="K280"/>
  <c r="M280" s="1"/>
  <c r="O280" s="1"/>
  <c r="K281"/>
  <c r="M281" s="1"/>
  <c r="O281" s="1"/>
  <c r="K282"/>
  <c r="M282" s="1"/>
  <c r="O282" s="1"/>
  <c r="K283"/>
  <c r="M283"/>
  <c r="O283" s="1"/>
  <c r="M284"/>
  <c r="O284" s="1"/>
  <c r="K285"/>
  <c r="M285"/>
  <c r="O285" s="1"/>
  <c r="K286"/>
  <c r="M286"/>
  <c r="O286"/>
  <c r="K287"/>
  <c r="M287" s="1"/>
  <c r="O287"/>
  <c r="K288"/>
  <c r="M288"/>
  <c r="O288" s="1"/>
  <c r="K289"/>
  <c r="O289"/>
  <c r="K290"/>
  <c r="O290"/>
  <c r="K291"/>
  <c r="M291"/>
  <c r="O291" s="1"/>
  <c r="K292"/>
  <c r="M292"/>
  <c r="O292"/>
  <c r="K293"/>
  <c r="M293" s="1"/>
  <c r="O293"/>
  <c r="K294"/>
  <c r="O294"/>
  <c r="L31" i="26"/>
  <c r="N31"/>
  <c r="L48"/>
  <c r="N48"/>
  <c r="P48" s="1"/>
  <c r="L36"/>
  <c r="N36"/>
  <c r="P36" s="1"/>
  <c r="L45"/>
  <c r="N45"/>
  <c r="P45"/>
  <c r="L42"/>
  <c r="N42" s="1"/>
  <c r="P42"/>
  <c r="L54"/>
  <c r="N54"/>
  <c r="P54" s="1"/>
  <c r="L30"/>
  <c r="N30"/>
  <c r="P30" s="1"/>
  <c r="L26"/>
  <c r="N26"/>
  <c r="P26"/>
  <c r="L39"/>
  <c r="N39" s="1"/>
  <c r="P39"/>
  <c r="L47"/>
  <c r="N47"/>
  <c r="P47" s="1"/>
  <c r="L66"/>
  <c r="N66"/>
  <c r="P66" s="1"/>
  <c r="L28"/>
  <c r="N28"/>
  <c r="P28"/>
  <c r="L32"/>
  <c r="N32" s="1"/>
  <c r="P32"/>
  <c r="L64"/>
  <c r="N64"/>
  <c r="P64" s="1"/>
  <c r="L27"/>
  <c r="N27"/>
  <c r="P27" s="1"/>
  <c r="L49"/>
  <c r="N49"/>
  <c r="P49"/>
  <c r="L46"/>
  <c r="N46" s="1"/>
  <c r="P46"/>
  <c r="L51"/>
  <c r="N51"/>
  <c r="P51" s="1"/>
  <c r="L57"/>
  <c r="N57"/>
  <c r="P57" s="1"/>
  <c r="L58"/>
  <c r="N58"/>
  <c r="P58"/>
  <c r="L44"/>
  <c r="N44" s="1"/>
  <c r="P44"/>
  <c r="L55"/>
  <c r="N55"/>
  <c r="P55" s="1"/>
  <c r="L50"/>
  <c r="N50"/>
  <c r="P50" s="1"/>
  <c r="L59"/>
  <c r="N59"/>
  <c r="P59"/>
  <c r="L41"/>
  <c r="N41" s="1"/>
  <c r="P41"/>
  <c r="L29"/>
  <c r="N29"/>
  <c r="P29" s="1"/>
  <c r="L33"/>
  <c r="N33"/>
  <c r="P33" s="1"/>
  <c r="L40"/>
  <c r="N40"/>
  <c r="P40"/>
  <c r="L34"/>
  <c r="N34" s="1"/>
  <c r="P34"/>
  <c r="L53"/>
  <c r="N53"/>
  <c r="P53" s="1"/>
  <c r="L67"/>
  <c r="N67"/>
  <c r="P67" s="1"/>
  <c r="L56"/>
  <c r="N56"/>
  <c r="L61"/>
  <c r="N61" s="1"/>
  <c r="P61" s="1"/>
  <c r="L43"/>
  <c r="N43" s="1"/>
  <c r="P43" s="1"/>
  <c r="L25"/>
  <c r="N25"/>
  <c r="P25" s="1"/>
  <c r="L62"/>
  <c r="N62" s="1"/>
  <c r="P62" s="1"/>
  <c r="L35"/>
  <c r="N35" s="1"/>
  <c r="P35" s="1"/>
  <c r="L52"/>
  <c r="N52" s="1"/>
  <c r="P52" s="1"/>
  <c r="L63"/>
  <c r="N63"/>
  <c r="P63" s="1"/>
  <c r="L38"/>
  <c r="N38" s="1"/>
  <c r="P38" s="1"/>
  <c r="L68"/>
  <c r="N68" s="1"/>
  <c r="P68" s="1"/>
  <c r="L65"/>
  <c r="N65" s="1"/>
  <c r="P65" s="1"/>
  <c r="L60"/>
  <c r="N60"/>
  <c r="P60" s="1"/>
  <c r="L37"/>
  <c r="N37" s="1"/>
  <c r="P37" s="1"/>
  <c r="K69"/>
  <c r="K74" s="1"/>
  <c r="C20" i="27" s="1"/>
  <c r="L80" i="26"/>
  <c r="N80" s="1"/>
  <c r="P80" s="1"/>
  <c r="K25" i="24"/>
  <c r="K29"/>
  <c r="K26"/>
  <c r="M26"/>
  <c r="O26" s="1"/>
  <c r="K27"/>
  <c r="M27"/>
  <c r="O27" s="1"/>
  <c r="K28"/>
  <c r="M28"/>
  <c r="O28"/>
  <c r="K33"/>
  <c r="K34"/>
  <c r="J25" i="19"/>
  <c r="J26"/>
  <c r="L26"/>
  <c r="N26" s="1"/>
  <c r="J27"/>
  <c r="L27" s="1"/>
  <c r="N27" s="1"/>
  <c r="J28"/>
  <c r="L28" s="1"/>
  <c r="N28" s="1"/>
  <c r="J29"/>
  <c r="L29" s="1"/>
  <c r="N29" s="1"/>
  <c r="J30"/>
  <c r="J31"/>
  <c r="J36"/>
  <c r="J38"/>
  <c r="B40" i="10" s="1"/>
  <c r="J37" i="19"/>
  <c r="L37"/>
  <c r="N37" s="1"/>
  <c r="J40"/>
  <c r="L40"/>
  <c r="N40"/>
  <c r="L32" i="34"/>
  <c r="N32"/>
  <c r="L33"/>
  <c r="N33" s="1"/>
  <c r="P33" s="1"/>
  <c r="J34"/>
  <c r="L38"/>
  <c r="L40" s="1"/>
  <c r="C39" i="27"/>
  <c r="L39" i="34"/>
  <c r="N39"/>
  <c r="P39" s="1"/>
  <c r="J40"/>
  <c r="L42"/>
  <c r="N42" s="1"/>
  <c r="P42" s="1"/>
  <c r="M25" i="17"/>
  <c r="O25" s="1"/>
  <c r="M26"/>
  <c r="O26" s="1"/>
  <c r="Q26" s="1"/>
  <c r="M27"/>
  <c r="O27" s="1"/>
  <c r="Q27" s="1"/>
  <c r="M28"/>
  <c r="O28" s="1"/>
  <c r="Q28" s="1"/>
  <c r="M29"/>
  <c r="O29"/>
  <c r="Q29" s="1"/>
  <c r="M30"/>
  <c r="O30" s="1"/>
  <c r="Q30" s="1"/>
  <c r="M31"/>
  <c r="O31" s="1"/>
  <c r="Q31" s="1"/>
  <c r="M32"/>
  <c r="O32" s="1"/>
  <c r="Q32" s="1"/>
  <c r="M33"/>
  <c r="O33"/>
  <c r="Q33" s="1"/>
  <c r="M34"/>
  <c r="O34" s="1"/>
  <c r="Q34" s="1"/>
  <c r="M35"/>
  <c r="O35" s="1"/>
  <c r="Q35" s="1"/>
  <c r="M36"/>
  <c r="O36" s="1"/>
  <c r="Q36" s="1"/>
  <c r="M37"/>
  <c r="O37"/>
  <c r="Q37" s="1"/>
  <c r="M38"/>
  <c r="O38" s="1"/>
  <c r="Q38" s="1"/>
  <c r="M39"/>
  <c r="O39" s="1"/>
  <c r="Q39" s="1"/>
  <c r="M40"/>
  <c r="O40" s="1"/>
  <c r="Q40" s="1"/>
  <c r="M41"/>
  <c r="O41"/>
  <c r="Q41" s="1"/>
  <c r="M42"/>
  <c r="O42" s="1"/>
  <c r="Q42" s="1"/>
  <c r="M43"/>
  <c r="O43" s="1"/>
  <c r="Q43" s="1"/>
  <c r="M44"/>
  <c r="O44" s="1"/>
  <c r="Q44" s="1"/>
  <c r="M45"/>
  <c r="O45"/>
  <c r="Q45" s="1"/>
  <c r="M46"/>
  <c r="O46" s="1"/>
  <c r="Q46" s="1"/>
  <c r="M47"/>
  <c r="O47" s="1"/>
  <c r="Q47" s="1"/>
  <c r="M48"/>
  <c r="O48" s="1"/>
  <c r="Q48" s="1"/>
  <c r="M49"/>
  <c r="O49"/>
  <c r="Q49" s="1"/>
  <c r="M50"/>
  <c r="O50" s="1"/>
  <c r="Q50" s="1"/>
  <c r="M51"/>
  <c r="O51" s="1"/>
  <c r="Q51" s="1"/>
  <c r="M52"/>
  <c r="O52" s="1"/>
  <c r="Q52" s="1"/>
  <c r="M53"/>
  <c r="O53"/>
  <c r="Q53" s="1"/>
  <c r="M54"/>
  <c r="O54" s="1"/>
  <c r="Q54" s="1"/>
  <c r="M55"/>
  <c r="O55" s="1"/>
  <c r="Q55" s="1"/>
  <c r="M56"/>
  <c r="O56" s="1"/>
  <c r="Q56" s="1"/>
  <c r="M57"/>
  <c r="O57"/>
  <c r="Q57" s="1"/>
  <c r="M58"/>
  <c r="O58" s="1"/>
  <c r="Q58" s="1"/>
  <c r="M59"/>
  <c r="O59" s="1"/>
  <c r="Q59" s="1"/>
  <c r="M60"/>
  <c r="O60" s="1"/>
  <c r="Q60" s="1"/>
  <c r="M61"/>
  <c r="O61"/>
  <c r="Q61" s="1"/>
  <c r="M62"/>
  <c r="O62" s="1"/>
  <c r="Q62" s="1"/>
  <c r="M63"/>
  <c r="O63" s="1"/>
  <c r="Q63" s="1"/>
  <c r="M64"/>
  <c r="O64" s="1"/>
  <c r="Q64" s="1"/>
  <c r="M65"/>
  <c r="O65"/>
  <c r="Q65" s="1"/>
  <c r="M66"/>
  <c r="O66" s="1"/>
  <c r="Q66" s="1"/>
  <c r="M67"/>
  <c r="O67" s="1"/>
  <c r="Q67" s="1"/>
  <c r="M68"/>
  <c r="O68" s="1"/>
  <c r="Q68" s="1"/>
  <c r="M69"/>
  <c r="O69"/>
  <c r="Q69" s="1"/>
  <c r="M70"/>
  <c r="O70" s="1"/>
  <c r="Q70" s="1"/>
  <c r="L71"/>
  <c r="L72" s="1"/>
  <c r="C16" i="10" s="1"/>
  <c r="L79" i="17"/>
  <c r="L80"/>
  <c r="N80" s="1"/>
  <c r="P80" s="1"/>
  <c r="Q80" s="1"/>
  <c r="L81"/>
  <c r="N81" s="1"/>
  <c r="P81"/>
  <c r="Q81" s="1"/>
  <c r="L82"/>
  <c r="N82" s="1"/>
  <c r="P82" s="1"/>
  <c r="Q82" s="1"/>
  <c r="L83"/>
  <c r="N83" s="1"/>
  <c r="P83"/>
  <c r="Q83" s="1"/>
  <c r="L84"/>
  <c r="N84" s="1"/>
  <c r="P84" s="1"/>
  <c r="Q84" s="1"/>
  <c r="L85"/>
  <c r="N85" s="1"/>
  <c r="P85"/>
  <c r="Q85" s="1"/>
  <c r="L86"/>
  <c r="N86" s="1"/>
  <c r="P86" s="1"/>
  <c r="Q86" s="1"/>
  <c r="L87"/>
  <c r="N87" s="1"/>
  <c r="P87"/>
  <c r="Q87" s="1"/>
  <c r="J88"/>
  <c r="L90"/>
  <c r="N90"/>
  <c r="P90" s="1"/>
  <c r="Q90" s="1"/>
  <c r="K28" i="35"/>
  <c r="M28"/>
  <c r="O28" s="1"/>
  <c r="K29"/>
  <c r="M29"/>
  <c r="O29" s="1"/>
  <c r="K30"/>
  <c r="M30"/>
  <c r="O30" s="1"/>
  <c r="K31"/>
  <c r="M31"/>
  <c r="O31"/>
  <c r="K32"/>
  <c r="M32" s="1"/>
  <c r="O32"/>
  <c r="K33"/>
  <c r="M33"/>
  <c r="O33" s="1"/>
  <c r="K38"/>
  <c r="K39"/>
  <c r="M39" s="1"/>
  <c r="O39" s="1"/>
  <c r="K40"/>
  <c r="M40" s="1"/>
  <c r="O40" s="1"/>
  <c r="K41"/>
  <c r="M41"/>
  <c r="O41" s="1"/>
  <c r="K42"/>
  <c r="M42" s="1"/>
  <c r="O42" s="1"/>
  <c r="K43"/>
  <c r="M43" s="1"/>
  <c r="O43" s="1"/>
  <c r="K44"/>
  <c r="M44" s="1"/>
  <c r="O44" s="1"/>
  <c r="K45"/>
  <c r="M45"/>
  <c r="O45" s="1"/>
  <c r="K46"/>
  <c r="M46" s="1"/>
  <c r="O46" s="1"/>
  <c r="K47"/>
  <c r="M47" s="1"/>
  <c r="O47" s="1"/>
  <c r="K48"/>
  <c r="M48" s="1"/>
  <c r="O48" s="1"/>
  <c r="K49"/>
  <c r="M49"/>
  <c r="O49" s="1"/>
  <c r="K50"/>
  <c r="M50" s="1"/>
  <c r="O50" s="1"/>
  <c r="K51"/>
  <c r="M51" s="1"/>
  <c r="O51" s="1"/>
  <c r="K52"/>
  <c r="M52" s="1"/>
  <c r="O52" s="1"/>
  <c r="K53"/>
  <c r="M53"/>
  <c r="O53" s="1"/>
  <c r="K54"/>
  <c r="M54" s="1"/>
  <c r="O54" s="1"/>
  <c r="K55"/>
  <c r="M55" s="1"/>
  <c r="O55" s="1"/>
  <c r="K56"/>
  <c r="M56" s="1"/>
  <c r="O56" s="1"/>
  <c r="K57"/>
  <c r="M57"/>
  <c r="O57" s="1"/>
  <c r="K58"/>
  <c r="M58" s="1"/>
  <c r="O58" s="1"/>
  <c r="K59"/>
  <c r="M59" s="1"/>
  <c r="O59" s="1"/>
  <c r="K60"/>
  <c r="M60" s="1"/>
  <c r="O60" s="1"/>
  <c r="K61"/>
  <c r="M61"/>
  <c r="O61" s="1"/>
  <c r="K62"/>
  <c r="M62" s="1"/>
  <c r="O62" s="1"/>
  <c r="K63"/>
  <c r="M63" s="1"/>
  <c r="O63" s="1"/>
  <c r="K64"/>
  <c r="M64" s="1"/>
  <c r="O64" s="1"/>
  <c r="K65"/>
  <c r="M65"/>
  <c r="O65" s="1"/>
  <c r="K66"/>
  <c r="M66" s="1"/>
  <c r="O66" s="1"/>
  <c r="K67"/>
  <c r="M67" s="1"/>
  <c r="O67" s="1"/>
  <c r="K68"/>
  <c r="M68" s="1"/>
  <c r="O68" s="1"/>
  <c r="K69"/>
  <c r="M69"/>
  <c r="O69" s="1"/>
  <c r="K70"/>
  <c r="M70" s="1"/>
  <c r="O70" s="1"/>
  <c r="K71"/>
  <c r="M71" s="1"/>
  <c r="O71" s="1"/>
  <c r="K72"/>
  <c r="M72" s="1"/>
  <c r="O72" s="1"/>
  <c r="K73"/>
  <c r="M73"/>
  <c r="O73" s="1"/>
  <c r="K74"/>
  <c r="M74" s="1"/>
  <c r="O74" s="1"/>
  <c r="K75"/>
  <c r="M75" s="1"/>
  <c r="O75" s="1"/>
  <c r="K76"/>
  <c r="M76"/>
  <c r="O76" s="1"/>
  <c r="K77"/>
  <c r="M77" s="1"/>
  <c r="O77" s="1"/>
  <c r="K78"/>
  <c r="M78"/>
  <c r="O78" s="1"/>
  <c r="K79"/>
  <c r="M79" s="1"/>
  <c r="O79" s="1"/>
  <c r="K80"/>
  <c r="M80"/>
  <c r="O80" s="1"/>
  <c r="K81"/>
  <c r="M81" s="1"/>
  <c r="O81" s="1"/>
  <c r="K82"/>
  <c r="M82"/>
  <c r="O82" s="1"/>
  <c r="K83"/>
  <c r="M83" s="1"/>
  <c r="O83" s="1"/>
  <c r="K84"/>
  <c r="M84"/>
  <c r="O84" s="1"/>
  <c r="K85"/>
  <c r="M85" s="1"/>
  <c r="O85" s="1"/>
  <c r="K86"/>
  <c r="M86"/>
  <c r="O86" s="1"/>
  <c r="K87"/>
  <c r="M87" s="1"/>
  <c r="O87" s="1"/>
  <c r="K88"/>
  <c r="M88"/>
  <c r="O88" s="1"/>
  <c r="K89"/>
  <c r="M89" s="1"/>
  <c r="O89" s="1"/>
  <c r="K90"/>
  <c r="M90"/>
  <c r="O90" s="1"/>
  <c r="K91"/>
  <c r="M91" s="1"/>
  <c r="O91" s="1"/>
  <c r="K92"/>
  <c r="M92"/>
  <c r="O92" s="1"/>
  <c r="K93"/>
  <c r="M93" s="1"/>
  <c r="O93" s="1"/>
  <c r="K94"/>
  <c r="M94"/>
  <c r="O94" s="1"/>
  <c r="K95"/>
  <c r="M95" s="1"/>
  <c r="O95" s="1"/>
  <c r="K96"/>
  <c r="M96"/>
  <c r="O96" s="1"/>
  <c r="K97"/>
  <c r="M97" s="1"/>
  <c r="O97" s="1"/>
  <c r="K98"/>
  <c r="M98"/>
  <c r="O98" s="1"/>
  <c r="K99"/>
  <c r="M99" s="1"/>
  <c r="O99" s="1"/>
  <c r="K100"/>
  <c r="M100"/>
  <c r="O100" s="1"/>
  <c r="K101"/>
  <c r="M101" s="1"/>
  <c r="O101" s="1"/>
  <c r="K102"/>
  <c r="M102"/>
  <c r="O102" s="1"/>
  <c r="K103"/>
  <c r="M103" s="1"/>
  <c r="O103" s="1"/>
  <c r="K104"/>
  <c r="M104"/>
  <c r="O104" s="1"/>
  <c r="K105"/>
  <c r="M105" s="1"/>
  <c r="O105" s="1"/>
  <c r="K106"/>
  <c r="M106"/>
  <c r="O106" s="1"/>
  <c r="K107"/>
  <c r="M107" s="1"/>
  <c r="O107" s="1"/>
  <c r="K108"/>
  <c r="M108"/>
  <c r="O108" s="1"/>
  <c r="K109"/>
  <c r="M109" s="1"/>
  <c r="O109" s="1"/>
  <c r="K110"/>
  <c r="M110"/>
  <c r="O110" s="1"/>
  <c r="K111"/>
  <c r="M111" s="1"/>
  <c r="O111" s="1"/>
  <c r="K112"/>
  <c r="M112"/>
  <c r="O112" s="1"/>
  <c r="K113"/>
  <c r="M113" s="1"/>
  <c r="O113" s="1"/>
  <c r="K114"/>
  <c r="M114"/>
  <c r="O114" s="1"/>
  <c r="K115"/>
  <c r="M115" s="1"/>
  <c r="O115" s="1"/>
  <c r="K116"/>
  <c r="M116"/>
  <c r="O116" s="1"/>
  <c r="K117"/>
  <c r="M117" s="1"/>
  <c r="O117" s="1"/>
  <c r="K118"/>
  <c r="M118"/>
  <c r="O118" s="1"/>
  <c r="K119"/>
  <c r="M119" s="1"/>
  <c r="O119" s="1"/>
  <c r="K120"/>
  <c r="M120"/>
  <c r="O120" s="1"/>
  <c r="K121"/>
  <c r="M121" s="1"/>
  <c r="O121" s="1"/>
  <c r="K122"/>
  <c r="M122"/>
  <c r="O122" s="1"/>
  <c r="K123"/>
  <c r="M123" s="1"/>
  <c r="O123" s="1"/>
  <c r="K124"/>
  <c r="M124"/>
  <c r="O124" s="1"/>
  <c r="K125"/>
  <c r="M125" s="1"/>
  <c r="O125" s="1"/>
  <c r="K126"/>
  <c r="M126"/>
  <c r="O126" s="1"/>
  <c r="K127"/>
  <c r="M127" s="1"/>
  <c r="O127" s="1"/>
  <c r="K128"/>
  <c r="M128"/>
  <c r="O128" s="1"/>
  <c r="K129"/>
  <c r="M129" s="1"/>
  <c r="O129" s="1"/>
  <c r="K130"/>
  <c r="M130"/>
  <c r="O130" s="1"/>
  <c r="K131"/>
  <c r="M131" s="1"/>
  <c r="O131" s="1"/>
  <c r="K132"/>
  <c r="M132"/>
  <c r="O132" s="1"/>
  <c r="K133"/>
  <c r="M133" s="1"/>
  <c r="O133" s="1"/>
  <c r="K134"/>
  <c r="M134"/>
  <c r="O134" s="1"/>
  <c r="K135"/>
  <c r="M135" s="1"/>
  <c r="O135" s="1"/>
  <c r="K136"/>
  <c r="M136"/>
  <c r="O136" s="1"/>
  <c r="K137"/>
  <c r="M137" s="1"/>
  <c r="O137" s="1"/>
  <c r="K138"/>
  <c r="M138"/>
  <c r="O138" s="1"/>
  <c r="K139"/>
  <c r="M139" s="1"/>
  <c r="O139" s="1"/>
  <c r="K140"/>
  <c r="M140"/>
  <c r="O140" s="1"/>
  <c r="K141"/>
  <c r="M141" s="1"/>
  <c r="O141" s="1"/>
  <c r="K142"/>
  <c r="M142"/>
  <c r="O142" s="1"/>
  <c r="K143"/>
  <c r="M143" s="1"/>
  <c r="O143" s="1"/>
  <c r="K144"/>
  <c r="M144"/>
  <c r="O144" s="1"/>
  <c r="K145"/>
  <c r="M145" s="1"/>
  <c r="O145"/>
  <c r="K146"/>
  <c r="M146"/>
  <c r="O146" s="1"/>
  <c r="K147"/>
  <c r="M147" s="1"/>
  <c r="O147" s="1"/>
  <c r="K148"/>
  <c r="M148"/>
  <c r="O148" s="1"/>
  <c r="K149"/>
  <c r="M149" s="1"/>
  <c r="O149" s="1"/>
  <c r="K150"/>
  <c r="M150"/>
  <c r="O150" s="1"/>
  <c r="K151"/>
  <c r="M151" s="1"/>
  <c r="O151" s="1"/>
  <c r="K152"/>
  <c r="M152"/>
  <c r="O152" s="1"/>
  <c r="K153"/>
  <c r="M153" s="1"/>
  <c r="O153" s="1"/>
  <c r="K154"/>
  <c r="M154"/>
  <c r="O154" s="1"/>
  <c r="K155"/>
  <c r="M155" s="1"/>
  <c r="O155" s="1"/>
  <c r="K156"/>
  <c r="M156"/>
  <c r="O156" s="1"/>
  <c r="K157"/>
  <c r="M157" s="1"/>
  <c r="O157" s="1"/>
  <c r="K158"/>
  <c r="M158"/>
  <c r="O158" s="1"/>
  <c r="K159"/>
  <c r="M159" s="1"/>
  <c r="O159" s="1"/>
  <c r="K160"/>
  <c r="M160"/>
  <c r="O160" s="1"/>
  <c r="K161"/>
  <c r="M161" s="1"/>
  <c r="O161"/>
  <c r="K162"/>
  <c r="M162"/>
  <c r="O162" s="1"/>
  <c r="K163"/>
  <c r="M163" s="1"/>
  <c r="O163" s="1"/>
  <c r="K164"/>
  <c r="M164"/>
  <c r="O164" s="1"/>
  <c r="K165"/>
  <c r="M165" s="1"/>
  <c r="O165" s="1"/>
  <c r="K166"/>
  <c r="M166"/>
  <c r="O166" s="1"/>
  <c r="K167"/>
  <c r="M167" s="1"/>
  <c r="O167" s="1"/>
  <c r="K168"/>
  <c r="M168"/>
  <c r="O168" s="1"/>
  <c r="K169"/>
  <c r="M169" s="1"/>
  <c r="O169" s="1"/>
  <c r="K170"/>
  <c r="M170"/>
  <c r="O170" s="1"/>
  <c r="K171"/>
  <c r="M171" s="1"/>
  <c r="O171" s="1"/>
  <c r="K172"/>
  <c r="M172"/>
  <c r="O172" s="1"/>
  <c r="K173"/>
  <c r="M173" s="1"/>
  <c r="O173" s="1"/>
  <c r="K174"/>
  <c r="M174"/>
  <c r="O174" s="1"/>
  <c r="K175"/>
  <c r="M175" s="1"/>
  <c r="O175" s="1"/>
  <c r="K176"/>
  <c r="M176"/>
  <c r="O176" s="1"/>
  <c r="K177"/>
  <c r="M177" s="1"/>
  <c r="O177"/>
  <c r="K178"/>
  <c r="M178"/>
  <c r="O178" s="1"/>
  <c r="K179"/>
  <c r="M179" s="1"/>
  <c r="O179" s="1"/>
  <c r="K180"/>
  <c r="M180"/>
  <c r="O180" s="1"/>
  <c r="K181"/>
  <c r="M181" s="1"/>
  <c r="O181" s="1"/>
  <c r="K182"/>
  <c r="M182"/>
  <c r="O182" s="1"/>
  <c r="K183"/>
  <c r="M183" s="1"/>
  <c r="O183" s="1"/>
  <c r="K184"/>
  <c r="M184"/>
  <c r="O184" s="1"/>
  <c r="K185"/>
  <c r="M185" s="1"/>
  <c r="O185" s="1"/>
  <c r="K186"/>
  <c r="M186"/>
  <c r="O186" s="1"/>
  <c r="K187"/>
  <c r="M187" s="1"/>
  <c r="O187" s="1"/>
  <c r="K188"/>
  <c r="M188"/>
  <c r="O188" s="1"/>
  <c r="K189"/>
  <c r="M189" s="1"/>
  <c r="O189" s="1"/>
  <c r="K190"/>
  <c r="M190"/>
  <c r="O190" s="1"/>
  <c r="K191"/>
  <c r="M191" s="1"/>
  <c r="O191" s="1"/>
  <c r="K192"/>
  <c r="M192"/>
  <c r="O192" s="1"/>
  <c r="K193"/>
  <c r="M193" s="1"/>
  <c r="O193"/>
  <c r="K194"/>
  <c r="M194"/>
  <c r="O194" s="1"/>
  <c r="K195"/>
  <c r="M195" s="1"/>
  <c r="O195" s="1"/>
  <c r="K196"/>
  <c r="M196"/>
  <c r="O196" s="1"/>
  <c r="K197"/>
  <c r="M197" s="1"/>
  <c r="O197" s="1"/>
  <c r="K198"/>
  <c r="M198"/>
  <c r="O198" s="1"/>
  <c r="K199"/>
  <c r="M199" s="1"/>
  <c r="O199" s="1"/>
  <c r="K200"/>
  <c r="M200"/>
  <c r="O200" s="1"/>
  <c r="K201"/>
  <c r="M201" s="1"/>
  <c r="O201" s="1"/>
  <c r="K202"/>
  <c r="M202"/>
  <c r="O202" s="1"/>
  <c r="K203"/>
  <c r="M203" s="1"/>
  <c r="O203" s="1"/>
  <c r="K204"/>
  <c r="M204"/>
  <c r="O204" s="1"/>
  <c r="K205"/>
  <c r="M205" s="1"/>
  <c r="O205" s="1"/>
  <c r="K206"/>
  <c r="M206"/>
  <c r="O206" s="1"/>
  <c r="K207"/>
  <c r="M207" s="1"/>
  <c r="O207" s="1"/>
  <c r="K208"/>
  <c r="M208"/>
  <c r="O208" s="1"/>
  <c r="K209"/>
  <c r="M209" s="1"/>
  <c r="O209"/>
  <c r="K210"/>
  <c r="M210"/>
  <c r="O210" s="1"/>
  <c r="K211"/>
  <c r="M211" s="1"/>
  <c r="O211" s="1"/>
  <c r="K212"/>
  <c r="M212"/>
  <c r="O212" s="1"/>
  <c r="K213"/>
  <c r="M213" s="1"/>
  <c r="O213" s="1"/>
  <c r="K214"/>
  <c r="M214"/>
  <c r="O214" s="1"/>
  <c r="K215"/>
  <c r="M215" s="1"/>
  <c r="O215" s="1"/>
  <c r="K216"/>
  <c r="M216"/>
  <c r="O216" s="1"/>
  <c r="K217"/>
  <c r="M217" s="1"/>
  <c r="O217" s="1"/>
  <c r="K218"/>
  <c r="M218"/>
  <c r="O218" s="1"/>
  <c r="K219"/>
  <c r="M219" s="1"/>
  <c r="O219" s="1"/>
  <c r="K220"/>
  <c r="M220"/>
  <c r="O220" s="1"/>
  <c r="K221"/>
  <c r="M221" s="1"/>
  <c r="O221" s="1"/>
  <c r="K222"/>
  <c r="M222"/>
  <c r="O222" s="1"/>
  <c r="K223"/>
  <c r="M223" s="1"/>
  <c r="O223" s="1"/>
  <c r="K224"/>
  <c r="M224"/>
  <c r="O224" s="1"/>
  <c r="K225"/>
  <c r="M225" s="1"/>
  <c r="O225"/>
  <c r="K226"/>
  <c r="M226"/>
  <c r="O226" s="1"/>
  <c r="K227"/>
  <c r="M227" s="1"/>
  <c r="O227" s="1"/>
  <c r="K228"/>
  <c r="M228"/>
  <c r="O228" s="1"/>
  <c r="K229"/>
  <c r="M229" s="1"/>
  <c r="O229" s="1"/>
  <c r="K230"/>
  <c r="M230"/>
  <c r="O230" s="1"/>
  <c r="K231"/>
  <c r="M231" s="1"/>
  <c r="O231" s="1"/>
  <c r="K232"/>
  <c r="M232"/>
  <c r="O232" s="1"/>
  <c r="K233"/>
  <c r="M233" s="1"/>
  <c r="O233" s="1"/>
  <c r="K234"/>
  <c r="M234"/>
  <c r="O234" s="1"/>
  <c r="K235"/>
  <c r="M235" s="1"/>
  <c r="O235" s="1"/>
  <c r="K238"/>
  <c r="M238"/>
  <c r="O238" s="1"/>
  <c r="K34" i="16"/>
  <c r="M34" s="1"/>
  <c r="O34" s="1"/>
  <c r="K35"/>
  <c r="M35"/>
  <c r="O35" s="1"/>
  <c r="K36"/>
  <c r="K37"/>
  <c r="M37"/>
  <c r="O37" s="1"/>
  <c r="K40"/>
  <c r="M40" s="1"/>
  <c r="O40"/>
  <c r="K41"/>
  <c r="M41"/>
  <c r="O41" s="1"/>
  <c r="K42"/>
  <c r="M42" s="1"/>
  <c r="O42" s="1"/>
  <c r="I50"/>
  <c r="I51"/>
  <c r="I54"/>
  <c r="K54"/>
  <c r="M54" s="1"/>
  <c r="O25" i="32"/>
  <c r="J26"/>
  <c r="L26"/>
  <c r="J27"/>
  <c r="L27"/>
  <c r="N27" s="1"/>
  <c r="O27" s="1"/>
  <c r="J28"/>
  <c r="L28"/>
  <c r="J29"/>
  <c r="L29"/>
  <c r="N29" s="1"/>
  <c r="O29" s="1"/>
  <c r="J30"/>
  <c r="L30"/>
  <c r="N30" s="1"/>
  <c r="O30" s="1"/>
  <c r="J31"/>
  <c r="L31"/>
  <c r="N31" s="1"/>
  <c r="O31" s="1"/>
  <c r="J32"/>
  <c r="L32"/>
  <c r="N32" s="1"/>
  <c r="O32" s="1"/>
  <c r="J33"/>
  <c r="L33"/>
  <c r="N33" s="1"/>
  <c r="O33" s="1"/>
  <c r="J34"/>
  <c r="L34"/>
  <c r="N34" s="1"/>
  <c r="O34" s="1"/>
  <c r="J35"/>
  <c r="L35"/>
  <c r="N35" s="1"/>
  <c r="O35" s="1"/>
  <c r="J36"/>
  <c r="L36"/>
  <c r="N36" s="1"/>
  <c r="O36" s="1"/>
  <c r="J37"/>
  <c r="L37"/>
  <c r="N37" s="1"/>
  <c r="O37" s="1"/>
  <c r="J38"/>
  <c r="L38"/>
  <c r="N38" s="1"/>
  <c r="O38" s="1"/>
  <c r="J39"/>
  <c r="L39"/>
  <c r="N39" s="1"/>
  <c r="O39" s="1"/>
  <c r="H40"/>
  <c r="J47"/>
  <c r="J53" s="1"/>
  <c r="J55" s="1"/>
  <c r="J48"/>
  <c r="L48"/>
  <c r="N48" s="1"/>
  <c r="O48" s="1"/>
  <c r="J49"/>
  <c r="L49"/>
  <c r="N49" s="1"/>
  <c r="O49"/>
  <c r="J50"/>
  <c r="L50"/>
  <c r="N50" s="1"/>
  <c r="O50"/>
  <c r="J51"/>
  <c r="L51"/>
  <c r="N51" s="1"/>
  <c r="O51" s="1"/>
  <c r="J52"/>
  <c r="L52"/>
  <c r="N52" s="1"/>
  <c r="H53"/>
  <c r="I55"/>
  <c r="K55"/>
  <c r="M55"/>
  <c r="K33" i="15"/>
  <c r="O25"/>
  <c r="O26"/>
  <c r="O27"/>
  <c r="O28"/>
  <c r="J29"/>
  <c r="J31"/>
  <c r="C14" i="10" s="1"/>
  <c r="O29" i="15"/>
  <c r="J30"/>
  <c r="L30"/>
  <c r="O30"/>
  <c r="I33"/>
  <c r="J38"/>
  <c r="J39"/>
  <c r="L39" s="1"/>
  <c r="N39"/>
  <c r="O39" s="1"/>
  <c r="J40"/>
  <c r="L40"/>
  <c r="N40" s="1"/>
  <c r="O40" s="1"/>
  <c r="J41"/>
  <c r="L41"/>
  <c r="N41" s="1"/>
  <c r="O41" s="1"/>
  <c r="H42"/>
  <c r="H44"/>
  <c r="I44"/>
  <c r="K44"/>
  <c r="M25" i="31"/>
  <c r="M26"/>
  <c r="O26" s="1"/>
  <c r="Q26"/>
  <c r="M27"/>
  <c r="O27"/>
  <c r="Q27" s="1"/>
  <c r="M28"/>
  <c r="M31"/>
  <c r="O31"/>
  <c r="M36"/>
  <c r="M37"/>
  <c r="O37" s="1"/>
  <c r="Q37"/>
  <c r="M38"/>
  <c r="O38"/>
  <c r="Q38" s="1"/>
  <c r="M39"/>
  <c r="O39" s="1"/>
  <c r="Q39" s="1"/>
  <c r="M40"/>
  <c r="O40"/>
  <c r="Q40" s="1"/>
  <c r="M41"/>
  <c r="O41" s="1"/>
  <c r="Q41"/>
  <c r="M42"/>
  <c r="O42"/>
  <c r="Q42" s="1"/>
  <c r="M43"/>
  <c r="O43"/>
  <c r="Q43" s="1"/>
  <c r="M44"/>
  <c r="O44" s="1"/>
  <c r="Q44" s="1"/>
  <c r="M45"/>
  <c r="O45"/>
  <c r="Q45" s="1"/>
  <c r="M46"/>
  <c r="O46" s="1"/>
  <c r="Q46" s="1"/>
  <c r="M47"/>
  <c r="O47"/>
  <c r="Q47" s="1"/>
  <c r="M48"/>
  <c r="O48" s="1"/>
  <c r="Q48"/>
  <c r="M49"/>
  <c r="O49"/>
  <c r="Q49" s="1"/>
  <c r="M50"/>
  <c r="O50" s="1"/>
  <c r="Q50" s="1"/>
  <c r="M51"/>
  <c r="O51"/>
  <c r="Q51" s="1"/>
  <c r="M52"/>
  <c r="O52" s="1"/>
  <c r="Q52"/>
  <c r="M53"/>
  <c r="O53"/>
  <c r="Q53" s="1"/>
  <c r="M54"/>
  <c r="O54" s="1"/>
  <c r="Q54" s="1"/>
  <c r="M55"/>
  <c r="O55"/>
  <c r="Q55" s="1"/>
  <c r="M56"/>
  <c r="O56" s="1"/>
  <c r="Q56" s="1"/>
  <c r="M57"/>
  <c r="O57"/>
  <c r="Q57" s="1"/>
  <c r="M58"/>
  <c r="O58" s="1"/>
  <c r="Q58" s="1"/>
  <c r="M59"/>
  <c r="O59"/>
  <c r="Q59" s="1"/>
  <c r="M60"/>
  <c r="O60" s="1"/>
  <c r="Q60" s="1"/>
  <c r="M61"/>
  <c r="O61"/>
  <c r="Q61" s="1"/>
  <c r="M62"/>
  <c r="O62" s="1"/>
  <c r="Q62" s="1"/>
  <c r="M65"/>
  <c r="O65"/>
  <c r="Q65" s="1"/>
  <c r="M25" i="14"/>
  <c r="O25" s="1"/>
  <c r="Q25" s="1"/>
  <c r="M26"/>
  <c r="O26" s="1"/>
  <c r="Q26" s="1"/>
  <c r="M27"/>
  <c r="O27"/>
  <c r="Q27" s="1"/>
  <c r="M28"/>
  <c r="O28" s="1"/>
  <c r="Q28"/>
  <c r="M29"/>
  <c r="O29"/>
  <c r="Q29" s="1"/>
  <c r="K32"/>
  <c r="M32" s="1"/>
  <c r="O32" s="1"/>
  <c r="P32"/>
  <c r="M37"/>
  <c r="O37" s="1"/>
  <c r="M38"/>
  <c r="O38" s="1"/>
  <c r="Q38"/>
  <c r="M39"/>
  <c r="O39"/>
  <c r="Q39" s="1"/>
  <c r="M40"/>
  <c r="O40" s="1"/>
  <c r="Q40" s="1"/>
  <c r="M41"/>
  <c r="O41"/>
  <c r="Q41" s="1"/>
  <c r="M42"/>
  <c r="O42" s="1"/>
  <c r="Q42" s="1"/>
  <c r="M43"/>
  <c r="O43"/>
  <c r="Q43" s="1"/>
  <c r="M44"/>
  <c r="O44" s="1"/>
  <c r="Q44" s="1"/>
  <c r="M45"/>
  <c r="O45"/>
  <c r="Q45" s="1"/>
  <c r="M46"/>
  <c r="O46" s="1"/>
  <c r="Q46" s="1"/>
  <c r="M47"/>
  <c r="O47"/>
  <c r="Q47" s="1"/>
  <c r="M48"/>
  <c r="O48" s="1"/>
  <c r="Q48" s="1"/>
  <c r="M49"/>
  <c r="O49"/>
  <c r="Q49" s="1"/>
  <c r="M50"/>
  <c r="O50" s="1"/>
  <c r="Q50" s="1"/>
  <c r="M51"/>
  <c r="O51"/>
  <c r="Q51" s="1"/>
  <c r="M52"/>
  <c r="O52" s="1"/>
  <c r="Q52" s="1"/>
  <c r="M53"/>
  <c r="O53"/>
  <c r="Q53" s="1"/>
  <c r="M54"/>
  <c r="O54" s="1"/>
  <c r="Q54" s="1"/>
  <c r="M55"/>
  <c r="O55"/>
  <c r="Q55" s="1"/>
  <c r="M56"/>
  <c r="O56" s="1"/>
  <c r="Q56" s="1"/>
  <c r="M57"/>
  <c r="O57"/>
  <c r="Q57" s="1"/>
  <c r="M58"/>
  <c r="O58" s="1"/>
  <c r="Q58" s="1"/>
  <c r="M59"/>
  <c r="O59"/>
  <c r="Q59" s="1"/>
  <c r="M60"/>
  <c r="O60" s="1"/>
  <c r="Q60" s="1"/>
  <c r="M61"/>
  <c r="O61"/>
  <c r="Q61" s="1"/>
  <c r="M62"/>
  <c r="O62" s="1"/>
  <c r="Q62" s="1"/>
  <c r="M63"/>
  <c r="O63"/>
  <c r="Q63" s="1"/>
  <c r="J25" i="30"/>
  <c r="J26"/>
  <c r="L26" s="1"/>
  <c r="N26"/>
  <c r="J27"/>
  <c r="L27"/>
  <c r="N27" s="1"/>
  <c r="J28"/>
  <c r="L28" s="1"/>
  <c r="N28"/>
  <c r="J29"/>
  <c r="L29"/>
  <c r="N29" s="1"/>
  <c r="J30"/>
  <c r="L30" s="1"/>
  <c r="N30"/>
  <c r="J31"/>
  <c r="L31"/>
  <c r="N31" s="1"/>
  <c r="J32"/>
  <c r="L32" s="1"/>
  <c r="N32"/>
  <c r="J33"/>
  <c r="L33"/>
  <c r="N33" s="1"/>
  <c r="J36"/>
  <c r="L36" s="1"/>
  <c r="J38"/>
  <c r="L38" s="1"/>
  <c r="J39"/>
  <c r="L39" s="1"/>
  <c r="N39" s="1"/>
  <c r="J40"/>
  <c r="L40"/>
  <c r="N40" s="1"/>
  <c r="J41"/>
  <c r="L41" s="1"/>
  <c r="N41" s="1"/>
  <c r="J42"/>
  <c r="L42"/>
  <c r="N42" s="1"/>
  <c r="J43"/>
  <c r="L43" s="1"/>
  <c r="N43" s="1"/>
  <c r="J44"/>
  <c r="L44"/>
  <c r="N44" s="1"/>
  <c r="J45"/>
  <c r="L45" s="1"/>
  <c r="N45" s="1"/>
  <c r="J46"/>
  <c r="L46"/>
  <c r="N46" s="1"/>
  <c r="J49"/>
  <c r="L49" s="1"/>
  <c r="N49" s="1"/>
  <c r="J25" i="13"/>
  <c r="L25"/>
  <c r="N25" s="1"/>
  <c r="J26"/>
  <c r="L26" s="1"/>
  <c r="N26" s="1"/>
  <c r="J27"/>
  <c r="L27"/>
  <c r="N27" s="1"/>
  <c r="J28"/>
  <c r="L28" s="1"/>
  <c r="N28" s="1"/>
  <c r="H32"/>
  <c r="J32"/>
  <c r="L32" s="1"/>
  <c r="J34"/>
  <c r="L34" s="1"/>
  <c r="N34" s="1"/>
  <c r="J35"/>
  <c r="L35" s="1"/>
  <c r="N35" s="1"/>
  <c r="J36"/>
  <c r="L36"/>
  <c r="N36" s="1"/>
  <c r="J37"/>
  <c r="L37" s="1"/>
  <c r="N37" s="1"/>
  <c r="J38"/>
  <c r="L38"/>
  <c r="N38" s="1"/>
  <c r="J39"/>
  <c r="L39" s="1"/>
  <c r="H40"/>
  <c r="B34" i="10" s="1"/>
  <c r="I40" i="13"/>
  <c r="C34" i="10" s="1"/>
  <c r="K40" i="13"/>
  <c r="E34" i="10" s="1"/>
  <c r="M40" i="13"/>
  <c r="G34" i="10" s="1"/>
  <c r="J42" i="13"/>
  <c r="L42" s="1"/>
  <c r="N42"/>
  <c r="J25" i="29"/>
  <c r="J26"/>
  <c r="L26" s="1"/>
  <c r="N26" s="1"/>
  <c r="J27"/>
  <c r="L27"/>
  <c r="N27" s="1"/>
  <c r="J28"/>
  <c r="L28" s="1"/>
  <c r="N28" s="1"/>
  <c r="J29"/>
  <c r="L29"/>
  <c r="N29" s="1"/>
  <c r="J34"/>
  <c r="J35"/>
  <c r="L35"/>
  <c r="N35" s="1"/>
  <c r="H36"/>
  <c r="B34" i="27"/>
  <c r="I36" i="29"/>
  <c r="C34" i="27"/>
  <c r="K36" i="29"/>
  <c r="E34" i="27"/>
  <c r="M36" i="29"/>
  <c r="G34" i="27"/>
  <c r="J38" i="29"/>
  <c r="L38"/>
  <c r="N38" s="1"/>
  <c r="M25" i="12"/>
  <c r="M26"/>
  <c r="O26" s="1"/>
  <c r="M27"/>
  <c r="O27" s="1"/>
  <c r="M28"/>
  <c r="O28" s="1"/>
  <c r="M29"/>
  <c r="M30"/>
  <c r="O30"/>
  <c r="M31"/>
  <c r="O31"/>
  <c r="M32"/>
  <c r="O32"/>
  <c r="M33"/>
  <c r="O33"/>
  <c r="M34"/>
  <c r="O34"/>
  <c r="M35"/>
  <c r="O35"/>
  <c r="M36"/>
  <c r="O36"/>
  <c r="M37"/>
  <c r="O37"/>
  <c r="M38"/>
  <c r="O38"/>
  <c r="M39"/>
  <c r="O39"/>
  <c r="M40"/>
  <c r="O40"/>
  <c r="M41"/>
  <c r="O41"/>
  <c r="M42"/>
  <c r="O42"/>
  <c r="M43"/>
  <c r="O43"/>
  <c r="M44"/>
  <c r="O44"/>
  <c r="M45"/>
  <c r="O45"/>
  <c r="M46"/>
  <c r="O46"/>
  <c r="M47"/>
  <c r="O47"/>
  <c r="M48"/>
  <c r="O48"/>
  <c r="M49"/>
  <c r="O49"/>
  <c r="M50"/>
  <c r="O50"/>
  <c r="M51"/>
  <c r="O51"/>
  <c r="M52"/>
  <c r="O52"/>
  <c r="K53"/>
  <c r="M53"/>
  <c r="O53" s="1"/>
  <c r="K54"/>
  <c r="M54" s="1"/>
  <c r="O54" s="1"/>
  <c r="K55"/>
  <c r="M55"/>
  <c r="O55" s="1"/>
  <c r="K56"/>
  <c r="M56" s="1"/>
  <c r="O56" s="1"/>
  <c r="K57"/>
  <c r="M57"/>
  <c r="O57" s="1"/>
  <c r="J67"/>
  <c r="H68"/>
  <c r="I68"/>
  <c r="B33" i="10" s="1"/>
  <c r="K68" i="12"/>
  <c r="D33" i="10" s="1"/>
  <c r="M68" i="12"/>
  <c r="M70"/>
  <c r="J28" i="23"/>
  <c r="L28"/>
  <c r="J29"/>
  <c r="J30" s="1"/>
  <c r="C11" i="27" s="1"/>
  <c r="L29" i="23"/>
  <c r="N29" s="1"/>
  <c r="O29" s="1"/>
  <c r="H30"/>
  <c r="H35"/>
  <c r="J34"/>
  <c r="L34"/>
  <c r="N34" s="1"/>
  <c r="O34" s="1"/>
  <c r="I37"/>
  <c r="K37"/>
  <c r="M37"/>
  <c r="N37"/>
  <c r="J38"/>
  <c r="L38"/>
  <c r="N38" s="1"/>
  <c r="O38" s="1"/>
  <c r="M38" i="6"/>
  <c r="M41"/>
  <c r="F10" i="10" s="1"/>
  <c r="N38" i="6"/>
  <c r="J39"/>
  <c r="J40"/>
  <c r="L40" s="1"/>
  <c r="L41" s="1"/>
  <c r="E10" i="10" s="1"/>
  <c r="N40" i="6"/>
  <c r="O40" s="1"/>
  <c r="H41"/>
  <c r="H47" s="1"/>
  <c r="J45"/>
  <c r="L45" s="1"/>
  <c r="N45"/>
  <c r="O45" s="1"/>
  <c r="J46"/>
  <c r="L46" s="1"/>
  <c r="N46" s="1"/>
  <c r="I49"/>
  <c r="K49"/>
  <c r="L49"/>
  <c r="M49"/>
  <c r="N49"/>
  <c r="P32" i="34"/>
  <c r="P34" s="1"/>
  <c r="G17" i="27"/>
  <c r="K50" i="16"/>
  <c r="O25" i="31"/>
  <c r="L39" i="6"/>
  <c r="Q25" i="17"/>
  <c r="M72"/>
  <c r="D16" i="10"/>
  <c r="Q25" i="31"/>
  <c r="N28" i="23"/>
  <c r="N39" i="13"/>
  <c r="J40"/>
  <c r="D34" i="10" s="1"/>
  <c r="N38" i="34"/>
  <c r="P38" s="1"/>
  <c r="P36" i="18"/>
  <c r="N29" i="13"/>
  <c r="N28" i="32"/>
  <c r="O28" s="1"/>
  <c r="E157" i="39"/>
  <c r="E166"/>
  <c r="M34" i="24"/>
  <c r="O34" s="1"/>
  <c r="O36" i="31"/>
  <c r="O63" s="1"/>
  <c r="L25" i="19"/>
  <c r="L32"/>
  <c r="F18" i="10" s="1"/>
  <c r="N79" i="17"/>
  <c r="P79" s="1"/>
  <c r="L36" i="19"/>
  <c r="L38"/>
  <c r="D40" i="10" s="1"/>
  <c r="N25" i="19"/>
  <c r="N32" s="1"/>
  <c r="H18" i="10" s="1"/>
  <c r="N36" i="19"/>
  <c r="N38"/>
  <c r="F40" i="10" s="1"/>
  <c r="Q30" i="14"/>
  <c r="H13" i="10" s="1"/>
  <c r="F36" i="27"/>
  <c r="P47" i="18"/>
  <c r="H17" i="10" s="1"/>
  <c r="G19" i="27"/>
  <c r="N31" i="24"/>
  <c r="M25"/>
  <c r="O25" s="1"/>
  <c r="M33" i="15"/>
  <c r="G14" i="10"/>
  <c r="N33" i="15"/>
  <c r="B19" i="27"/>
  <c r="I31" i="24"/>
  <c r="F33" i="10"/>
  <c r="N40" i="34"/>
  <c r="E39" i="27" s="1"/>
  <c r="J30" i="29"/>
  <c r="D12" i="27" s="1"/>
  <c r="L25" i="29"/>
  <c r="L40" i="32"/>
  <c r="E15" i="27" s="1"/>
  <c r="N34" i="34"/>
  <c r="E17" i="27" s="1"/>
  <c r="J42" i="15"/>
  <c r="J44" s="1"/>
  <c r="L38"/>
  <c r="D19" i="27"/>
  <c r="K31" i="24"/>
  <c r="F36" i="10"/>
  <c r="M44" i="15"/>
  <c r="O28" i="23"/>
  <c r="O30" s="1"/>
  <c r="J33" i="15"/>
  <c r="M50" i="16"/>
  <c r="L30" i="13"/>
  <c r="F12" i="10" s="1"/>
  <c r="Q36" i="31"/>
  <c r="Q63" s="1"/>
  <c r="H36" i="27" s="1"/>
  <c r="N88" i="17"/>
  <c r="E38" i="10" s="1"/>
  <c r="P40" i="34"/>
  <c r="G39" i="27" s="1"/>
  <c r="N26" i="32"/>
  <c r="N40" s="1"/>
  <c r="G15" i="27" s="1"/>
  <c r="N39" i="6"/>
  <c r="O39" s="1"/>
  <c r="J30" i="13"/>
  <c r="D12" i="10" s="1"/>
  <c r="O30" i="14"/>
  <c r="F13" i="10" s="1"/>
  <c r="L29" i="15"/>
  <c r="L31"/>
  <c r="L47" i="32"/>
  <c r="N47" s="1"/>
  <c r="M38" i="35"/>
  <c r="M32" i="16"/>
  <c r="O32"/>
  <c r="M64" i="14"/>
  <c r="D35" i="10" s="1"/>
  <c r="M63" i="31"/>
  <c r="D36" i="27" s="1"/>
  <c r="O31" i="15"/>
  <c r="H14" i="10" s="1"/>
  <c r="J40" i="32"/>
  <c r="C15" i="27" s="1"/>
  <c r="L73" i="17"/>
  <c r="M33" i="24"/>
  <c r="O34" i="35"/>
  <c r="H16" i="27" s="1"/>
  <c r="J32" i="19"/>
  <c r="D18" i="10" s="1"/>
  <c r="N47" i="18"/>
  <c r="F17" i="10" s="1"/>
  <c r="N54" i="18"/>
  <c r="P54" s="1"/>
  <c r="P245" s="1"/>
  <c r="H39" i="10" s="1"/>
  <c r="L245" i="18"/>
  <c r="D39" i="10" s="1"/>
  <c r="E37" i="39"/>
  <c r="E165"/>
  <c r="E169" s="1"/>
  <c r="L47" i="18"/>
  <c r="D17" i="10" s="1"/>
  <c r="M85" i="26"/>
  <c r="M88" s="1"/>
  <c r="K90"/>
  <c r="M34" i="35"/>
  <c r="F16" i="27" s="1"/>
  <c r="K34" i="35"/>
  <c r="D16" i="27" s="1"/>
  <c r="G24" i="38"/>
  <c r="L30" i="36"/>
  <c r="D18" i="27"/>
  <c r="N25" i="36"/>
  <c r="E162" i="39"/>
  <c r="B42" i="27"/>
  <c r="L24" i="38"/>
  <c r="E149" i="39"/>
  <c r="E167"/>
  <c r="L31" i="24"/>
  <c r="C36" i="10"/>
  <c r="M29" i="24"/>
  <c r="M31" s="1"/>
  <c r="O29"/>
  <c r="H19" i="27" s="1"/>
  <c r="O85" i="26"/>
  <c r="O88"/>
  <c r="O90" s="1"/>
  <c r="C37" i="27"/>
  <c r="C43" s="1"/>
  <c r="M236" i="35"/>
  <c r="F38" i="27" s="1"/>
  <c r="O38" i="35"/>
  <c r="O236" s="1"/>
  <c r="H38" i="27" s="1"/>
  <c r="N41" i="6"/>
  <c r="G10" i="10" s="1"/>
  <c r="N25" i="29"/>
  <c r="J35" i="23"/>
  <c r="J37" s="1"/>
  <c r="P25" i="36"/>
  <c r="P30" s="1"/>
  <c r="H18" i="27" s="1"/>
  <c r="N30" i="36"/>
  <c r="F18" i="27" s="1"/>
  <c r="O33" i="24"/>
  <c r="O35" s="1"/>
  <c r="H41" i="27" s="1"/>
  <c r="E14" i="10"/>
  <c r="L33" i="15"/>
  <c r="O26" i="32"/>
  <c r="O40" s="1"/>
  <c r="L42" i="15"/>
  <c r="L44" s="1"/>
  <c r="N38"/>
  <c r="F19" i="27"/>
  <c r="N42" i="15"/>
  <c r="N44" s="1"/>
  <c r="O38"/>
  <c r="O42" s="1"/>
  <c r="E36" i="10"/>
  <c r="F42" i="27"/>
  <c r="M90" i="26"/>
  <c r="O31" i="24"/>
  <c r="G36" i="10"/>
  <c r="I389" i="20"/>
  <c r="L389"/>
  <c r="K387"/>
  <c r="K389" s="1"/>
  <c r="M387"/>
  <c r="F41" i="10" s="1"/>
  <c r="O387" i="20"/>
  <c r="H41" i="10" s="1"/>
  <c r="C41"/>
  <c r="N389" i="20"/>
  <c r="M24" i="38"/>
  <c r="K24"/>
  <c r="J24"/>
  <c r="D41" i="10"/>
  <c r="O389" i="20"/>
  <c r="B20" i="27"/>
  <c r="O76" i="26"/>
  <c r="K76"/>
  <c r="E20" i="27"/>
  <c r="P31" i="26"/>
  <c r="P69" s="1"/>
  <c r="N74"/>
  <c r="L74"/>
  <c r="D20" i="27" s="1"/>
  <c r="N76" i="26"/>
  <c r="F20" i="27"/>
  <c r="I356" i="20"/>
  <c r="L356"/>
  <c r="C19" i="10"/>
  <c r="O354" i="20"/>
  <c r="M354"/>
  <c r="F19" i="10" s="1"/>
  <c r="K354" i="20"/>
  <c r="K356" s="1"/>
  <c r="N356"/>
  <c r="D19" i="10"/>
  <c r="H19"/>
  <c r="O356" i="20"/>
  <c r="O41" i="6" l="1"/>
  <c r="E170" i="39"/>
  <c r="G10" i="27"/>
  <c r="F10"/>
  <c r="H36" i="10"/>
  <c r="O44" i="15"/>
  <c r="P88" i="17"/>
  <c r="G38" i="10" s="1"/>
  <c r="Q79" i="17"/>
  <c r="Q88" s="1"/>
  <c r="H38" i="10" s="1"/>
  <c r="Q29" i="31"/>
  <c r="H14" i="27" s="1"/>
  <c r="N30" i="29"/>
  <c r="N30" i="13"/>
  <c r="H12" i="10" s="1"/>
  <c r="O35" i="23"/>
  <c r="O37" s="1"/>
  <c r="O32"/>
  <c r="H11" i="27"/>
  <c r="O47" i="32"/>
  <c r="O53" s="1"/>
  <c r="N53"/>
  <c r="N40" i="13"/>
  <c r="H34" i="10" s="1"/>
  <c r="O42" i="32"/>
  <c r="H15" i="27"/>
  <c r="P74" i="26"/>
  <c r="M389" i="20"/>
  <c r="H42" i="27"/>
  <c r="L53" i="32"/>
  <c r="K59" i="12"/>
  <c r="D11" i="10" s="1"/>
  <c r="N30" i="23"/>
  <c r="G11" i="27" s="1"/>
  <c r="O64" i="14"/>
  <c r="F35" i="10" s="1"/>
  <c r="L76" i="26"/>
  <c r="M35" i="24"/>
  <c r="F41" i="27" s="1"/>
  <c r="L30" i="29"/>
  <c r="F12" i="27" s="1"/>
  <c r="J47" i="30"/>
  <c r="D35" i="27" s="1"/>
  <c r="L30" i="23"/>
  <c r="Q37" i="14"/>
  <c r="Q64" s="1"/>
  <c r="H35" i="10" s="1"/>
  <c r="J41" i="6"/>
  <c r="C10" i="10" s="1"/>
  <c r="C20" s="1"/>
  <c r="K70" i="12"/>
  <c r="O25"/>
  <c r="O59" s="1"/>
  <c r="H11" i="10" s="1"/>
  <c r="M59" i="12"/>
  <c r="F11" i="10" s="1"/>
  <c r="N38" i="30"/>
  <c r="N47" s="1"/>
  <c r="H35" i="27" s="1"/>
  <c r="L47" i="30"/>
  <c r="F35" i="27" s="1"/>
  <c r="O28" i="31"/>
  <c r="Q28" s="1"/>
  <c r="M29"/>
  <c r="D14" i="27" s="1"/>
  <c r="M36" i="16"/>
  <c r="K43"/>
  <c r="D15" i="10" s="1"/>
  <c r="J68" i="12"/>
  <c r="C33" i="10" s="1"/>
  <c r="L67" i="12"/>
  <c r="K51" i="16"/>
  <c r="M51" s="1"/>
  <c r="M52" s="1"/>
  <c r="F37" i="10" s="1"/>
  <c r="I52" i="16"/>
  <c r="B37" i="10" s="1"/>
  <c r="B42" s="1"/>
  <c r="L40" i="13"/>
  <c r="F34" i="10" s="1"/>
  <c r="O72" i="17"/>
  <c r="F16" i="10" s="1"/>
  <c r="L34" i="29"/>
  <c r="J36"/>
  <c r="D34" i="27" s="1"/>
  <c r="D43" s="1"/>
  <c r="L25" i="30"/>
  <c r="J34"/>
  <c r="D13" i="27" s="1"/>
  <c r="M356" i="20"/>
  <c r="O33" i="15"/>
  <c r="N245" i="18"/>
  <c r="F39" i="10" s="1"/>
  <c r="M30" i="14"/>
  <c r="D13" i="10" s="1"/>
  <c r="K236" i="35"/>
  <c r="D38" i="27" s="1"/>
  <c r="N71" i="17"/>
  <c r="L34" i="34"/>
  <c r="C17" i="27" s="1"/>
  <c r="K35" i="24"/>
  <c r="D41" i="27" s="1"/>
  <c r="L88" i="17"/>
  <c r="C38" i="10" s="1"/>
  <c r="B21" i="27"/>
  <c r="B20" i="10"/>
  <c r="C21" i="27"/>
  <c r="B43"/>
  <c r="M32" i="13"/>
  <c r="E42" i="27"/>
  <c r="D21" l="1"/>
  <c r="N72" i="17"/>
  <c r="E16" i="10" s="1"/>
  <c r="E20" s="1"/>
  <c r="P71" i="17"/>
  <c r="O36" i="16"/>
  <c r="O43" s="1"/>
  <c r="H15" i="10" s="1"/>
  <c r="M43" i="16"/>
  <c r="F15" i="10" s="1"/>
  <c r="F20" s="1"/>
  <c r="I5" i="3" s="1"/>
  <c r="I7" s="1"/>
  <c r="E37" i="27"/>
  <c r="E43" s="1"/>
  <c r="L55" i="32"/>
  <c r="G37" i="27"/>
  <c r="G43" s="1"/>
  <c r="N55" i="32"/>
  <c r="N25" i="30"/>
  <c r="N34" s="1"/>
  <c r="H13" i="27" s="1"/>
  <c r="L34" i="30"/>
  <c r="F13" i="27" s="1"/>
  <c r="F21" s="1"/>
  <c r="I9" i="3" s="1"/>
  <c r="I11" s="1"/>
  <c r="L68" i="12"/>
  <c r="N67"/>
  <c r="P76" i="26"/>
  <c r="H20" i="27"/>
  <c r="L35" i="23"/>
  <c r="L37" s="1"/>
  <c r="E11" i="27"/>
  <c r="E21" s="1"/>
  <c r="N32" i="29"/>
  <c r="H12" i="27"/>
  <c r="H21" s="1"/>
  <c r="N34" i="29"/>
  <c r="N36" s="1"/>
  <c r="H34" i="27" s="1"/>
  <c r="L36" i="29"/>
  <c r="F34" i="27" s="1"/>
  <c r="F43" s="1"/>
  <c r="I10" i="3" s="1"/>
  <c r="O55" i="32"/>
  <c r="H37" i="27"/>
  <c r="O43" i="6"/>
  <c r="O47" s="1"/>
  <c r="H10" i="10"/>
  <c r="F42"/>
  <c r="I6" i="3" s="1"/>
  <c r="J47" i="6"/>
  <c r="D20" i="10"/>
  <c r="G21" i="27"/>
  <c r="O29" i="31"/>
  <c r="F14" i="27" s="1"/>
  <c r="H42" i="10"/>
  <c r="K52" i="16"/>
  <c r="D37" i="10" s="1"/>
  <c r="D42" s="1"/>
  <c r="C32" l="1"/>
  <c r="C42" s="1"/>
  <c r="J49" i="6"/>
  <c r="Q71" i="17"/>
  <c r="Q72" s="1"/>
  <c r="H16" i="10" s="1"/>
  <c r="H20" s="1"/>
  <c r="P72" i="17"/>
  <c r="G16" i="10" s="1"/>
  <c r="G20" s="1"/>
  <c r="H32"/>
  <c r="O49" i="6"/>
  <c r="L70" i="12"/>
  <c r="E33" i="10"/>
  <c r="E42" s="1"/>
  <c r="O67" i="12"/>
  <c r="O68" s="1"/>
  <c r="N68"/>
  <c r="H43" i="27"/>
  <c r="I12" i="3"/>
  <c r="G33" i="10" l="1"/>
  <c r="G42" s="1"/>
  <c r="N70" i="12"/>
  <c r="O70"/>
  <c r="H33" i="10"/>
</calcChain>
</file>

<file path=xl/comments1.xml><?xml version="1.0" encoding="utf-8"?>
<comments xmlns="http://schemas.openxmlformats.org/spreadsheetml/2006/main">
  <authors>
    <author>Babedi Matlakala</author>
  </authors>
  <commentList>
    <comment ref="E22" authorId="0">
      <text>
        <r>
          <rPr>
            <sz val="9"/>
            <color indexed="81"/>
            <rFont val="Tahoma"/>
            <family val="2"/>
          </rPr>
          <t xml:space="preserve">
</t>
        </r>
      </text>
    </comment>
    <comment ref="D81" authorId="0">
      <text>
        <r>
          <rPr>
            <b/>
            <sz val="9"/>
            <color indexed="81"/>
            <rFont val="Tahoma"/>
            <family val="2"/>
          </rPr>
          <t>Babedi Matlakala:</t>
        </r>
        <r>
          <rPr>
            <sz val="9"/>
            <color indexed="81"/>
            <rFont val="Tahoma"/>
            <family val="2"/>
          </rPr>
          <t xml:space="preserve">
</t>
        </r>
      </text>
    </comment>
  </commentList>
</comments>
</file>

<file path=xl/comments2.xml><?xml version="1.0" encoding="utf-8"?>
<comments xmlns="http://schemas.openxmlformats.org/spreadsheetml/2006/main">
  <authors>
    <author>Babedi Matlakala</author>
  </authors>
  <commentList>
    <comment ref="D358" authorId="0">
      <text>
        <r>
          <rPr>
            <b/>
            <sz val="9"/>
            <color indexed="81"/>
            <rFont val="Tahoma"/>
            <family val="2"/>
          </rPr>
          <t>Babedi Matlakala:</t>
        </r>
        <r>
          <rPr>
            <sz val="9"/>
            <color indexed="81"/>
            <rFont val="Tahoma"/>
            <family val="2"/>
          </rPr>
          <t xml:space="preserve">
</t>
        </r>
      </text>
    </comment>
  </commentList>
</comments>
</file>

<file path=xl/sharedStrings.xml><?xml version="1.0" encoding="utf-8"?>
<sst xmlns="http://schemas.openxmlformats.org/spreadsheetml/2006/main" count="4805" uniqueCount="1567">
  <si>
    <t>MAIN ACCOUNT</t>
  </si>
  <si>
    <t>APPROVED AND CONTRACTED</t>
  </si>
  <si>
    <t>R'000</t>
  </si>
  <si>
    <t>TOTAL</t>
  </si>
  <si>
    <t>APPROVED BUT NOT YET CONTRACTED</t>
  </si>
  <si>
    <t>Free State Cur Comm - Annex C1'!A1</t>
  </si>
  <si>
    <t>W Cape Cur Comm - Annex C1'!A1</t>
  </si>
  <si>
    <t>N West Cur Comm - Annex C1'!A1</t>
  </si>
  <si>
    <t>E Cape Cur Comm - Annex C1'!A1</t>
  </si>
  <si>
    <t>N Cape Cur Comm - Annex C1'!A1</t>
  </si>
  <si>
    <t>Gauteng Cur Comm - Annex C1'!A1</t>
  </si>
  <si>
    <t>Limpop Cur Comm - Annex C1'!A1</t>
  </si>
  <si>
    <t>Mpumalanga Cur Comm - Annex C1'!A1</t>
  </si>
  <si>
    <t>HO Pta West Cur Comm - Annex C2'!A1</t>
  </si>
  <si>
    <t>KZN Cur Comm - Annex C1'!A1</t>
  </si>
  <si>
    <t>Original Contract Amount/Value</t>
  </si>
  <si>
    <t>Total approved contract price</t>
  </si>
  <si>
    <t>Escalation Cost and variation orders, where applicable</t>
  </si>
  <si>
    <t>Amount</t>
  </si>
  <si>
    <t>Note</t>
  </si>
  <si>
    <t>Commitments</t>
  </si>
  <si>
    <t>Current expenditure</t>
  </si>
  <si>
    <t>Approved and contracted</t>
  </si>
  <si>
    <t>Approved but not yet contracted</t>
  </si>
  <si>
    <t>Capital Expenditure (including transfers)</t>
  </si>
  <si>
    <t>Total Commitments</t>
  </si>
  <si>
    <t>Indicate whether a commitment is for longer than a year</t>
  </si>
  <si>
    <t>-</t>
  </si>
  <si>
    <t>Annexure C1</t>
  </si>
  <si>
    <t xml:space="preserve">  MAIN ACCOUNT</t>
  </si>
  <si>
    <t>REGION:</t>
  </si>
  <si>
    <t xml:space="preserve">REGIONAL OFFICE:   </t>
  </si>
  <si>
    <t>Note: Commitments</t>
  </si>
  <si>
    <t>There are two catogries of Commitments:</t>
  </si>
  <si>
    <t>1) Approved and contracted:</t>
  </si>
  <si>
    <t>2) Aproved but not yet contracted:</t>
  </si>
  <si>
    <t xml:space="preserve">To record the above two catogries of commitments the following schedules are prescribed: </t>
  </si>
  <si>
    <t>Component</t>
  </si>
  <si>
    <t>Contract No./Qoutation</t>
  </si>
  <si>
    <t>Supplier</t>
  </si>
  <si>
    <t>Order Number</t>
  </si>
  <si>
    <t>Project Name / Description of good or Service</t>
  </si>
  <si>
    <t>Date of Commencement of Project</t>
  </si>
  <si>
    <t>Expected date of Completion of project/ Delivery date.</t>
  </si>
  <si>
    <t>R/c</t>
  </si>
  <si>
    <t xml:space="preserve">W9898      </t>
  </si>
  <si>
    <t xml:space="preserve">SABS                                    </t>
  </si>
  <si>
    <t xml:space="preserve">SERVICE; ANALYSIS;PROCESS;CONVERT;IMPORT DATA                                                                                                         </t>
  </si>
  <si>
    <t>NONCONTRACT</t>
  </si>
  <si>
    <t xml:space="preserve">CLEANING                                                                                                                                              </t>
  </si>
  <si>
    <t>WORCENONCON</t>
  </si>
  <si>
    <t xml:space="preserve">CONTRACT   </t>
  </si>
  <si>
    <t xml:space="preserve">REPLACEMENT COMPONENTS,HYDROLOGICAL                                                                                                                   </t>
  </si>
  <si>
    <t xml:space="preserve">BRAVO PROMOTIONS                        </t>
  </si>
  <si>
    <t>Sub Total</t>
  </si>
  <si>
    <t>Total</t>
  </si>
  <si>
    <t>2) Approved but not yet contracted:</t>
  </si>
  <si>
    <t>NB</t>
  </si>
  <si>
    <t>Remember to also complete the schedule for Capital Commitments.</t>
  </si>
  <si>
    <r>
      <t xml:space="preserve">Please populate with all required information - </t>
    </r>
    <r>
      <rPr>
        <b/>
        <sz val="14"/>
        <color indexed="10"/>
        <rFont val="Arial"/>
        <family val="2"/>
      </rPr>
      <t>also the name of your region.</t>
    </r>
  </si>
  <si>
    <t>After completion, this report should be printed and signed off by your Chief Director.</t>
  </si>
  <si>
    <t>Signature:</t>
  </si>
  <si>
    <t>Date:</t>
  </si>
  <si>
    <t>REGION: NORTH WEST</t>
  </si>
  <si>
    <t>REGIONAL OFFICE:   MMABATHO</t>
  </si>
  <si>
    <t>HYDROLOGY</t>
  </si>
  <si>
    <t>WATER SECTOR SUPPORT</t>
  </si>
  <si>
    <t>CORPORATE SERVICES</t>
  </si>
  <si>
    <t xml:space="preserve">CHAIR                                                                                                                                                 </t>
  </si>
  <si>
    <t xml:space="preserve">BAG,CARRYING                                                                                                                                          </t>
  </si>
  <si>
    <t xml:space="preserve">CABINET CABINET                                                                                                                                       </t>
  </si>
  <si>
    <t xml:space="preserve">GOVERNMENT PRINTING WORKS               </t>
  </si>
  <si>
    <t xml:space="preserve">DWAF-NCONT </t>
  </si>
  <si>
    <t xml:space="preserve">TIMES MEDIA                             </t>
  </si>
  <si>
    <t xml:space="preserve">SUBSCRIPTION FEE                                                                                                                                      </t>
  </si>
  <si>
    <t xml:space="preserve">TRANSPORT                                                                                                                                             </t>
  </si>
  <si>
    <t xml:space="preserve">PRINTING                                                                                                                                              </t>
  </si>
  <si>
    <t xml:space="preserve">DELIVERY                                                                                                                                              </t>
  </si>
  <si>
    <t xml:space="preserve">CONFERENCES,SEMINAR;VENUES AND COURSES                                                                                                                </t>
  </si>
  <si>
    <t xml:space="preserve">PHOTOSTAT COPIES                                                                                                                                      </t>
  </si>
  <si>
    <t xml:space="preserve">3G RELOCATIONS                          </t>
  </si>
  <si>
    <t xml:space="preserve">CSIR                                    </t>
  </si>
  <si>
    <r>
      <t xml:space="preserve">Commitments represent goods/services that have been contracted/ordered, but not fully paid </t>
    </r>
    <r>
      <rPr>
        <sz val="10"/>
        <color indexed="10"/>
        <rFont val="Arial"/>
        <family val="2"/>
      </rPr>
      <t>at  31 March 2014</t>
    </r>
  </si>
  <si>
    <r>
      <t xml:space="preserve">  Where the contract has been awarded </t>
    </r>
    <r>
      <rPr>
        <sz val="10"/>
        <color indexed="10"/>
        <rFont val="Arial"/>
        <family val="2"/>
      </rPr>
      <t>at  31 March 2014</t>
    </r>
  </si>
  <si>
    <r>
      <t xml:space="preserve">  Where the expenditure has been aproved and the contract has yet to be awarded or is awaiting finalisation </t>
    </r>
    <r>
      <rPr>
        <sz val="10"/>
        <color indexed="10"/>
        <rFont val="Arial"/>
        <family val="2"/>
      </rPr>
      <t>at  31 March 2014</t>
    </r>
  </si>
  <si>
    <t xml:space="preserve">SHREDDER                                                                                                                                              </t>
  </si>
  <si>
    <r>
      <t xml:space="preserve">CAPITAL EXPENDITURE COMMITMENTS AS AT </t>
    </r>
    <r>
      <rPr>
        <b/>
        <sz val="12"/>
        <color indexed="10"/>
        <rFont val="Arial"/>
        <family val="2"/>
      </rPr>
      <t xml:space="preserve"> 31 March 2014</t>
    </r>
  </si>
  <si>
    <t>Aurecon SA</t>
  </si>
  <si>
    <t>GAUTENG</t>
  </si>
  <si>
    <t>WATER REGULATION USE</t>
  </si>
  <si>
    <r>
      <t xml:space="preserve">CAPITAL COMMITMENT EXPENDITURE COMMITMENTS </t>
    </r>
    <r>
      <rPr>
        <b/>
        <sz val="10"/>
        <color indexed="10"/>
        <rFont val="Arial"/>
        <family val="2"/>
      </rPr>
      <t>DEPARTMENT</t>
    </r>
    <r>
      <rPr>
        <b/>
        <sz val="10"/>
        <rFont val="Arial"/>
        <family val="2"/>
      </rPr>
      <t>: SUMMARY MARCH 2014</t>
    </r>
  </si>
  <si>
    <t>Free State Cap- Annex C2</t>
  </si>
  <si>
    <t>Western Cape Cap- Annex C2</t>
  </si>
  <si>
    <t>North West Cap -Annex C2</t>
  </si>
  <si>
    <t>Kwa-zulu-Natal Cap- Annex C2</t>
  </si>
  <si>
    <t>Eastern Cape Cap-Annex C2</t>
  </si>
  <si>
    <t>Northren Cape Cap -Annex C2</t>
  </si>
  <si>
    <t>Gauteng  Cap-Annex C2</t>
  </si>
  <si>
    <t>Limpopo  Cap- Annex C2</t>
  </si>
  <si>
    <t>Mpumalanga Cap- Annex C2</t>
  </si>
  <si>
    <t>Head Office Cap - Annex C2</t>
  </si>
  <si>
    <t>FREE STATE</t>
  </si>
  <si>
    <t>WESTERN CAPE</t>
  </si>
  <si>
    <t>STATIONERY</t>
  </si>
  <si>
    <t>Accumalative Expenditure till 31 March 2016 since inception</t>
  </si>
  <si>
    <t>Outstanding commitments as at 31 March 2016</t>
  </si>
  <si>
    <t>Commit-ments up to 1 year (1/4/2016 to 31/3/2017</t>
  </si>
  <si>
    <t>Commitments more than 1 year (1/4/2017 and onwards)</t>
  </si>
  <si>
    <t xml:space="preserve">KONICA MINOLTA SA                       </t>
  </si>
  <si>
    <t>OR-002021</t>
  </si>
  <si>
    <t>OR-002132</t>
  </si>
  <si>
    <t xml:space="preserve">TRAINING                                                                                                                                              </t>
  </si>
  <si>
    <t>OR-002189</t>
  </si>
  <si>
    <t>OR-002194</t>
  </si>
  <si>
    <t>OR-002207</t>
  </si>
  <si>
    <t>OR-002231</t>
  </si>
  <si>
    <t>OR-002261</t>
  </si>
  <si>
    <t xml:space="preserve">CATERING                                                                                                                                              </t>
  </si>
  <si>
    <t>OR-002265</t>
  </si>
  <si>
    <t>OR-002269</t>
  </si>
  <si>
    <t>OR-002296</t>
  </si>
  <si>
    <t>OR-002297</t>
  </si>
  <si>
    <t>OR-002300</t>
  </si>
  <si>
    <t>OR-002301</t>
  </si>
  <si>
    <t>OR-002303</t>
  </si>
  <si>
    <t xml:space="preserve">4WATER SUPPLIES                         </t>
  </si>
  <si>
    <t xml:space="preserve">SANITATION          </t>
  </si>
  <si>
    <t xml:space="preserve">QUOTATION  </t>
  </si>
  <si>
    <t xml:space="preserve">UBUNTU TECHNOLOGY                       </t>
  </si>
  <si>
    <t>OR-002259</t>
  </si>
  <si>
    <t>OR-002275</t>
  </si>
  <si>
    <t>OR-002311</t>
  </si>
  <si>
    <t>Commitments to be paid during the period 01/03/2016 to 31/03/2017)</t>
  </si>
  <si>
    <t>Commitments to be paid after 31/03/2017</t>
  </si>
  <si>
    <t>OR-008209</t>
  </si>
  <si>
    <t>OR-008210</t>
  </si>
  <si>
    <t>OR-008219</t>
  </si>
  <si>
    <t>OR-008226</t>
  </si>
  <si>
    <t>OR-008227</t>
  </si>
  <si>
    <r>
      <t xml:space="preserve">CAPITAL EXPENDITURE COMMITMENTS </t>
    </r>
    <r>
      <rPr>
        <b/>
        <sz val="10"/>
        <color indexed="10"/>
        <rFont val="Arial"/>
        <family val="2"/>
      </rPr>
      <t>DEPARTMENT</t>
    </r>
    <r>
      <rPr>
        <b/>
        <sz val="10"/>
        <rFont val="Arial"/>
        <family val="2"/>
      </rPr>
      <t>: SUMMARY MARCH 2016</t>
    </r>
  </si>
  <si>
    <t xml:space="preserve">CORPORATE SERVICES  </t>
  </si>
  <si>
    <t xml:space="preserve">DSD00029   </t>
  </si>
  <si>
    <t xml:space="preserve">PRONTO KLEEN CLEANING SERVICES          </t>
  </si>
  <si>
    <t>OR-027980</t>
  </si>
  <si>
    <t xml:space="preserve">MRS CLEANS                              </t>
  </si>
  <si>
    <t>OR-028140</t>
  </si>
  <si>
    <t>OR-028227</t>
  </si>
  <si>
    <t>EADP:LB1/14</t>
  </si>
  <si>
    <t xml:space="preserve">CASIDRA                                 </t>
  </si>
  <si>
    <t>OR-028228</t>
  </si>
  <si>
    <t xml:space="preserve">ADVISORY CONSULTING SERVICES ADVISORY CONSULTING SERVICES                                                                                             </t>
  </si>
  <si>
    <t xml:space="preserve">MUNICIPALITY WEST COAST DISTRICT        </t>
  </si>
  <si>
    <t>OR-028234</t>
  </si>
  <si>
    <t xml:space="preserve">SA QUALIFICATIONS AUTHORITY             </t>
  </si>
  <si>
    <t>OR-028486</t>
  </si>
  <si>
    <t xml:space="preserve">W10837     </t>
  </si>
  <si>
    <t xml:space="preserve">SOCIETY FOR THE BLIND                   </t>
  </si>
  <si>
    <t>OR-028503</t>
  </si>
  <si>
    <t xml:space="preserve">BREERIVIER TRAINING DEVELOPMENT         </t>
  </si>
  <si>
    <t>OR-028536</t>
  </si>
  <si>
    <t xml:space="preserve">ADVERTISEMENT                                                                                                                                         </t>
  </si>
  <si>
    <t xml:space="preserve">RT8-2015   </t>
  </si>
  <si>
    <t>OR-028556</t>
  </si>
  <si>
    <t xml:space="preserve">LEXISNEXIS                              </t>
  </si>
  <si>
    <t>OR-028557</t>
  </si>
  <si>
    <t xml:space="preserve">BLUSH MEDIA                             </t>
  </si>
  <si>
    <t>OR-028566</t>
  </si>
  <si>
    <t xml:space="preserve">MANUFACTURE NAME PLATES                                                                                                                               </t>
  </si>
  <si>
    <t xml:space="preserve">ETCETRA SUPPLIES                        </t>
  </si>
  <si>
    <t>OR-028571</t>
  </si>
  <si>
    <t xml:space="preserve">BISCUITS                                                                                                                                              </t>
  </si>
  <si>
    <t xml:space="preserve">MILK 1L (PACK OF 6)                                                                                                                                   </t>
  </si>
  <si>
    <t xml:space="preserve">COFFEE                                                                                                                                                </t>
  </si>
  <si>
    <t xml:space="preserve">BISCUITS ASSORTED BISCUITS BAKERS CHOICE 2 KG                                                                                                         </t>
  </si>
  <si>
    <t xml:space="preserve">SUGAR SUGAR WHITE SACHETS                                                                                                                             </t>
  </si>
  <si>
    <t xml:space="preserve">BISCUITS EAT-SUM-ORE BUISCUITS                                                                                                                        </t>
  </si>
  <si>
    <t xml:space="preserve">TEA                                                                                                                                                   </t>
  </si>
  <si>
    <t xml:space="preserve">MILK : MILK 1LT 2 PERCENT OR LOW FAT                                                                                                                  </t>
  </si>
  <si>
    <t xml:space="preserve">MILK                                                                                                                                                  </t>
  </si>
  <si>
    <t>OR-028574</t>
  </si>
  <si>
    <t xml:space="preserve">BRANDWACHT BESPROEIING                  </t>
  </si>
  <si>
    <t>OR-028600</t>
  </si>
  <si>
    <t xml:space="preserve">INSECTICIDE,SUMICIDIN SUPER INSECTICIDE,SUMICIDIN SUPER SUMICIDIN                                                                                     </t>
  </si>
  <si>
    <t xml:space="preserve">INSECTICIDE,FINALE POISON RAT FINAL 500G BLOCKS                                                                                                       </t>
  </si>
  <si>
    <t xml:space="preserve">LOGGER,DATA                                                                                                                                           </t>
  </si>
  <si>
    <t>OR-028553</t>
  </si>
  <si>
    <t xml:space="preserve">W10356     </t>
  </si>
  <si>
    <t>OR-001618</t>
  </si>
  <si>
    <t>OR-001885</t>
  </si>
  <si>
    <t xml:space="preserve">LABORATORY FOR THE RENDERING OF LABORATORY SERVICESTO WATER SECTOR SUPPORT                                                                            </t>
  </si>
  <si>
    <t xml:space="preserve">EAST RAND WATER CARE COMPANY            </t>
  </si>
  <si>
    <t>OR-001886</t>
  </si>
  <si>
    <t>OR-001910</t>
  </si>
  <si>
    <t xml:space="preserve">SIZWE IT GROUP                          </t>
  </si>
  <si>
    <t>OR-002142</t>
  </si>
  <si>
    <t xml:space="preserve">USB PORT CADDIE DONGLE SWOP USB                                                                                                                       </t>
  </si>
  <si>
    <t xml:space="preserve">W10648     </t>
  </si>
  <si>
    <t xml:space="preserve">MOBILE TELEPHONE NETWORKS               </t>
  </si>
  <si>
    <t>OR-002144</t>
  </si>
  <si>
    <t xml:space="preserve">DIGITAL CARD 3G ACCESS CARD                                                                                                                           </t>
  </si>
  <si>
    <t xml:space="preserve">A1960      </t>
  </si>
  <si>
    <t>OR-002146</t>
  </si>
  <si>
    <t xml:space="preserve">POKANE PROMOTIONS &amp; PROJECTS            </t>
  </si>
  <si>
    <t>OR-002151</t>
  </si>
  <si>
    <t xml:space="preserve">T-SHIRT GOLF T-SHIRT NAVY BLUE WITH SAYWP LOGOÄSMALL                                                                                                  </t>
  </si>
  <si>
    <t xml:space="preserve">T-SHIRT GOLF T-SHIRT NAVY BLUE WITH SAYWP LOGO MEDIUM                                                                                                 </t>
  </si>
  <si>
    <t xml:space="preserve">T-SHIRT GOLF T-SHIRT NAVY BLUE WITH SAYWP LOGO LARGE                                                                                                  </t>
  </si>
  <si>
    <t xml:space="preserve">T-SHIRT GOLF T-SHIRT NAVY BLUE WITH SAYWP LOGO XL                                                                                                     </t>
  </si>
  <si>
    <t xml:space="preserve">T-SHIRT GOLF T-SHIRT NAVY BLUE WITH SAYWP LOGO XXL                                                                                                    </t>
  </si>
  <si>
    <t xml:space="preserve">T-SHIRT GOLF SHIRT SHORT SLEEVES EMBROIDED LOGO SIZE SMALL                                                                                            </t>
  </si>
  <si>
    <t xml:space="preserve">T-SHIRT GOLF SHIRT SHORT SLEEVES EMBROIDED LOGO SIZE MEDIUM                                                                                           </t>
  </si>
  <si>
    <t xml:space="preserve">T-SHIRT GOLF SHIRT SHORT SLEEVES EMBROIDED LOGO SIZE LARGE                                                                                            </t>
  </si>
  <si>
    <t xml:space="preserve">BANNER TEARDROP BANNERS 3M X 3010H                                                                                                                    </t>
  </si>
  <si>
    <t xml:space="preserve">RULER 30CM WHITE FLEXIBLE RULER WITH DWA LOGO                                                                                                         </t>
  </si>
  <si>
    <t xml:space="preserve">BOTTLE WATER BOTTLE                                                                                                                                   </t>
  </si>
  <si>
    <t xml:space="preserve">PAMPHLET PRINTING GLOSSY A1 SIZE POSTERS                                                                                                              </t>
  </si>
  <si>
    <t xml:space="preserve">HOLDER,TOILET PAPER                                                                                                                                   </t>
  </si>
  <si>
    <t xml:space="preserve">DISPENSER,SOAP                                                                                                                                        </t>
  </si>
  <si>
    <t xml:space="preserve">SOAP SOAP BAR SUNLIGHT                                                                                                                                </t>
  </si>
  <si>
    <t xml:space="preserve">ONLY THE BEST PROCURE                   </t>
  </si>
  <si>
    <t>OR-002154</t>
  </si>
  <si>
    <t xml:space="preserve">SERIPA SA TSHWANE MULTIPURPOSE          </t>
  </si>
  <si>
    <t>OR-002155</t>
  </si>
  <si>
    <t xml:space="preserve">SERVICE;REPAIR SECURITY SYSTEM REPAIRING OF CCTV EQUIPMENT                                                                                            </t>
  </si>
  <si>
    <t xml:space="preserve">MTHUNGULWA TRADING ENTERPRISE           </t>
  </si>
  <si>
    <t>OR-002159</t>
  </si>
  <si>
    <t xml:space="preserve">CREAM,SUN PROTECTION TECHNIBLOCK 30 SPF                                                                                                               </t>
  </si>
  <si>
    <t xml:space="preserve">SANITIZER DETERGENT SEAT SANITISER REFILL                                                                                                             </t>
  </si>
  <si>
    <t xml:space="preserve">TOWEL TOWEL KITCHEN                                                                                                                                   </t>
  </si>
  <si>
    <t xml:space="preserve">KHAOZEN CONSTRUCTION &amp; PROJECT          </t>
  </si>
  <si>
    <t>OR-002163</t>
  </si>
  <si>
    <t xml:space="preserve">DEPT CORRECTIONAL SERVICES              </t>
  </si>
  <si>
    <t>OR-002032</t>
  </si>
  <si>
    <t xml:space="preserve">BOOKCASE                                                                                                                                              </t>
  </si>
  <si>
    <t xml:space="preserve">CD:GAUTENG REGION   </t>
  </si>
  <si>
    <t>OR-002062</t>
  </si>
  <si>
    <t xml:space="preserve">STAND STAND,HAT AND COAT:TYPE J,WOOD,WITH BRASS HOOKS(22862/07)                                                                                       </t>
  </si>
  <si>
    <t xml:space="preserve">BIN,WASTE BINS,WASTE:OAK                                                                                                                              </t>
  </si>
  <si>
    <t xml:space="preserve">CREDENZA                                                                                                                                              </t>
  </si>
  <si>
    <t xml:space="preserve">FRANMAN TRADING ENTERPRISE              </t>
  </si>
  <si>
    <t>OR-002075</t>
  </si>
  <si>
    <t xml:space="preserve">GLOBAL POSITIONING SYSTEM (GPS) TOMTOM GO 1005 GPS UNIT                                                                                               </t>
  </si>
  <si>
    <t xml:space="preserve">TAPE RECORDER                                                                                                                                         </t>
  </si>
  <si>
    <t>OR-003863</t>
  </si>
  <si>
    <t>OR-004353</t>
  </si>
  <si>
    <t xml:space="preserve">POT PLANT FLOWERÄVARIOUS                                                                                                                              </t>
  </si>
  <si>
    <t>OR-004711</t>
  </si>
  <si>
    <t>OR-004998</t>
  </si>
  <si>
    <t xml:space="preserve">SECURITY SERVICES                                                                                                                                     </t>
  </si>
  <si>
    <t xml:space="preserve">CONTAINER                                                                                                                                             </t>
  </si>
  <si>
    <t xml:space="preserve">CUPBOARD                                                                                                                                              </t>
  </si>
  <si>
    <t>OR-005291</t>
  </si>
  <si>
    <t xml:space="preserve">CENTURY BUSINESS ACADEMY                </t>
  </si>
  <si>
    <t>OR-010466</t>
  </si>
  <si>
    <r>
      <t xml:space="preserve">CURRENT  EXPENDITURE COMMITMENTS AS AT </t>
    </r>
    <r>
      <rPr>
        <b/>
        <sz val="12"/>
        <color indexed="10"/>
        <rFont val="Arial"/>
        <family val="2"/>
      </rPr>
      <t xml:space="preserve"> 31 MARCH 2016</t>
    </r>
  </si>
  <si>
    <r>
      <t xml:space="preserve">Commitments represent goods/services that have been contracted/ordered, but not fully paid </t>
    </r>
    <r>
      <rPr>
        <sz val="10"/>
        <color indexed="10"/>
        <rFont val="Arial"/>
        <family val="2"/>
      </rPr>
      <t>at 31 MARCH 2016</t>
    </r>
  </si>
  <si>
    <r>
      <t xml:space="preserve">  Where the contract has been awarded </t>
    </r>
    <r>
      <rPr>
        <sz val="10"/>
        <color indexed="10"/>
        <rFont val="Arial"/>
        <family val="2"/>
      </rPr>
      <t xml:space="preserve">at </t>
    </r>
    <r>
      <rPr>
        <b/>
        <sz val="12"/>
        <color indexed="10"/>
        <rFont val="Arial"/>
        <family val="2"/>
      </rPr>
      <t>31 MARCH 2016</t>
    </r>
  </si>
  <si>
    <r>
      <t xml:space="preserve">  Where the expenditure has been aproved and the contract has yet to be awarded or is awaiting finalisation </t>
    </r>
    <r>
      <rPr>
        <sz val="10"/>
        <color indexed="10"/>
        <rFont val="Arial"/>
        <family val="2"/>
      </rPr>
      <t xml:space="preserve">at </t>
    </r>
    <r>
      <rPr>
        <b/>
        <sz val="10"/>
        <color indexed="10"/>
        <rFont val="Arial"/>
        <family val="2"/>
      </rPr>
      <t>31 MARCH 2016</t>
    </r>
  </si>
  <si>
    <t>Supplier/Service provider</t>
  </si>
  <si>
    <t>Accumalative Expenditure till 31 MARCH 2016 since inception</t>
  </si>
  <si>
    <t>Outstanding commitments as at 31 MARCH 2016</t>
  </si>
  <si>
    <t>Commitments to be paid during the period 01/04/2016to 31/03/2017)</t>
  </si>
  <si>
    <t>LERETLHABETSE</t>
  </si>
  <si>
    <t>TRANSPORT</t>
  </si>
  <si>
    <t>17.07.2015</t>
  </si>
  <si>
    <t>17.08.2015</t>
  </si>
  <si>
    <t>IMSIMBI TRAINING</t>
  </si>
  <si>
    <t>TRAINING</t>
  </si>
  <si>
    <t>03.02.2016</t>
  </si>
  <si>
    <t>03.03.2016</t>
  </si>
  <si>
    <t>WFSQ 34</t>
  </si>
  <si>
    <t>PHUTHAMO CLEANINNG SERVICE</t>
  </si>
  <si>
    <t>CLEANING</t>
  </si>
  <si>
    <t>17.03.2016</t>
  </si>
  <si>
    <t>31.03.2017</t>
  </si>
  <si>
    <t>PRONTO SOLUTIONS</t>
  </si>
  <si>
    <t>SERVICE</t>
  </si>
  <si>
    <t>14.03.2016</t>
  </si>
  <si>
    <t>14.04.2016</t>
  </si>
  <si>
    <t>BMC TWENTY THIRTEEN</t>
  </si>
  <si>
    <t>CONTAINERS PLASTIC</t>
  </si>
  <si>
    <t>26.02.2016</t>
  </si>
  <si>
    <t>26.03.2016</t>
  </si>
  <si>
    <t>DWWWM</t>
  </si>
  <si>
    <t>SMANK LOGISTICS SOLUTIONS</t>
  </si>
  <si>
    <t>PROTECTIVE CLOTHING</t>
  </si>
  <si>
    <t>29.02.2016</t>
  </si>
  <si>
    <t>29.03.2016</t>
  </si>
  <si>
    <t>FINANCE</t>
  </si>
  <si>
    <t>PRO-ACTIVE PUBLIC SCHOOL</t>
  </si>
  <si>
    <t>05.02.2016</t>
  </si>
  <si>
    <t>05.03.2016</t>
  </si>
  <si>
    <t>SANITATION</t>
  </si>
  <si>
    <t>W 10771</t>
  </si>
  <si>
    <t>GOVERNMENT PRINTING</t>
  </si>
  <si>
    <t>A4 PAPER</t>
  </si>
  <si>
    <t>16.03.2016</t>
  </si>
  <si>
    <t>16.04.2016</t>
  </si>
  <si>
    <t>PLANNING O &amp; M</t>
  </si>
  <si>
    <t>17.02.2016</t>
  </si>
  <si>
    <t>PAPER PRINTING A3</t>
  </si>
  <si>
    <t>PLANNING &amp; SUPPORT</t>
  </si>
  <si>
    <t>Z20 FILE COVER</t>
  </si>
  <si>
    <t>WATER REGULATION</t>
  </si>
  <si>
    <t>BLUELINE OFFICE SUPPLIES</t>
  </si>
  <si>
    <t>A3 FRAME CERTIFICATE</t>
  </si>
  <si>
    <t>WATER SECTOR</t>
  </si>
  <si>
    <t>WALTONS</t>
  </si>
  <si>
    <t>10.03.2016</t>
  </si>
  <si>
    <t>10.04.2016</t>
  </si>
  <si>
    <r>
      <t xml:space="preserve">CAPITAL  EXPENDITURE COMMITMENTS AS AT </t>
    </r>
    <r>
      <rPr>
        <b/>
        <sz val="12"/>
        <color indexed="10"/>
        <rFont val="Arial"/>
        <family val="2"/>
      </rPr>
      <t xml:space="preserve"> 31 MARCH 2016</t>
    </r>
  </si>
  <si>
    <t>Annexure C2</t>
  </si>
  <si>
    <t>CORPORATE SERVICE</t>
  </si>
  <si>
    <t xml:space="preserve">UBUNTU </t>
  </si>
  <si>
    <t>NOTEBOOK</t>
  </si>
  <si>
    <t>CTE WATER TECH</t>
  </si>
  <si>
    <t>TRAILER</t>
  </si>
  <si>
    <t>30.03.2016</t>
  </si>
  <si>
    <t>30.04.2016</t>
  </si>
  <si>
    <t>08.03.2016</t>
  </si>
  <si>
    <t>05.04.2016</t>
  </si>
  <si>
    <t>002B</t>
  </si>
  <si>
    <t>27/08/2014</t>
  </si>
  <si>
    <t>31/08/2016</t>
  </si>
  <si>
    <t>002J</t>
  </si>
  <si>
    <t>28/11/2014</t>
  </si>
  <si>
    <t>30/11/2016</t>
  </si>
  <si>
    <t>002E</t>
  </si>
  <si>
    <t>31/03/2017</t>
  </si>
  <si>
    <t>002W</t>
  </si>
  <si>
    <t>31/05/2017</t>
  </si>
  <si>
    <t>29/01/2016</t>
  </si>
  <si>
    <t>30/04/2016</t>
  </si>
  <si>
    <t>002C</t>
  </si>
  <si>
    <t>QUOTATIONS</t>
  </si>
  <si>
    <t>14/03/2016</t>
  </si>
  <si>
    <t>16/03/2016</t>
  </si>
  <si>
    <t>22/03/2016</t>
  </si>
  <si>
    <t>30/03/2016</t>
  </si>
  <si>
    <t>WSS George</t>
  </si>
  <si>
    <t>RT-50</t>
  </si>
  <si>
    <t>WWQ631</t>
  </si>
  <si>
    <t>Air Liquide</t>
  </si>
  <si>
    <t>Acetylene</t>
  </si>
  <si>
    <t>27/10/2015</t>
  </si>
  <si>
    <t>WWQ632</t>
  </si>
  <si>
    <t>Afrox</t>
  </si>
  <si>
    <t>Oxygen</t>
  </si>
  <si>
    <t>29/102015</t>
  </si>
  <si>
    <t>WWQ721</t>
  </si>
  <si>
    <t>Rentokil Initial</t>
  </si>
  <si>
    <t>Hygiene services</t>
  </si>
  <si>
    <t>WWQ606</t>
  </si>
  <si>
    <t>Distinctive Choice</t>
  </si>
  <si>
    <t>Office Cleaning service</t>
  </si>
  <si>
    <t>WWQ778</t>
  </si>
  <si>
    <t>East Coast Instruments</t>
  </si>
  <si>
    <t>Data Subscription</t>
  </si>
  <si>
    <t>Compiled by: N. Tshomela</t>
  </si>
  <si>
    <t>Senior Provisioning Administration Clerk</t>
  </si>
  <si>
    <t>Verified by: R. De Meyer</t>
  </si>
  <si>
    <t>Senior Provisioning Administration Officer</t>
  </si>
  <si>
    <t>Recommended by: C Tyeku</t>
  </si>
  <si>
    <t>Assistant Director:SCM</t>
  </si>
  <si>
    <t>Approved by: G. Leak</t>
  </si>
  <si>
    <t>Deputy Director : Finance and SCM</t>
  </si>
  <si>
    <t>002M</t>
  </si>
  <si>
    <t>Durban</t>
  </si>
  <si>
    <t>OBJECTIVE</t>
  </si>
  <si>
    <t>RESPONSIBILITY</t>
  </si>
  <si>
    <r>
      <t xml:space="preserve">Capital  EXPENDITURE COMMITMENTS AS AT </t>
    </r>
    <r>
      <rPr>
        <b/>
        <sz val="12"/>
        <color indexed="10"/>
        <rFont val="Arial"/>
        <family val="2"/>
      </rPr>
      <t xml:space="preserve"> 31 MARCH 2016</t>
    </r>
  </si>
  <si>
    <t>CS</t>
  </si>
  <si>
    <t>WEQ11</t>
  </si>
  <si>
    <t>EVERGREEN</t>
  </si>
  <si>
    <t>INDOOR PLANTS</t>
  </si>
  <si>
    <t>25/02/15</t>
  </si>
  <si>
    <t>25/3/17</t>
  </si>
  <si>
    <t>WEQ6</t>
  </si>
  <si>
    <t>STEINER HYGIENE</t>
  </si>
  <si>
    <t>HYGIENE SERVICES</t>
  </si>
  <si>
    <t>31/07/2016</t>
  </si>
  <si>
    <t>WEQ33</t>
  </si>
  <si>
    <t>BRIGHT IDEAS</t>
  </si>
  <si>
    <t>CLEANING SERVICES</t>
  </si>
  <si>
    <t>30/07/2015</t>
  </si>
  <si>
    <t>29/07/2016</t>
  </si>
  <si>
    <t>WEQ48</t>
  </si>
  <si>
    <t>TATE MBEBE</t>
  </si>
  <si>
    <t>GARDDEN SERVICES</t>
  </si>
  <si>
    <t>16/11/2015</t>
  </si>
  <si>
    <t>16/10/2016</t>
  </si>
  <si>
    <t>WR&amp;USE</t>
  </si>
  <si>
    <t>WEQ44</t>
  </si>
  <si>
    <t>UBUNTU TECHNOLOGY</t>
  </si>
  <si>
    <t>SERVER</t>
  </si>
  <si>
    <t>16/3/2016</t>
  </si>
  <si>
    <t>15/04/2016</t>
  </si>
  <si>
    <t>KIMBERLY</t>
  </si>
  <si>
    <t>Objetive</t>
  </si>
  <si>
    <t>Responsibility</t>
  </si>
  <si>
    <t xml:space="preserve">JUICE TELECOMS                          </t>
  </si>
  <si>
    <t xml:space="preserve">QA-000670  </t>
  </si>
  <si>
    <t>OR-001306</t>
  </si>
  <si>
    <t xml:space="preserve">SERVICE; MAINTENANCE CONTRACT                                                                                                                         </t>
  </si>
  <si>
    <t xml:space="preserve">METROFILE                               </t>
  </si>
  <si>
    <t>OR-001388</t>
  </si>
  <si>
    <t xml:space="preserve">TAPE,ELECTRONIC DATA PROCESSING DEVICE,DATA STORAGE:LS120,FOR DATALOGGER                                                                              </t>
  </si>
  <si>
    <t xml:space="preserve">ECO-FRIENDLY CLEANERS                   </t>
  </si>
  <si>
    <t xml:space="preserve">WQ455/NC   </t>
  </si>
  <si>
    <t>OR-001395</t>
  </si>
  <si>
    <t xml:space="preserve">CLEANING SERVICES                                                                                                                                     </t>
  </si>
  <si>
    <t xml:space="preserve">WQ533/NC   </t>
  </si>
  <si>
    <t>OR-001522</t>
  </si>
  <si>
    <t xml:space="preserve">FILE,COVER                                                                                                                                            </t>
  </si>
  <si>
    <t xml:space="preserve">MAJALONG TRADING ENTERPRISE             </t>
  </si>
  <si>
    <t>OR-001556</t>
  </si>
  <si>
    <t xml:space="preserve">LABOUR AND/OR TRANSPORT                                                                                                                               </t>
  </si>
  <si>
    <t xml:space="preserve">GRAVEL                                                                                                                                                </t>
  </si>
  <si>
    <t xml:space="preserve">LIQUID SULPHURIC ACID 25L                                                                                                                             </t>
  </si>
  <si>
    <t xml:space="preserve">CASING UPVC CLASS:FLO 12,ID 15MM OD 165MM                                                                                                             </t>
  </si>
  <si>
    <t xml:space="preserve">CASING STEEL 10 INCH X4.5MM X 6M                                                                                                                      </t>
  </si>
  <si>
    <t xml:space="preserve">ADAPTER FOR UPVC CASING                                                                                                                               </t>
  </si>
  <si>
    <t xml:space="preserve">CAP,PIPE UPVC CASINGÄEND CAPS                                                                                                                         </t>
  </si>
  <si>
    <t xml:space="preserve">PIPE SCREENS 150MM ID X 174MM OD WITH FLUSH ID/OD M&amp;F TRAPEZOIDAL THREDS,SLOTS WIDHT MUST BE WEDGE SHAPED AND &lt;0.5MM AND 0.3MM                        </t>
  </si>
  <si>
    <t xml:space="preserve">BEKA SCHREDER                           </t>
  </si>
  <si>
    <t>OR-001565</t>
  </si>
  <si>
    <t xml:space="preserve">GULFSTREAM ENERGY                       </t>
  </si>
  <si>
    <t xml:space="preserve">QA-001125  </t>
  </si>
  <si>
    <t>OR-001574</t>
  </si>
  <si>
    <t xml:space="preserve">DIESEL                                                                                                                                                </t>
  </si>
  <si>
    <t xml:space="preserve">DVF NETWORK TECHNOLOGY                  </t>
  </si>
  <si>
    <t>OR-001609</t>
  </si>
  <si>
    <t>Gauteng</t>
  </si>
  <si>
    <t xml:space="preserve">POPCON     </t>
  </si>
  <si>
    <t>MULTICHOICE AFRICA</t>
  </si>
  <si>
    <t>OR-001265</t>
  </si>
  <si>
    <t>SUBSCRIPTION FEE FOR DSTV</t>
  </si>
  <si>
    <t>OR-001267</t>
  </si>
  <si>
    <t>HYGIENE PROVISIONING OF CLEANING AND HYGIENE SERVI</t>
  </si>
  <si>
    <t>4WATER SUPPLIES</t>
  </si>
  <si>
    <t>OR-001331</t>
  </si>
  <si>
    <t>SERVICE;REPAIR DATA LOGGER</t>
  </si>
  <si>
    <t>PHEPHA MV SECURITY SERVICES</t>
  </si>
  <si>
    <t>OR-001341</t>
  </si>
  <si>
    <t>SECURITY USE ICN DDDD00S0000202</t>
  </si>
  <si>
    <t>SUPPLIER NAME</t>
  </si>
  <si>
    <t>WATER AND SAN: NELSPRUIT REG O</t>
  </si>
  <si>
    <t>NONCONTRAC</t>
  </si>
  <si>
    <t>KGOSIHADI TRADING &amp; PROJECTS 199</t>
  </si>
  <si>
    <t>OR-001324</t>
  </si>
  <si>
    <t>TANK,WATER TANK; WATER; 5000L</t>
  </si>
  <si>
    <t>BAHOLOFEDI TRADING ENTERPRISE</t>
  </si>
  <si>
    <t>OR-001326</t>
  </si>
  <si>
    <t>SUPPLIER/SERVICE PROVIDER</t>
  </si>
  <si>
    <t>12438/14/15</t>
  </si>
  <si>
    <t xml:space="preserve">ESRI SA                                 </t>
  </si>
  <si>
    <t>OR-126444</t>
  </si>
  <si>
    <t xml:space="preserve">DESIGN                                                                                                                                                </t>
  </si>
  <si>
    <t xml:space="preserve">W10914     </t>
  </si>
  <si>
    <t xml:space="preserve">08XCONNECT COM                          </t>
  </si>
  <si>
    <t>OR-130851</t>
  </si>
  <si>
    <t xml:space="preserve">SERVICE;REPAIR;UPGRADE;TEST TELEPHONE SYSTEM                                                                                                          </t>
  </si>
  <si>
    <t xml:space="preserve">50/187     </t>
  </si>
  <si>
    <t xml:space="preserve">WATSUP DEVELOPMENT CC                   </t>
  </si>
  <si>
    <t>OR-130936</t>
  </si>
  <si>
    <t xml:space="preserve">W10960     </t>
  </si>
  <si>
    <t xml:space="preserve">LEADING CREATION CLEANING &amp; CONST       </t>
  </si>
  <si>
    <t>OR-132795</t>
  </si>
  <si>
    <t>4/8/3/1/4/5</t>
  </si>
  <si>
    <t xml:space="preserve">PRIMEDIA OUTDOOR                        </t>
  </si>
  <si>
    <t>OR-133067</t>
  </si>
  <si>
    <t xml:space="preserve">RFT285/1   </t>
  </si>
  <si>
    <t xml:space="preserve">ADVOCATE SOLUTIONS                      </t>
  </si>
  <si>
    <t>OR-134002</t>
  </si>
  <si>
    <t xml:space="preserve">CARTRIDGE,TONER                                                                                                                                       </t>
  </si>
  <si>
    <t xml:space="preserve">QA-006761  </t>
  </si>
  <si>
    <t xml:space="preserve">HOLDER                                                                                                                                                </t>
  </si>
  <si>
    <t xml:space="preserve">WIPES,CLEANING                                                                                                                                        </t>
  </si>
  <si>
    <t xml:space="preserve">QA-006754  </t>
  </si>
  <si>
    <t xml:space="preserve">NONDO SYSTEMS &amp; PROJECTS                </t>
  </si>
  <si>
    <t>OR-134118</t>
  </si>
  <si>
    <t xml:space="preserve">RING,REINFORCEMENT                                                                                                                                    </t>
  </si>
  <si>
    <t xml:space="preserve">INK,PAD                                                                                                                                               </t>
  </si>
  <si>
    <t xml:space="preserve">MARKER                                                                                                                                                </t>
  </si>
  <si>
    <t xml:space="preserve">TONER KIT                                                                                                                                             </t>
  </si>
  <si>
    <t xml:space="preserve">QA-006716  </t>
  </si>
  <si>
    <t xml:space="preserve">GLORY DAYS PROJECTS                     </t>
  </si>
  <si>
    <t>OR-134054</t>
  </si>
  <si>
    <t xml:space="preserve">GOGGLES,SAFETY                                                                                                                                        </t>
  </si>
  <si>
    <t xml:space="preserve">W10912     </t>
  </si>
  <si>
    <t xml:space="preserve">REDROW CHAIRS                           </t>
  </si>
  <si>
    <t>OR-133616</t>
  </si>
  <si>
    <t xml:space="preserve">TRAY,DESK TRAY,LETTER:PLASTIC,380(L) X 260(W) X 60(D)MM,SET OF 2,INCLUDING RISERS,ANY COLOUR                                                          </t>
  </si>
  <si>
    <t xml:space="preserve">TAPE                                                                                                                                                  </t>
  </si>
  <si>
    <t xml:space="preserve">QA-006757  </t>
  </si>
  <si>
    <t xml:space="preserve">KA-NTLE TRADING ENTERPRISE 47           </t>
  </si>
  <si>
    <t>OR-134121</t>
  </si>
  <si>
    <t xml:space="preserve">CARDBOARD                                                                                                                                             </t>
  </si>
  <si>
    <t xml:space="preserve">TONER KIT BROTHER WASTE TONER BOX, WT300CL                                                                                                            </t>
  </si>
  <si>
    <t xml:space="preserve">FILE                                                                                                                                                  </t>
  </si>
  <si>
    <t xml:space="preserve">RT50-2013  </t>
  </si>
  <si>
    <t xml:space="preserve">AIR LIQUIDE                             </t>
  </si>
  <si>
    <t>OR-131346</t>
  </si>
  <si>
    <t xml:space="preserve">ACETYLENE                                                                                                                                             </t>
  </si>
  <si>
    <t xml:space="preserve">MASK,SAFETY RESPIRATOR,DUST                                                                                                                           </t>
  </si>
  <si>
    <t xml:space="preserve">MARKER ,TUBE TYPE                                                                                                                                     </t>
  </si>
  <si>
    <t xml:space="preserve">QA-006653  </t>
  </si>
  <si>
    <t>OR-133991</t>
  </si>
  <si>
    <t>OR-133618</t>
  </si>
  <si>
    <t xml:space="preserve">ADVERTISEMENT IN GOVERNMENT BULLETIN                                                                                                                  </t>
  </si>
  <si>
    <t>OR-133619</t>
  </si>
  <si>
    <t xml:space="preserve">RAINCOAT                                                                                                                                              </t>
  </si>
  <si>
    <t xml:space="preserve">PEN PEN,OHP:STAEDTLER LUMOCOLOR 317,BLACK,PERMANENT,MEDIUM POINT                                                                                      </t>
  </si>
  <si>
    <t xml:space="preserve">HAT                                                                                                                                                   </t>
  </si>
  <si>
    <t xml:space="preserve">HOLDER HOLDER PAPER:HOLDER NOTE PAPER DESK CUBE                                                                                                       </t>
  </si>
  <si>
    <t xml:space="preserve">QA-006691  </t>
  </si>
  <si>
    <t xml:space="preserve">SEBENYA TRADING &amp; PROJECTS              </t>
  </si>
  <si>
    <t>OR-134041</t>
  </si>
  <si>
    <t xml:space="preserve">MANUFACTURE RUBBER STAMP                                                                                                                              </t>
  </si>
  <si>
    <t xml:space="preserve">TAPE TAPE,CARTON SEALER,CLEAR 48MMÄ X 100M                                                                                                            </t>
  </si>
  <si>
    <t xml:space="preserve">QA-006695  </t>
  </si>
  <si>
    <t xml:space="preserve">KGATISI TRADING                         </t>
  </si>
  <si>
    <t>OR-134030</t>
  </si>
  <si>
    <t xml:space="preserve">FOLDER,PLASTIC CARRY A4                                                                                                                               </t>
  </si>
  <si>
    <t xml:space="preserve">DRUM,TONER                                                                                                                                            </t>
  </si>
  <si>
    <t xml:space="preserve">QA-006505  </t>
  </si>
  <si>
    <t>OR-133868</t>
  </si>
  <si>
    <t xml:space="preserve">REMOVAL                                                                                                                                               </t>
  </si>
  <si>
    <t xml:space="preserve">QA-006542  </t>
  </si>
  <si>
    <t>OR-133907</t>
  </si>
  <si>
    <t xml:space="preserve">FASTENER,PAPER                                                                                                                                        </t>
  </si>
  <si>
    <t xml:space="preserve">ADAPTER                                                                                                                                               </t>
  </si>
  <si>
    <t>RT50-2013CV</t>
  </si>
  <si>
    <t>OR-126235</t>
  </si>
  <si>
    <t xml:space="preserve">REFILLING GAS                                                                                                                                         </t>
  </si>
  <si>
    <t xml:space="preserve">BOOTS                                                                                                                                                 </t>
  </si>
  <si>
    <t xml:space="preserve">QA-006572  </t>
  </si>
  <si>
    <t xml:space="preserve">STARGATE TRADING 124                    </t>
  </si>
  <si>
    <t>OR-133947</t>
  </si>
  <si>
    <t xml:space="preserve">PARTS KIT,LAB                                                                                                                                         </t>
  </si>
  <si>
    <t xml:space="preserve">REFILL,CUBE RAINBOW COLOUR CUBE; REFILL; PACK OF 5                                                                                                    </t>
  </si>
  <si>
    <t xml:space="preserve">PEN PEN:UNIBALL UB150 EYE-MICRO,BLACK                                                                                                                 </t>
  </si>
  <si>
    <t>14/4/12/7/2</t>
  </si>
  <si>
    <t xml:space="preserve">UMVOTO                                  </t>
  </si>
  <si>
    <t>OR-134017</t>
  </si>
  <si>
    <t xml:space="preserve">WQ-23430   </t>
  </si>
  <si>
    <t xml:space="preserve">SIZWE AFRICA IT GROUP                   </t>
  </si>
  <si>
    <t>OR-134047</t>
  </si>
  <si>
    <t xml:space="preserve">LABEL                                                                                                                                                 </t>
  </si>
  <si>
    <t xml:space="preserve">PENCIL                                                                                                                                                </t>
  </si>
  <si>
    <t xml:space="preserve">QA-006698  </t>
  </si>
  <si>
    <t>OR-134032</t>
  </si>
  <si>
    <t xml:space="preserve">CARD BUSINESS VARIOUS                                                                                                                                 </t>
  </si>
  <si>
    <t xml:space="preserve">D &amp; F COMMODITY BROKING                 </t>
  </si>
  <si>
    <t>OR-134011</t>
  </si>
  <si>
    <t xml:space="preserve">COVER COVER,PVC:A3,TRANSPARENT,HEAVY DUTY,FROSTED                                                                                                     </t>
  </si>
  <si>
    <t xml:space="preserve">RULER 81/129160:LINIALE,BUIGBAAR/RULER,FLEXIBLE,30CM                                                                                                  </t>
  </si>
  <si>
    <t xml:space="preserve">BELT,TRANSFER                                                                                                                                         </t>
  </si>
  <si>
    <t xml:space="preserve">ADHESIVE (GLUE) ADHESIVE:BOSTIK CLEAR,25ML TUBE                                                                                                       </t>
  </si>
  <si>
    <t xml:space="preserve">RFT-285/1  </t>
  </si>
  <si>
    <t xml:space="preserve">OVAL VENTURES TRADING                   </t>
  </si>
  <si>
    <t>OR-134029</t>
  </si>
  <si>
    <t xml:space="preserve">SOCKS                                                                                                                                                 </t>
  </si>
  <si>
    <t xml:space="preserve">QA-006752  </t>
  </si>
  <si>
    <t xml:space="preserve">NTSARANDI TRADING                       </t>
  </si>
  <si>
    <t>OR-134109</t>
  </si>
  <si>
    <t xml:space="preserve">INSTALL DISHWASHER                                                                                                                                    </t>
  </si>
  <si>
    <t xml:space="preserve">STAND BROCHURE                                                                                                                                        </t>
  </si>
  <si>
    <t xml:space="preserve">S5/2/2     </t>
  </si>
  <si>
    <t xml:space="preserve">LABEX                                   </t>
  </si>
  <si>
    <t>OR-131872</t>
  </si>
  <si>
    <t xml:space="preserve">SERVICE;REPAIR LABORATORY EQUIPMENT                                                                                                                   </t>
  </si>
  <si>
    <t xml:space="preserve">CHM VUWANI                              </t>
  </si>
  <si>
    <t>OR-133848</t>
  </si>
  <si>
    <t xml:space="preserve">PUNCH,PAPER                                                                                                                                           </t>
  </si>
  <si>
    <t xml:space="preserve">BINDING ELEMENT :                                                                                                                                     </t>
  </si>
  <si>
    <t xml:space="preserve">QA-006738  </t>
  </si>
  <si>
    <t xml:space="preserve">AQUALYTIC                               </t>
  </si>
  <si>
    <t>OR-134086</t>
  </si>
  <si>
    <t xml:space="preserve">QA-005592  </t>
  </si>
  <si>
    <t xml:space="preserve">SUNCARE MEDICAL SUPPLIES                </t>
  </si>
  <si>
    <t>OR-132951</t>
  </si>
  <si>
    <t xml:space="preserve">POST-IT PAD :38 X 50 MM,100 SHEETS PER PAD                                                                                                            </t>
  </si>
  <si>
    <t xml:space="preserve">QA-006690  </t>
  </si>
  <si>
    <t>OR-134031</t>
  </si>
  <si>
    <t xml:space="preserve">LICENCE FEE                                                                                                                                           </t>
  </si>
  <si>
    <t xml:space="preserve">QA-006416  </t>
  </si>
  <si>
    <t xml:space="preserve">NDIENE TRADING ENTERPRISE               </t>
  </si>
  <si>
    <t>OR-133814</t>
  </si>
  <si>
    <t xml:space="preserve">QA-006211  </t>
  </si>
  <si>
    <t xml:space="preserve">MERCK                                   </t>
  </si>
  <si>
    <t>OR-133570</t>
  </si>
  <si>
    <t xml:space="preserve">S4/2/3/1   </t>
  </si>
  <si>
    <t xml:space="preserve">GIJIMA HOLDINGS                         </t>
  </si>
  <si>
    <t>OR-134014</t>
  </si>
  <si>
    <t xml:space="preserve">QA-006598  </t>
  </si>
  <si>
    <t xml:space="preserve">NEO TECHNOLOGIES                        </t>
  </si>
  <si>
    <t>OR-133955</t>
  </si>
  <si>
    <t xml:space="preserve">SERVICE; SOFTWARE LICENCE                                                                                                                             </t>
  </si>
  <si>
    <t xml:space="preserve">RT3-2012   </t>
  </si>
  <si>
    <t xml:space="preserve">PINNACLE BUSINESS SOLUTIONS             </t>
  </si>
  <si>
    <t>OR-127084</t>
  </si>
  <si>
    <t xml:space="preserve">QA-006764  </t>
  </si>
  <si>
    <t xml:space="preserve">CARANY CATERING &amp; HIRING                </t>
  </si>
  <si>
    <t>OR-134123</t>
  </si>
  <si>
    <t xml:space="preserve">QA-006004  </t>
  </si>
  <si>
    <t xml:space="preserve">BRASCO ELECTRICAL (2001)                </t>
  </si>
  <si>
    <t>OR-133357</t>
  </si>
  <si>
    <t xml:space="preserve">QA-006751  </t>
  </si>
  <si>
    <t xml:space="preserve">ANDWEKAZI CATERING SERVICES             </t>
  </si>
  <si>
    <t>OR-134092</t>
  </si>
  <si>
    <t xml:space="preserve">SERVICE;REPAIR DSTV                                                                                                                                   </t>
  </si>
  <si>
    <t xml:space="preserve">CLIP CLIP,PAPER:77MM;BOX OF 50                                                                                                                        </t>
  </si>
  <si>
    <t xml:space="preserve">INDEX SHEET DIVIDING SHEETS:A4,POLY CARD,A-Z                                                                                                          </t>
  </si>
  <si>
    <t xml:space="preserve">INDEX SHEET DIVIDING SHEETS:WITH SHOULDER,A4,MULTI COLOUR,SET OF 10                                                                                   </t>
  </si>
  <si>
    <t xml:space="preserve">WP10660    </t>
  </si>
  <si>
    <t xml:space="preserve">PULA STRATEGIC                          </t>
  </si>
  <si>
    <t>OR-131403</t>
  </si>
  <si>
    <t xml:space="preserve">4/16/1/3/5 </t>
  </si>
  <si>
    <t>OR-133464</t>
  </si>
  <si>
    <t xml:space="preserve">BINDER,LOOSE LEAF BINDERS:PLASTIC,25MM,BLACK,4 RING                                                                                                   </t>
  </si>
  <si>
    <t xml:space="preserve">QA-006527  </t>
  </si>
  <si>
    <t xml:space="preserve">LASEC SA                                </t>
  </si>
  <si>
    <t>OR-133883</t>
  </si>
  <si>
    <t xml:space="preserve">WQ-16637.. </t>
  </si>
  <si>
    <t xml:space="preserve">RAMS GARDEN &amp; CLEANING SERVICES         </t>
  </si>
  <si>
    <t>OR-130890</t>
  </si>
  <si>
    <t xml:space="preserve">SANITARY                                                                                                                                              </t>
  </si>
  <si>
    <t>OR-134037</t>
  </si>
  <si>
    <t xml:space="preserve">NEWSPAPER NEWSPAPER NEWSPAPER :GOVERMENT GAZETTE ; NEWSPAPER :GOVERMENT GAZETTE                                                                       </t>
  </si>
  <si>
    <t xml:space="preserve">GOVPRINTER </t>
  </si>
  <si>
    <t>OR-133935</t>
  </si>
  <si>
    <t>RT50/2013CV</t>
  </si>
  <si>
    <t xml:space="preserve">QA-006709  </t>
  </si>
  <si>
    <t xml:space="preserve">ANATECH INSTRUMENTS                     </t>
  </si>
  <si>
    <t>OR-134046</t>
  </si>
  <si>
    <t xml:space="preserve">POWDER,CALCIUM CALCIUM (CA)3X20ML TF984361                                                                                                            </t>
  </si>
  <si>
    <t xml:space="preserve">QA-006532  </t>
  </si>
  <si>
    <t xml:space="preserve">NATIONAL LABORATORY ASSOCIATION         </t>
  </si>
  <si>
    <t>OR-133885</t>
  </si>
  <si>
    <t>1/2/4/212/2</t>
  </si>
  <si>
    <t xml:space="preserve">ALTERAM SOLUTIONS                       </t>
  </si>
  <si>
    <t>OR-133765</t>
  </si>
  <si>
    <t xml:space="preserve">TRANSPORT COST FOR MAINTANANCE PER KILOMETER                                                                                                          </t>
  </si>
  <si>
    <t xml:space="preserve">QA-006533  </t>
  </si>
  <si>
    <t>OR-133899</t>
  </si>
  <si>
    <t xml:space="preserve">JACKET                                                                                                                                                </t>
  </si>
  <si>
    <t xml:space="preserve">BK984      </t>
  </si>
  <si>
    <t>OR-134093</t>
  </si>
  <si>
    <t xml:space="preserve">QA-006604  </t>
  </si>
  <si>
    <t xml:space="preserve">LABCHEM                                 </t>
  </si>
  <si>
    <t>OR-133968</t>
  </si>
  <si>
    <t xml:space="preserve">PEN PENS PILOT HI-TECPOINT V5 EXTRA FINE,BLACK                                                                                                        </t>
  </si>
  <si>
    <t xml:space="preserve">QA-005651  </t>
  </si>
  <si>
    <t xml:space="preserve">ORACLE CORPORATION SA                   </t>
  </si>
  <si>
    <t>OR-133015</t>
  </si>
  <si>
    <t xml:space="preserve">SERVICE;REPAIR SERVER MAINTANANCE &amp; SUPPORT SUN SERVERS &amp; STORAGE                                                                                     </t>
  </si>
  <si>
    <t xml:space="preserve">QA-006734  </t>
  </si>
  <si>
    <t xml:space="preserve">UNITED SPECTROMETER TECHNOLOGIES        </t>
  </si>
  <si>
    <t>OR-134085</t>
  </si>
  <si>
    <t xml:space="preserve">QA-006546  </t>
  </si>
  <si>
    <t xml:space="preserve">MERCK LAB SUPPLIES SA                   </t>
  </si>
  <si>
    <t>OR-133916</t>
  </si>
  <si>
    <t>OR-126249</t>
  </si>
  <si>
    <t xml:space="preserve">WQ-22171   </t>
  </si>
  <si>
    <t xml:space="preserve">SHERENO PRINTERS                        </t>
  </si>
  <si>
    <t>OR-131898</t>
  </si>
  <si>
    <t xml:space="preserve">SERVICE; DESIGN PROMOTIONAL MATERIAL                                                                                                                  </t>
  </si>
  <si>
    <t xml:space="preserve">QA-006547  </t>
  </si>
  <si>
    <t>OR-133931</t>
  </si>
  <si>
    <t xml:space="preserve">SERVICE; COMPETENCY ASSESMENT                                                                                                                         </t>
  </si>
  <si>
    <t xml:space="preserve">WQ-23322   </t>
  </si>
  <si>
    <t xml:space="preserve">IMP CALIBRATION SERVICES                </t>
  </si>
  <si>
    <t>OR-133783</t>
  </si>
  <si>
    <t xml:space="preserve">QA-006758  </t>
  </si>
  <si>
    <t>OR-134115</t>
  </si>
  <si>
    <t xml:space="preserve">QA-006721  </t>
  </si>
  <si>
    <t xml:space="preserve">REPCAL SERVICES                         </t>
  </si>
  <si>
    <t>OR-134059</t>
  </si>
  <si>
    <t xml:space="preserve">SERVICE; CALIBRATE MEASURING EQUIPMENT                                                                                                                </t>
  </si>
  <si>
    <t xml:space="preserve">TRANSPARENCY                                                                                                                                          </t>
  </si>
  <si>
    <t xml:space="preserve">COMPACT DISC (CD) CD,BLANK:RECORDABLE                                                                                                                 </t>
  </si>
  <si>
    <t xml:space="preserve">SOLUTION,MAGNESIUM                                                                                                                                    </t>
  </si>
  <si>
    <t xml:space="preserve">QA-006559  </t>
  </si>
  <si>
    <t>OR-133925</t>
  </si>
  <si>
    <t xml:space="preserve">STAPLER                                                                                                                                               </t>
  </si>
  <si>
    <t xml:space="preserve">QA-006612  </t>
  </si>
  <si>
    <t xml:space="preserve">SIGMA-ALDRICH (PTY) LTD                 </t>
  </si>
  <si>
    <t>OR-133970</t>
  </si>
  <si>
    <t xml:space="preserve">WQ-19673   </t>
  </si>
  <si>
    <t xml:space="preserve">LEXISNEXIS RISK MANAGEMENT              </t>
  </si>
  <si>
    <t>OR-120505</t>
  </si>
  <si>
    <t xml:space="preserve">CASE,TOOLS AND ACCESSORIES                                                                                                                            </t>
  </si>
  <si>
    <t>OR-131219</t>
  </si>
  <si>
    <t xml:space="preserve">QA-006755  </t>
  </si>
  <si>
    <t xml:space="preserve">STRATEGIC TESTING SOLUTIONS             </t>
  </si>
  <si>
    <t>OR-134113</t>
  </si>
  <si>
    <t>OR-134127</t>
  </si>
  <si>
    <t>OR-133455</t>
  </si>
  <si>
    <t xml:space="preserve">BUSINESS CONNEXION (PTY) LTD            </t>
  </si>
  <si>
    <t xml:space="preserve">RT8-2013   </t>
  </si>
  <si>
    <t>OR-133962</t>
  </si>
  <si>
    <t xml:space="preserve">REMOVAL FURNITURE                                                                                                                                     </t>
  </si>
  <si>
    <t>OR-133489</t>
  </si>
  <si>
    <t xml:space="preserve">QUO0000009 </t>
  </si>
  <si>
    <t xml:space="preserve">CASEWISE SA                             </t>
  </si>
  <si>
    <t>OR-131910</t>
  </si>
  <si>
    <t xml:space="preserve">INSTALL COMPUTER SOFTWARE                                                                                                                             </t>
  </si>
  <si>
    <t xml:space="preserve">QA-006732  </t>
  </si>
  <si>
    <t>OR-134076</t>
  </si>
  <si>
    <t>OR-131942</t>
  </si>
  <si>
    <t xml:space="preserve">NEWSPAPER GOVERMENT GAZETTE                                                                                                                           </t>
  </si>
  <si>
    <t xml:space="preserve">WP10804    </t>
  </si>
  <si>
    <t xml:space="preserve">COASTAL &amp; ENVIRONMENTAL SERVICES        </t>
  </si>
  <si>
    <t>OR-125258</t>
  </si>
  <si>
    <t>OR-133457</t>
  </si>
  <si>
    <t xml:space="preserve">S/3/4/1    </t>
  </si>
  <si>
    <t xml:space="preserve">SOMA INITIATIVE                         </t>
  </si>
  <si>
    <t>OR-131774</t>
  </si>
  <si>
    <t xml:space="preserve">S/5/2/1/1  </t>
  </si>
  <si>
    <t xml:space="preserve">WASTE-TECH                              </t>
  </si>
  <si>
    <t>OR-133251</t>
  </si>
  <si>
    <t xml:space="preserve">REFUSE REMOVAL                                                                                                                                        </t>
  </si>
  <si>
    <t xml:space="preserve">WQ20662    </t>
  </si>
  <si>
    <t xml:space="preserve">SITHABILE TECHNOLOGY SERVICES           </t>
  </si>
  <si>
    <t>OR-133312</t>
  </si>
  <si>
    <t xml:space="preserve">QA-006678  </t>
  </si>
  <si>
    <t xml:space="preserve">INDUSTRIAL ANALYTICAL                   </t>
  </si>
  <si>
    <t>OR-134018</t>
  </si>
  <si>
    <t xml:space="preserve">WQ-20971   </t>
  </si>
  <si>
    <t xml:space="preserve">LUAMO TRADING &amp; PROJECTS                </t>
  </si>
  <si>
    <t>OR-130255</t>
  </si>
  <si>
    <t xml:space="preserve">LAUNDRY                                                                                                                                               </t>
  </si>
  <si>
    <t>OR-131402</t>
  </si>
  <si>
    <t xml:space="preserve">QA-006597  </t>
  </si>
  <si>
    <t xml:space="preserve">2000 PRETORIA YAMAHA                    </t>
  </si>
  <si>
    <t>OR-133976</t>
  </si>
  <si>
    <t xml:space="preserve">REPAIR BOAT                                                                                                                                           </t>
  </si>
  <si>
    <t xml:space="preserve">ADHESIVE (GLUE) GLUE STICK:PRITT 40 GRAMS                                                                                                             </t>
  </si>
  <si>
    <t xml:space="preserve">WP10666    </t>
  </si>
  <si>
    <t xml:space="preserve">MOTT MACDONALD PDNA                     </t>
  </si>
  <si>
    <t>OR-131060</t>
  </si>
  <si>
    <t xml:space="preserve">7/2/724/3  </t>
  </si>
  <si>
    <t xml:space="preserve">ORNICO GROUP                            </t>
  </si>
  <si>
    <t>OR-131884</t>
  </si>
  <si>
    <t xml:space="preserve">SERVICE; MEDIA MONITORING                                                                                                                             </t>
  </si>
  <si>
    <t xml:space="preserve">QA-006688  </t>
  </si>
  <si>
    <t xml:space="preserve">BOOK                                                                                                                                                  </t>
  </si>
  <si>
    <t>RFB11922014</t>
  </si>
  <si>
    <t>OR-132124</t>
  </si>
  <si>
    <t xml:space="preserve">INSTALL;MAINTAIN COMPUTER EQUIPMENT &amp; SOFTWARE                                                                                                        </t>
  </si>
  <si>
    <t xml:space="preserve">PC2015/1   </t>
  </si>
  <si>
    <t xml:space="preserve">MPHAGO SUPPLIERS &amp; TRADING              </t>
  </si>
  <si>
    <t>OR-133433</t>
  </si>
  <si>
    <t xml:space="preserve">MEDIA TENOR                             </t>
  </si>
  <si>
    <t>OR-131883</t>
  </si>
  <si>
    <t xml:space="preserve">W10764..   </t>
  </si>
  <si>
    <t xml:space="preserve">CASPER COMBRINK ELECTRONICS             </t>
  </si>
  <si>
    <t>OR-126832</t>
  </si>
  <si>
    <t xml:space="preserve">INSTALL;REPAIR ACCESS CONTROL READER                                                                                                                  </t>
  </si>
  <si>
    <t xml:space="preserve">QA-006704  </t>
  </si>
  <si>
    <t>OR-134044</t>
  </si>
  <si>
    <t xml:space="preserve">FILE 81/30987:SALARISLEER,BLOU/SALARY FILE,BLUE                                                                                                       </t>
  </si>
  <si>
    <t xml:space="preserve">WQ18428    </t>
  </si>
  <si>
    <t xml:space="preserve">FOODCORP                                </t>
  </si>
  <si>
    <t>OR-133137</t>
  </si>
  <si>
    <t xml:space="preserve">QA-006689  </t>
  </si>
  <si>
    <t>OR-134015</t>
  </si>
  <si>
    <t>OR-132936</t>
  </si>
  <si>
    <t xml:space="preserve">WQ-23099   </t>
  </si>
  <si>
    <t>OR-133573</t>
  </si>
  <si>
    <t>S5/7/3/2/50</t>
  </si>
  <si>
    <t xml:space="preserve">NATIONAL SCHOOL OF GOVERNMENT           </t>
  </si>
  <si>
    <t>OR-130688</t>
  </si>
  <si>
    <t>OR-133465</t>
  </si>
  <si>
    <t xml:space="preserve">WQ-22654   </t>
  </si>
  <si>
    <t>OR-133428</t>
  </si>
  <si>
    <t xml:space="preserve">QA-006763  </t>
  </si>
  <si>
    <t xml:space="preserve">BOKGONI LE BOTAKI TRADING               </t>
  </si>
  <si>
    <t>OR-134124</t>
  </si>
  <si>
    <t xml:space="preserve">TNA MEDIA                               </t>
  </si>
  <si>
    <t>OR-133852</t>
  </si>
  <si>
    <t xml:space="preserve">MEDIA24                                 </t>
  </si>
  <si>
    <t>OR-133744</t>
  </si>
  <si>
    <t xml:space="preserve">QA-006765  </t>
  </si>
  <si>
    <t>OR-132515</t>
  </si>
  <si>
    <t>5-17NOV2015</t>
  </si>
  <si>
    <t>OR-133756</t>
  </si>
  <si>
    <t xml:space="preserve">QA-006730  </t>
  </si>
  <si>
    <t xml:space="preserve">DIMAKATSO M TRADING &amp; PROJECTS 19       </t>
  </si>
  <si>
    <t>OR-134073</t>
  </si>
  <si>
    <t xml:space="preserve">PRINTING ,PROMOTIONAL MATERIAL                                                                                                                        </t>
  </si>
  <si>
    <t xml:space="preserve">S3/13/1    </t>
  </si>
  <si>
    <t xml:space="preserve">IDEXX LABORATORIES                      </t>
  </si>
  <si>
    <t>OR-133748</t>
  </si>
  <si>
    <t xml:space="preserve">4/8/3/1/4  </t>
  </si>
  <si>
    <t xml:space="preserve">EOH INTELLIGENT INFRASTRUCTURE          </t>
  </si>
  <si>
    <t>OR-133513</t>
  </si>
  <si>
    <t xml:space="preserve">AUTO ELECTICAL                                                                                                                                        </t>
  </si>
  <si>
    <t xml:space="preserve">178000065B </t>
  </si>
  <si>
    <t xml:space="preserve">DHI WATER ENVIRONMENT HEALTH            </t>
  </si>
  <si>
    <t>OR-131773</t>
  </si>
  <si>
    <t xml:space="preserve">WD55       </t>
  </si>
  <si>
    <t xml:space="preserve">MUNICIPAL IQ                            </t>
  </si>
  <si>
    <t>OR-129968</t>
  </si>
  <si>
    <t>1//2/4/1516</t>
  </si>
  <si>
    <t xml:space="preserve">ZENANDE LEADERSHIP CONSULTING           </t>
  </si>
  <si>
    <t>OR-134110</t>
  </si>
  <si>
    <t xml:space="preserve">RT14/2012  </t>
  </si>
  <si>
    <t xml:space="preserve">LOPAC TISSUE                            </t>
  </si>
  <si>
    <t>OR-134089</t>
  </si>
  <si>
    <t xml:space="preserve">PAPER,TOILET PAPER,TOILET:PACK OF 48                                                                                                                  </t>
  </si>
  <si>
    <t xml:space="preserve">WD159      </t>
  </si>
  <si>
    <t xml:space="preserve">S BALAKISTEIN CONSULTING                </t>
  </si>
  <si>
    <t>OR-133720</t>
  </si>
  <si>
    <t>1/2/4/197/2</t>
  </si>
  <si>
    <t xml:space="preserve">INKOMATI-USUTHU CATCMENT AGENCY         </t>
  </si>
  <si>
    <t>OR-133300</t>
  </si>
  <si>
    <t>1/2/4/16415</t>
  </si>
  <si>
    <t xml:space="preserve">MIDVAAL WATER COMPANY                   </t>
  </si>
  <si>
    <t>OR-132439</t>
  </si>
  <si>
    <t>1/2/4/119/2</t>
  </si>
  <si>
    <t xml:space="preserve">XON SYSTEMS                             </t>
  </si>
  <si>
    <t>OR-132915</t>
  </si>
  <si>
    <t>OR-132897</t>
  </si>
  <si>
    <t xml:space="preserve">W10985     </t>
  </si>
  <si>
    <t xml:space="preserve">NEOTEL                                  </t>
  </si>
  <si>
    <t>OR-133724</t>
  </si>
  <si>
    <t xml:space="preserve">SERVICE; MAINTENANCE NETWORK                                                                                                                          </t>
  </si>
  <si>
    <t>12412014/15</t>
  </si>
  <si>
    <t xml:space="preserve">WATER RESEARCH COMMISSION               </t>
  </si>
  <si>
    <t>OR-130668</t>
  </si>
  <si>
    <t xml:space="preserve">WQ-22940   </t>
  </si>
  <si>
    <t xml:space="preserve">EOH MTHOMBO                             </t>
  </si>
  <si>
    <t>OR-133584</t>
  </si>
  <si>
    <t xml:space="preserve">MEMORY                                                                                                                                                </t>
  </si>
  <si>
    <t xml:space="preserve">WP10805    </t>
  </si>
  <si>
    <t xml:space="preserve">NEMAI CONSULTING                        </t>
  </si>
  <si>
    <t>OR-131660</t>
  </si>
  <si>
    <t xml:space="preserve">QA-006571  </t>
  </si>
  <si>
    <t xml:space="preserve">FLOCA ENTERPRISES                       </t>
  </si>
  <si>
    <t>OR-133943</t>
  </si>
  <si>
    <t xml:space="preserve">ADVERTISEMENT PROMOTIONAL ITEMS                                                                                                                       </t>
  </si>
  <si>
    <t xml:space="preserve">37/2015/16 </t>
  </si>
  <si>
    <t>OR-132730</t>
  </si>
  <si>
    <t xml:space="preserve">WD175      </t>
  </si>
  <si>
    <t xml:space="preserve">URBAN DYNAMICS                          </t>
  </si>
  <si>
    <t>OR-133615</t>
  </si>
  <si>
    <t xml:space="preserve">13/4/4...  </t>
  </si>
  <si>
    <t xml:space="preserve">UTHUKELA WATER                          </t>
  </si>
  <si>
    <t>OR-132454</t>
  </si>
  <si>
    <t xml:space="preserve">WP159      </t>
  </si>
  <si>
    <t xml:space="preserve">ASANDE PROJECTS                         </t>
  </si>
  <si>
    <t>OR-133100</t>
  </si>
  <si>
    <t>1/2/4/163/2</t>
  </si>
  <si>
    <t>OR-132452</t>
  </si>
  <si>
    <t xml:space="preserve">ANALISE SAMPLE                                                                                                                                        </t>
  </si>
  <si>
    <t xml:space="preserve">FRAMA                                   </t>
  </si>
  <si>
    <t>OR-125768</t>
  </si>
  <si>
    <t xml:space="preserve">SERVICE; MISCELLANOUS (NOT SPECIFIED)                                                                                                                 </t>
  </si>
  <si>
    <t>1/2/4/166/2</t>
  </si>
  <si>
    <t xml:space="preserve">MHLATHUZE WATER                         </t>
  </si>
  <si>
    <t>OR-132787</t>
  </si>
  <si>
    <t xml:space="preserve">APPOINTMENT OF IMPLEMENTING AGENT                                                                                                                     </t>
  </si>
  <si>
    <t>1/2/4/165/1</t>
  </si>
  <si>
    <t>OR-132771</t>
  </si>
  <si>
    <t xml:space="preserve">INDEPENDENT NEWSPAPERS                  </t>
  </si>
  <si>
    <t>OR-133815</t>
  </si>
  <si>
    <t xml:space="preserve">WP10798    </t>
  </si>
  <si>
    <t xml:space="preserve">UWP CONSULTING                          </t>
  </si>
  <si>
    <t>OR-132535</t>
  </si>
  <si>
    <t>OR-132902</t>
  </si>
  <si>
    <t xml:space="preserve">WP10941    </t>
  </si>
  <si>
    <t xml:space="preserve">GOLDER ASSOCIATES AFRICA                </t>
  </si>
  <si>
    <t>OR-132469</t>
  </si>
  <si>
    <t xml:space="preserve">W10999     </t>
  </si>
  <si>
    <t>OR-133714</t>
  </si>
  <si>
    <t>OR-134026</t>
  </si>
  <si>
    <t xml:space="preserve">WP10778    </t>
  </si>
  <si>
    <t xml:space="preserve">AECOM SA                                </t>
  </si>
  <si>
    <t>OR-124365</t>
  </si>
  <si>
    <t xml:space="preserve">13/3/2.    </t>
  </si>
  <si>
    <t xml:space="preserve">UMGENI WATER                            </t>
  </si>
  <si>
    <t>OR-132146</t>
  </si>
  <si>
    <t xml:space="preserve">13/3/2..   </t>
  </si>
  <si>
    <t>OR-132458</t>
  </si>
  <si>
    <t xml:space="preserve">WP10969    </t>
  </si>
  <si>
    <t xml:space="preserve">MAZARS FORENSIC SERVICES                </t>
  </si>
  <si>
    <t>OR-133231</t>
  </si>
  <si>
    <t xml:space="preserve">PRIMEDIA BROADCASTING                   </t>
  </si>
  <si>
    <t>OR-133479</t>
  </si>
  <si>
    <t>168/2014/15</t>
  </si>
  <si>
    <t>OR-132144</t>
  </si>
  <si>
    <t xml:space="preserve">21/9.      </t>
  </si>
  <si>
    <t>OR-132298</t>
  </si>
  <si>
    <t>OR-130692</t>
  </si>
  <si>
    <t xml:space="preserve">WP10728    </t>
  </si>
  <si>
    <t>OR-124696</t>
  </si>
  <si>
    <t xml:space="preserve">W10856     </t>
  </si>
  <si>
    <t xml:space="preserve">SEBUSHI SOMO CONSTRUCTION &amp; PROJ        </t>
  </si>
  <si>
    <t>OR-127276</t>
  </si>
  <si>
    <t xml:space="preserve">INSTALL AIR CONDITIONER                                                                                                                               </t>
  </si>
  <si>
    <t xml:space="preserve">WP10544    </t>
  </si>
  <si>
    <t xml:space="preserve">TLOU CONSULTING                         </t>
  </si>
  <si>
    <t>OR-118776</t>
  </si>
  <si>
    <t>2015-CTR005</t>
  </si>
  <si>
    <t xml:space="preserve">NECSA                                   </t>
  </si>
  <si>
    <t>OR-132798</t>
  </si>
  <si>
    <t xml:space="preserve">CAXTON NEWSPAPERS                       </t>
  </si>
  <si>
    <t>OR-133990</t>
  </si>
  <si>
    <t xml:space="preserve">WP10540    </t>
  </si>
  <si>
    <t xml:space="preserve">PRICEWATERHOUSECOOPERS CC               </t>
  </si>
  <si>
    <t>OR-134021</t>
  </si>
  <si>
    <t xml:space="preserve">WP10768    </t>
  </si>
  <si>
    <t>OR-124697</t>
  </si>
  <si>
    <t xml:space="preserve">7280/HO    </t>
  </si>
  <si>
    <t xml:space="preserve">XMOOR TRANSPORT                         </t>
  </si>
  <si>
    <t>OR-134129</t>
  </si>
  <si>
    <t>OR-130734</t>
  </si>
  <si>
    <t>OR-134058</t>
  </si>
  <si>
    <t xml:space="preserve">DWS00112   </t>
  </si>
  <si>
    <t xml:space="preserve">DIKHA SECURITY &amp; CLEANING SERVICE       </t>
  </si>
  <si>
    <t>OR-133620</t>
  </si>
  <si>
    <t xml:space="preserve">WR NYABEZE &amp; ASSOCIATES                 </t>
  </si>
  <si>
    <t>OR-123938</t>
  </si>
  <si>
    <t xml:space="preserve">W10929     </t>
  </si>
  <si>
    <t xml:space="preserve">MINANGEDWA CONSTRUCTION                 </t>
  </si>
  <si>
    <t>OR-132725</t>
  </si>
  <si>
    <t xml:space="preserve">PLUMBING                                                                                                                                              </t>
  </si>
  <si>
    <t xml:space="preserve">WD217      </t>
  </si>
  <si>
    <t>OR-133304</t>
  </si>
  <si>
    <t xml:space="preserve">WP-10995   </t>
  </si>
  <si>
    <t xml:space="preserve">AMANZ`ABANTU SERVICES                   </t>
  </si>
  <si>
    <t>OR-134101</t>
  </si>
  <si>
    <t xml:space="preserve">CONSTRUCTION                                                                                                                                          </t>
  </si>
  <si>
    <t xml:space="preserve">W10909     </t>
  </si>
  <si>
    <t>OR-131633</t>
  </si>
  <si>
    <t xml:space="preserve">W10932     </t>
  </si>
  <si>
    <t>OR-131928</t>
  </si>
  <si>
    <t xml:space="preserve">GARDENING                                                                                                                                             </t>
  </si>
  <si>
    <t xml:space="preserve">WP10854    </t>
  </si>
  <si>
    <t xml:space="preserve">INTERACTIVE TUTOR                       </t>
  </si>
  <si>
    <t>OR-132337</t>
  </si>
  <si>
    <t xml:space="preserve">DUMAKA CONSULTING SERVICES              </t>
  </si>
  <si>
    <t>OR-133047</t>
  </si>
  <si>
    <t xml:space="preserve">WP-10992   </t>
  </si>
  <si>
    <t>OR-133851</t>
  </si>
  <si>
    <t xml:space="preserve">IWR WATER RESOURCES                     </t>
  </si>
  <si>
    <t>OR-123091</t>
  </si>
  <si>
    <t xml:space="preserve">SCIP ENGINEERING GROUP                  </t>
  </si>
  <si>
    <t>OR-133042</t>
  </si>
  <si>
    <t xml:space="preserve">MOGOBA MAPHUTHA &amp; ASSOCIATES            </t>
  </si>
  <si>
    <t>OR-134100</t>
  </si>
  <si>
    <t xml:space="preserve">WP10964    </t>
  </si>
  <si>
    <t>OR-134087</t>
  </si>
  <si>
    <t xml:space="preserve">WP-10794   </t>
  </si>
  <si>
    <t xml:space="preserve">RIVERS FOR AFRICA EFLOW CONSULTIN       </t>
  </si>
  <si>
    <t>OR-133547</t>
  </si>
  <si>
    <t xml:space="preserve">WP10793    </t>
  </si>
  <si>
    <t>OR-125482</t>
  </si>
  <si>
    <t xml:space="preserve">WP10940    </t>
  </si>
  <si>
    <t>OR-132152</t>
  </si>
  <si>
    <t xml:space="preserve">WP10951    </t>
  </si>
  <si>
    <t>OR-133361</t>
  </si>
  <si>
    <t xml:space="preserve">WP10944    </t>
  </si>
  <si>
    <t>OR-133473</t>
  </si>
  <si>
    <t xml:space="preserve">THABONG CIVILS &amp; PROJECT MAN            </t>
  </si>
  <si>
    <t>OR-134099</t>
  </si>
  <si>
    <t>OR-133071</t>
  </si>
  <si>
    <t xml:space="preserve">WP10504    </t>
  </si>
  <si>
    <t>OR-134075</t>
  </si>
  <si>
    <t xml:space="preserve">WP10978    </t>
  </si>
  <si>
    <t xml:space="preserve">PEGASYS STRATEGY &amp; DEVELOPMENT          </t>
  </si>
  <si>
    <t>OR-133144</t>
  </si>
  <si>
    <t>1/2/4/80/14</t>
  </si>
  <si>
    <t>OR-131083</t>
  </si>
  <si>
    <t xml:space="preserve">JFS/1-2014 </t>
  </si>
  <si>
    <t>OR-133672</t>
  </si>
  <si>
    <t xml:space="preserve">WP10994    </t>
  </si>
  <si>
    <t xml:space="preserve">SEKELAXABISO                            </t>
  </si>
  <si>
    <t>OR-133827</t>
  </si>
  <si>
    <t xml:space="preserve">ADVISORY CONSULTING SERVICES                                                                                                                          </t>
  </si>
  <si>
    <t xml:space="preserve">UKHASI CONSTRUCTION &amp; DEV               </t>
  </si>
  <si>
    <t>OR-134098</t>
  </si>
  <si>
    <t>1/2/4/220/2</t>
  </si>
  <si>
    <t>OR-132468</t>
  </si>
  <si>
    <t>OR-133044</t>
  </si>
  <si>
    <t xml:space="preserve">W10943     </t>
  </si>
  <si>
    <t>OR-133163</t>
  </si>
  <si>
    <t xml:space="preserve">BLACKHEAD CONSULTING                    </t>
  </si>
  <si>
    <t>OR-133832</t>
  </si>
  <si>
    <t xml:space="preserve">W10922     </t>
  </si>
  <si>
    <t xml:space="preserve">GOMBAMENI RISK &amp; EVENT MAN              </t>
  </si>
  <si>
    <t>OR-130600</t>
  </si>
  <si>
    <t xml:space="preserve">HIRE OF TANKER                                                                                                                                        </t>
  </si>
  <si>
    <t>1/2/4/89/20</t>
  </si>
  <si>
    <t xml:space="preserve">METROPOLITAN HEALTH RISK MAN            </t>
  </si>
  <si>
    <t>OR-133254</t>
  </si>
  <si>
    <t xml:space="preserve">SERVICE,REHABILITATION                                                                                                                                </t>
  </si>
  <si>
    <t xml:space="preserve">AIR LIQUIDE HEALTHCARE                  </t>
  </si>
  <si>
    <t>OR-126233</t>
  </si>
  <si>
    <t xml:space="preserve">W10921     </t>
  </si>
  <si>
    <t xml:space="preserve">RAX EMPOWERMENT &amp; PROJECT               </t>
  </si>
  <si>
    <t>OR-130687</t>
  </si>
  <si>
    <t xml:space="preserve">ELECTRICAL                                                                                                                                            </t>
  </si>
  <si>
    <t>OR-130729</t>
  </si>
  <si>
    <t xml:space="preserve">WQ-21887   </t>
  </si>
  <si>
    <t xml:space="preserve">FUTURE 86 TRADING &amp; PROJECTS            </t>
  </si>
  <si>
    <t>OR-131242</t>
  </si>
  <si>
    <t xml:space="preserve">RTC        </t>
  </si>
  <si>
    <t xml:space="preserve">RYMAR SEMENT                            </t>
  </si>
  <si>
    <t>OR-131096</t>
  </si>
  <si>
    <t xml:space="preserve">POLE,BUILDING                                                                                                                                         </t>
  </si>
  <si>
    <t xml:space="preserve">WD122      </t>
  </si>
  <si>
    <t xml:space="preserve">BYTES TECHNOLOGY GROUP SA               </t>
  </si>
  <si>
    <t>OR-131836</t>
  </si>
  <si>
    <t xml:space="preserve">COMPUTER SUPPORT                                                                                                                                      </t>
  </si>
  <si>
    <t>QU000000019</t>
  </si>
  <si>
    <t>OR-132317</t>
  </si>
  <si>
    <t>Date of Commencement of Project/ Approval date</t>
  </si>
  <si>
    <t>Water Resource Classification</t>
  </si>
  <si>
    <t>WP10987</t>
  </si>
  <si>
    <t>Determination of water Resource Classes and associated resource quality objectives in Berg catchment for a period of 30 months</t>
  </si>
  <si>
    <t>Planning and Information</t>
  </si>
  <si>
    <t>WP10977</t>
  </si>
  <si>
    <t>Appointment of a professional service provider for the Water Reconciliation Strategy for the Algoa Water supply system for a period of thirty six (36) months</t>
  </si>
  <si>
    <t>Human Resources managent</t>
  </si>
  <si>
    <t>New Age and the Independence News paper</t>
  </si>
  <si>
    <t>Appointment of a professional service provider:The New Age and The Independence News papers for the Advertisement of Vacant positions within the Department of Water and Sanition</t>
  </si>
  <si>
    <t>WP10988</t>
  </si>
  <si>
    <t>Appointment of Aurecon south africa(Pty)ltd for the determination of water resource classes and resource quality objectives for water resource in the Breede and Gouritz water management area</t>
  </si>
  <si>
    <t>WP10997</t>
  </si>
  <si>
    <t>Umvoto Africa (Pty)ltd</t>
  </si>
  <si>
    <t>Appointment of a proffessional service provider for the feasibility plan for groundwater resource development of the Malmani Dolomites within the Olifants river water supply system</t>
  </si>
  <si>
    <t>Corporate Management</t>
  </si>
  <si>
    <t>WP10996</t>
  </si>
  <si>
    <t>Thobejane Mclachlan and Joubert Consulting (Pty) ltd</t>
  </si>
  <si>
    <t>Appointment of a proffesional service provider to review the organizational structure of the department of water and sanitation for period of twelve (12) months</t>
  </si>
  <si>
    <t>OR-133331</t>
  </si>
  <si>
    <t xml:space="preserve">CHAIR MIDBACK SWIVEL &amp; TILT GAS HEIGHT WITH ARMREST                                                                                                   </t>
  </si>
  <si>
    <t>OR-133610</t>
  </si>
  <si>
    <t xml:space="preserve">CHAIR  CHAIR HIGHBACK                                                                                                                                 </t>
  </si>
  <si>
    <t>OR-133611</t>
  </si>
  <si>
    <t xml:space="preserve">TABLE TABLE ROUND                                                                                                                                     </t>
  </si>
  <si>
    <t xml:space="preserve">PEDESTAL PEDISTAL                                                                                                                                     </t>
  </si>
  <si>
    <t xml:space="preserve">BOOKCASE BOOKCASE                                                                                                                                     </t>
  </si>
  <si>
    <t xml:space="preserve">COAT RACK HATSTAND                                                                                                                                    </t>
  </si>
  <si>
    <t xml:space="preserve">DESK OFFICE DESK WOOD                                                                                                                                 </t>
  </si>
  <si>
    <t xml:space="preserve">TRAY,DESK WOODEN LETTER                                                                                                                               </t>
  </si>
  <si>
    <t>OR-133626</t>
  </si>
  <si>
    <t xml:space="preserve">SISONKE GLOBAL SYSTEMS                  </t>
  </si>
  <si>
    <t>OR-133640</t>
  </si>
  <si>
    <t xml:space="preserve">PRINTER                                                                                                                                               </t>
  </si>
  <si>
    <t xml:space="preserve">WQ-23133   </t>
  </si>
  <si>
    <t>OR-133656</t>
  </si>
  <si>
    <t xml:space="preserve">MAGNIFIER,DESKTOP                                                                                                                                     </t>
  </si>
  <si>
    <t xml:space="preserve">MICROSCOPE                                                                                                                                            </t>
  </si>
  <si>
    <t>OR-133699</t>
  </si>
  <si>
    <t xml:space="preserve">CHAIR VISITORS                                                                                                                                        </t>
  </si>
  <si>
    <t>OR-133738</t>
  </si>
  <si>
    <t xml:space="preserve">WQ10815    </t>
  </si>
  <si>
    <t xml:space="preserve">TABLE TABLE                                                                                                                                           </t>
  </si>
  <si>
    <t xml:space="preserve">SAFE                                                                                                                                                  </t>
  </si>
  <si>
    <t xml:space="preserve">FLAGPOLE POLE POLES,FLAG:                                                                                                                             </t>
  </si>
  <si>
    <t xml:space="preserve">WQ23045    </t>
  </si>
  <si>
    <t xml:space="preserve">CHAIR  HIGH BACK                                                                                                                                      </t>
  </si>
  <si>
    <t xml:space="preserve">MIRROR                                                                                                                                                </t>
  </si>
  <si>
    <t xml:space="preserve">BIN,WASTE                                                                                                                                             </t>
  </si>
  <si>
    <t xml:space="preserve">PC PALACE                               </t>
  </si>
  <si>
    <t>OR-133742</t>
  </si>
  <si>
    <t xml:space="preserve">QA-006382  </t>
  </si>
  <si>
    <t xml:space="preserve">GAZELLE TECHNOLOGY SERVICES             </t>
  </si>
  <si>
    <t>OR-133752</t>
  </si>
  <si>
    <t>OR-133800</t>
  </si>
  <si>
    <t xml:space="preserve">NOTEBOOK                                                                                                                                              </t>
  </si>
  <si>
    <t xml:space="preserve">DEP TECHNOLOGIES (PTY) LTD              </t>
  </si>
  <si>
    <t>OR-133806</t>
  </si>
  <si>
    <t>OR-133818</t>
  </si>
  <si>
    <t xml:space="preserve">QA-006465  </t>
  </si>
  <si>
    <t xml:space="preserve">DIKARI GENERAL SUPPLY &amp; SERVICE         </t>
  </si>
  <si>
    <t>OR-133836</t>
  </si>
  <si>
    <t xml:space="preserve">TROLLEY LOADING 2 WHEELS FOLDING NOSE                                                                                                                 </t>
  </si>
  <si>
    <t xml:space="preserve">TROLLEY                                                                                                                                               </t>
  </si>
  <si>
    <t xml:space="preserve">QA-006450  </t>
  </si>
  <si>
    <t xml:space="preserve">RETRO-FORE TRADING                      </t>
  </si>
  <si>
    <t>OR-133844</t>
  </si>
  <si>
    <t xml:space="preserve">TOOL BOX TOOLBOX &amp; TOOLKIT RSA                                                                                                                        </t>
  </si>
  <si>
    <t xml:space="preserve">QA-006488  </t>
  </si>
  <si>
    <t xml:space="preserve">LESMOTSO GENERAL ENTERPRISE             </t>
  </si>
  <si>
    <t>OR-133850</t>
  </si>
  <si>
    <t xml:space="preserve">BAG ,LAPTOP BAG                                                                                                                                       </t>
  </si>
  <si>
    <t xml:space="preserve">RT3-04-006 </t>
  </si>
  <si>
    <t xml:space="preserve">A-Z TRADING CORPORATION                 </t>
  </si>
  <si>
    <t>OR-133880</t>
  </si>
  <si>
    <t>OR-133881</t>
  </si>
  <si>
    <t>OR-133887</t>
  </si>
  <si>
    <t xml:space="preserve">BOOKCASE BOOKCASE,WALL UNIT,GLASS TOP                                                                                                                 </t>
  </si>
  <si>
    <t xml:space="preserve">TABLE  TABLE                                                                                                                                          </t>
  </si>
  <si>
    <t>OR-133888</t>
  </si>
  <si>
    <t xml:space="preserve">QA-006549  </t>
  </si>
  <si>
    <t>OR-133930</t>
  </si>
  <si>
    <t xml:space="preserve">FRIDGE ELECTRIC VARIOUS CAPACITY, MAKE AND MODEL                                                                                                      </t>
  </si>
  <si>
    <t xml:space="preserve">KETTLE                                                                                                                                                </t>
  </si>
  <si>
    <t xml:space="preserve">FRIDGE FRIDGE BAR                                                                                                                                     </t>
  </si>
  <si>
    <t xml:space="preserve">OVEN,MICROWAVE                                                                                                                                        </t>
  </si>
  <si>
    <t xml:space="preserve">RT3-2015   </t>
  </si>
  <si>
    <t>OR-133952</t>
  </si>
  <si>
    <t xml:space="preserve">QA-006618  </t>
  </si>
  <si>
    <t>OR-133979</t>
  </si>
  <si>
    <t>OR-133982</t>
  </si>
  <si>
    <t xml:space="preserve">QA-006624  </t>
  </si>
  <si>
    <t xml:space="preserve">TWO STEP TRADING ENTERPRISE             </t>
  </si>
  <si>
    <t>OR-133984</t>
  </si>
  <si>
    <t xml:space="preserve">QA-006657  </t>
  </si>
  <si>
    <t>OR-134004</t>
  </si>
  <si>
    <t xml:space="preserve">QA-006668  </t>
  </si>
  <si>
    <t>OR-134019</t>
  </si>
  <si>
    <t xml:space="preserve">BINDING MACHINE BINDING MACHINE                                                                                                                       </t>
  </si>
  <si>
    <t xml:space="preserve">QA-006685  </t>
  </si>
  <si>
    <t xml:space="preserve">TIHABOLOGO TRADING                      </t>
  </si>
  <si>
    <t>OR-134036</t>
  </si>
  <si>
    <t xml:space="preserve">COOLER,WATER                                                                                                                                          </t>
  </si>
  <si>
    <t xml:space="preserve">QA-006707  </t>
  </si>
  <si>
    <t>OR-134049</t>
  </si>
  <si>
    <t xml:space="preserve">URN URN URN                                                                                                                                           </t>
  </si>
  <si>
    <t xml:space="preserve">PLUG,EAR VARIPHONE HEARING PROTECTION EAR PLUGS                                                                                                       </t>
  </si>
  <si>
    <t xml:space="preserve">QA-006731  </t>
  </si>
  <si>
    <t xml:space="preserve">ARK PRINTERS &amp; STATIONERS               </t>
  </si>
  <si>
    <t>OR-134074</t>
  </si>
  <si>
    <t xml:space="preserve">NOTEBOOK LAPTOP                                                                                                                                       </t>
  </si>
  <si>
    <t xml:space="preserve">AUDIO VISUAL EQUIPMENT                                                                                                                                </t>
  </si>
  <si>
    <t xml:space="preserve">ZAMANGUNI AUTOMATION                    </t>
  </si>
  <si>
    <t>OR-134097</t>
  </si>
  <si>
    <t>OR-134105</t>
  </si>
  <si>
    <t xml:space="preserve">VUKANI TECHNOLOGY                       </t>
  </si>
  <si>
    <t>OR-134122</t>
  </si>
  <si>
    <t xml:space="preserve">PRONTO IT SOLUTIONS                     </t>
  </si>
  <si>
    <t>OR-134128</t>
  </si>
  <si>
    <t>REGIONAL OFFICE:   PROVINCIAL OPERATIONS: NORTH WEST</t>
  </si>
  <si>
    <t>Commitments to be paid during the period 01/04/2016 to 31/03/2017)</t>
  </si>
  <si>
    <t>Corporate Services</t>
  </si>
  <si>
    <t>RT8-2015</t>
  </si>
  <si>
    <t>OR-000996</t>
  </si>
  <si>
    <t>Furniture removal</t>
  </si>
  <si>
    <t>24/03/2016</t>
  </si>
  <si>
    <t>23/04/2016</t>
  </si>
  <si>
    <t>Objectves</t>
  </si>
  <si>
    <r>
      <t xml:space="preserve">CURRENT EXPENDITURE COMMITMENTS </t>
    </r>
    <r>
      <rPr>
        <b/>
        <sz val="10"/>
        <color indexed="10"/>
        <rFont val="Arial"/>
        <family val="2"/>
      </rPr>
      <t>DEPARTMENT</t>
    </r>
    <r>
      <rPr>
        <b/>
        <sz val="10"/>
        <rFont val="Arial"/>
        <family val="2"/>
      </rPr>
      <t>: SUMMARY MARCH 2016</t>
    </r>
  </si>
  <si>
    <t>2015/116</t>
  </si>
  <si>
    <t>POLOKWANE</t>
  </si>
  <si>
    <t xml:space="preserve">HIRE; SECURITY SERVICE;MONTHLY RENTAL ALARM SYSTEM                                                                                                    </t>
  </si>
  <si>
    <t xml:space="preserve">DOUBLE OPTION TRADING 120               </t>
  </si>
  <si>
    <t>OR-003200</t>
  </si>
  <si>
    <t xml:space="preserve">TSHITANGU SECURITY SERVICES             </t>
  </si>
  <si>
    <t>OR-003204</t>
  </si>
  <si>
    <t xml:space="preserve">SIBANYE EVENTS MANAGEMENT &amp; PROJ        </t>
  </si>
  <si>
    <t>OR-003223</t>
  </si>
  <si>
    <t xml:space="preserve">SHEET,PLASTIC FROSTED SHEETS; A4; ASS. COLOURS                                                                                                        </t>
  </si>
  <si>
    <t xml:space="preserve">BINDING ELEMENT A3 BINDING COVER WHITE                                                                                                                </t>
  </si>
  <si>
    <t xml:space="preserve">BINDING ELEMENT A4 BINDING COVER WHITE                                                                                                                </t>
  </si>
  <si>
    <t xml:space="preserve">RING BINDER 10MM                                                                                                                                      </t>
  </si>
  <si>
    <t xml:space="preserve">BINDING ELEMENT COMBS PLASTIC 12MM WHITE                                                                                                              </t>
  </si>
  <si>
    <t xml:space="preserve">STAPLER :GAINT STAPLER STANLEY                                                                                                                        </t>
  </si>
  <si>
    <t xml:space="preserve">BINDING ELEMENT                                                                                                                                       </t>
  </si>
  <si>
    <t xml:space="preserve">WIRE,BINDING COMBS 14MM                                                                                                                               </t>
  </si>
  <si>
    <t xml:space="preserve">DISPENSER,STATIONERY ,HEAVY DUTY STAPLER REMOVER                                                                                                      </t>
  </si>
  <si>
    <t xml:space="preserve">BINDING ELEMENT COMBS PLASTIC 38MM                                                                                                                    </t>
  </si>
  <si>
    <t xml:space="preserve">BINDING ELEMENT ÄÄÄÄÄÄÄÄÄÄÄÄÄÄÄÄÄ16MM BINDING ELEMENT PLASTIC                                                                                         </t>
  </si>
  <si>
    <t xml:space="preserve">BINDING ELEMENT 28MM BINDINGÄELEMENT PLASTIC                                                                                                          </t>
  </si>
  <si>
    <t xml:space="preserve">BINDING ELEMENT A3 FROSTED BINDING COVERS VARIOURS                                                                                                    </t>
  </si>
  <si>
    <t xml:space="preserve">RT285/1    </t>
  </si>
  <si>
    <t xml:space="preserve">EZEVEE COMPUTER SOLUTIONS               </t>
  </si>
  <si>
    <t>OR-003202</t>
  </si>
  <si>
    <t xml:space="preserve">MONITOR,COMPUTER MECER                                                                                                                                </t>
  </si>
  <si>
    <t>sub Total</t>
  </si>
  <si>
    <t>26.10.2015</t>
  </si>
  <si>
    <t>26.11.2015</t>
  </si>
  <si>
    <t>WQ459N/C</t>
  </si>
  <si>
    <t xml:space="preserve">REPAIR OF STREET LAMP                                                                                                                                           </t>
  </si>
  <si>
    <t>WQ729N/C</t>
  </si>
  <si>
    <t>Ubuntu Technologies</t>
  </si>
  <si>
    <t>OR-001606</t>
  </si>
  <si>
    <t>Dell laptops</t>
  </si>
  <si>
    <t>Risk Management</t>
  </si>
  <si>
    <t>Implex Entertainment</t>
  </si>
  <si>
    <t>Plastic Watertank for Tswaing Areas: Drought relieve</t>
  </si>
  <si>
    <t>Approved but not contracted</t>
  </si>
  <si>
    <t>ACIP  Budget Allocation 2016/17 Financial Year</t>
  </si>
  <si>
    <t>Plausible MTEF allocations to follow</t>
  </si>
  <si>
    <r>
      <t xml:space="preserve">Water Conservation and Demand Management </t>
    </r>
    <r>
      <rPr>
        <sz val="16"/>
        <color indexed="8"/>
        <rFont val="Calibri"/>
        <family val="2"/>
      </rPr>
      <t>(Goods and Services )</t>
    </r>
  </si>
  <si>
    <t>District Munic.</t>
  </si>
  <si>
    <t>WSA funded.</t>
  </si>
  <si>
    <t>Project Name</t>
  </si>
  <si>
    <t>Project Description</t>
  </si>
  <si>
    <t>Budget</t>
  </si>
  <si>
    <t>Eastern Cape</t>
  </si>
  <si>
    <t>Cacadu DM</t>
  </si>
  <si>
    <t>Ndlambe LM</t>
  </si>
  <si>
    <t>ACIP Water Loss Project</t>
  </si>
  <si>
    <t>Zonal meter audit and zonal water balalnce (all towns); Identify and develop discreet zones; procure and install bulk &amp; zone meters and valves; implement GIS based management system; comsumer meter audit in prioritised zones; flow logging and leak detection; source and manage community "barefoot"plumbers and materials.</t>
  </si>
  <si>
    <t>Sarah Baartman DM</t>
  </si>
  <si>
    <t>Makana LM</t>
  </si>
  <si>
    <t>Makana WCDM</t>
  </si>
  <si>
    <r>
      <rPr>
        <b/>
        <sz val="11"/>
        <color indexed="8"/>
        <rFont val="Calibri"/>
        <family val="2"/>
      </rPr>
      <t>Alicedale</t>
    </r>
    <r>
      <rPr>
        <sz val="11"/>
        <color indexed="8"/>
        <rFont val="Calibri"/>
        <family val="2"/>
      </rPr>
      <t>: upgrade head of works and inlet works ; refurb civil and mechanical works at 3 sedmention tanks; refurb of pressure filter systems ; back up generator and refurb of buildings and fences</t>
    </r>
  </si>
  <si>
    <t>Sub-Total: Eastern Cape</t>
  </si>
  <si>
    <t>Free State</t>
  </si>
  <si>
    <t>Fezile Dabi DM</t>
  </si>
  <si>
    <t>Mafube LM</t>
  </si>
  <si>
    <t>WCDM intervention in Mafube</t>
  </si>
  <si>
    <r>
      <rPr>
        <b/>
        <sz val="11"/>
        <color indexed="8"/>
        <rFont val="Calibri"/>
        <family val="2"/>
      </rPr>
      <t xml:space="preserve">Sectoring:   </t>
    </r>
    <r>
      <rPr>
        <sz val="10"/>
        <rFont val="Arial"/>
        <family val="2"/>
      </rPr>
      <t xml:space="preserve">Detailed water loss assessment and leak detection                                                                               </t>
    </r>
    <r>
      <rPr>
        <b/>
        <sz val="11"/>
        <color indexed="8"/>
        <rFont val="Calibri"/>
        <family val="2"/>
      </rPr>
      <t xml:space="preserve"> Existing and proposed bulk metering</t>
    </r>
    <r>
      <rPr>
        <sz val="10"/>
        <rFont val="Arial"/>
        <family val="2"/>
      </rPr>
      <t xml:space="preserve">: repairr/install bulk and Zonal meters        </t>
    </r>
    <r>
      <rPr>
        <b/>
        <sz val="11"/>
        <color indexed="8"/>
        <rFont val="Calibri"/>
        <family val="2"/>
      </rPr>
      <t xml:space="preserve">                                                                                                             Active leakage contro</t>
    </r>
    <r>
      <rPr>
        <sz val="10"/>
        <rFont val="Arial"/>
        <family val="2"/>
      </rPr>
      <t xml:space="preserve">l: Repair network leaks, </t>
    </r>
    <r>
      <rPr>
        <sz val="11"/>
        <color indexed="8"/>
        <rFont val="Calibri"/>
        <family val="2"/>
      </rPr>
      <t>Repair individual meters &amp; repair network pipe burs</t>
    </r>
    <r>
      <rPr>
        <sz val="10"/>
        <rFont val="Arial"/>
        <family val="2"/>
      </rPr>
      <t xml:space="preserve">t                                                                                                       </t>
    </r>
    <r>
      <rPr>
        <b/>
        <sz val="11"/>
        <color indexed="8"/>
        <rFont val="Calibri"/>
        <family val="2"/>
      </rPr>
      <t>Community awareness Campaign</t>
    </r>
    <r>
      <rPr>
        <sz val="10"/>
        <rFont val="Arial"/>
        <family val="2"/>
      </rPr>
      <t xml:space="preserve">s: liaise with ward committee and community                                                                                                          </t>
    </r>
    <r>
      <rPr>
        <b/>
        <sz val="11"/>
        <color indexed="8"/>
        <rFont val="Calibri"/>
        <family val="2"/>
      </rPr>
      <t>Condition asessmment</t>
    </r>
    <r>
      <rPr>
        <sz val="10"/>
        <rFont val="Arial"/>
        <family val="2"/>
      </rPr>
      <t xml:space="preserve">:  assessment condition of pipelin es, toilet cistern, taps and filter media. </t>
    </r>
    <r>
      <rPr>
        <b/>
        <sz val="11"/>
        <color indexed="8"/>
        <rFont val="Calibri"/>
        <family val="2"/>
      </rPr>
      <t>Retrofitting</t>
    </r>
    <r>
      <rPr>
        <sz val="10"/>
        <rFont val="Arial"/>
        <family val="2"/>
      </rPr>
      <t xml:space="preserve">: replacement  of AC pipelines to PVC, repair/install toilet cisterns, replace stolen copper taps with plastic &amp; replace old filter media to reduce backwash                                                                                    </t>
    </r>
    <r>
      <rPr>
        <b/>
        <sz val="11"/>
        <color indexed="8"/>
        <rFont val="Calibri"/>
        <family val="2"/>
      </rPr>
      <t>Pressure management</t>
    </r>
    <r>
      <rPr>
        <sz val="10"/>
        <rFont val="Arial"/>
        <family val="2"/>
      </rPr>
      <t xml:space="preserve">: Install Pressure Reducing Valves (PRV), repair/replace reticulation network valves &amp; repair/install fire hydrants. </t>
    </r>
  </si>
  <si>
    <t>Metsimaholo LM</t>
  </si>
  <si>
    <t>Metsimaholo WCDM intervention</t>
  </si>
  <si>
    <r>
      <rPr>
        <b/>
        <sz val="11"/>
        <rFont val="Calibri"/>
        <family val="2"/>
      </rPr>
      <t>WCDM INTERVENTION: D</t>
    </r>
    <r>
      <rPr>
        <sz val="11"/>
        <rFont val="Calibri"/>
        <family val="2"/>
      </rPr>
      <t xml:space="preserve">etailed water loss assessment and leak detection. </t>
    </r>
    <r>
      <rPr>
        <b/>
        <sz val="11"/>
        <rFont val="Calibri"/>
        <family val="2"/>
      </rPr>
      <t>Condition asessmment</t>
    </r>
    <r>
      <rPr>
        <sz val="11"/>
        <rFont val="Calibri"/>
        <family val="2"/>
      </rPr>
      <t xml:space="preserve">:  assessment of bulk pipelines, network system and WTW filter media &amp; nozzles                                                            </t>
    </r>
    <r>
      <rPr>
        <b/>
        <sz val="11"/>
        <color indexed="10"/>
        <rFont val="Calibri"/>
        <family val="2"/>
      </rPr>
      <t/>
    </r>
  </si>
  <si>
    <t>Thabo Mofutsanyana DM</t>
  </si>
  <si>
    <t>Setsoto LM</t>
  </si>
  <si>
    <t>WCDM</t>
  </si>
  <si>
    <t>Implementation of WCDM, Bulk meter installation , repair of leaks, and burst pipes</t>
  </si>
  <si>
    <t>Sub-Total: Free State</t>
  </si>
  <si>
    <t xml:space="preserve">Gauteng </t>
  </si>
  <si>
    <t>West Rand DM</t>
  </si>
  <si>
    <t>Merafong LM</t>
  </si>
  <si>
    <t>Relocation of midblockwater pipeline in Kokosi</t>
  </si>
  <si>
    <t>Relocate of midblock water pipelines to road reserves in Kokosi 4km, 90mm HDPE class 12 pipe: 2 Installation of 25mm HDPE pipe &amp; provide approximately 1500 house connection and accessories; 3)Stand Disbursement(Geotechnical services, Surveying, Health &amp; Safety services &amp; full time resident Engineer.</t>
  </si>
  <si>
    <t>Sedibeng DM</t>
  </si>
  <si>
    <t>Lesedi LM</t>
  </si>
  <si>
    <t>WCDM - Lesedi Phase 1</t>
  </si>
  <si>
    <t>Zone metering, Sectorisation, Night flow analysis, Pressure Management, Advance pressure management, install Consumer metering audit/ meter replacement, Valve audit/replacement, Leak detection &amp; repair, fixing network leaks &amp; Leak repair on private properties</t>
  </si>
  <si>
    <t>Sub-Total: Gauteng</t>
  </si>
  <si>
    <t>Northern Cape</t>
  </si>
  <si>
    <t>Magareng DM</t>
  </si>
  <si>
    <t>Magareng LM</t>
  </si>
  <si>
    <t xml:space="preserve">Magareng WCDM intervention </t>
  </si>
  <si>
    <r>
      <rPr>
        <b/>
        <sz val="11"/>
        <rFont val="Calibri"/>
        <family val="2"/>
      </rPr>
      <t>WCDM INTERVENTION:</t>
    </r>
    <r>
      <rPr>
        <sz val="11"/>
        <rFont val="Calibri"/>
        <family val="2"/>
      </rPr>
      <t xml:space="preserve"> Detailed water loss assessment and leak detection. Iinstallation of bulk and zonal meters as it provides the abiility to identify leaks and manage water consumption.  Replacement of leaking Pipelines.    </t>
    </r>
    <r>
      <rPr>
        <b/>
        <sz val="11"/>
        <color indexed="10"/>
        <rFont val="Calibri"/>
        <family val="2"/>
      </rPr>
      <t/>
    </r>
  </si>
  <si>
    <t>Sub-Total: Northern Cape</t>
  </si>
  <si>
    <t>North West</t>
  </si>
  <si>
    <t>Bojanala DM</t>
  </si>
  <si>
    <t>Madibeng LM</t>
  </si>
  <si>
    <t>Majakaneng WCDM phase 2</t>
  </si>
  <si>
    <t xml:space="preserve">Leak detection and repairs, pressure management. Installation of bulk and zonal meter </t>
  </si>
  <si>
    <t>Dr Kenneth Kaunda DM</t>
  </si>
  <si>
    <t>Ventersdorp LM</t>
  </si>
  <si>
    <t xml:space="preserve">Ventersdorp WCDM </t>
  </si>
  <si>
    <t>Sub-Total: North West</t>
  </si>
  <si>
    <t>Western Cape</t>
  </si>
  <si>
    <t>West Coast DM</t>
  </si>
  <si>
    <t>Swartland LM</t>
  </si>
  <si>
    <t>Replacement of water network sections and domestic  water meters</t>
  </si>
  <si>
    <t>Replacement of water reticulation network section and replacement of  3320 aged water meter and install meter box ; Rehabilitation of road and pavement surface</t>
  </si>
  <si>
    <t>Eden DM</t>
  </si>
  <si>
    <t>Kannaland LM</t>
  </si>
  <si>
    <t>Calitzdorp reservoir repairs</t>
  </si>
  <si>
    <t xml:space="preserve">Repair and lining with fully bonded water proof liner of Calitzdorp reservoir; scope will include civil &amp; mechanical repairs </t>
  </si>
  <si>
    <t>Overberg DM</t>
  </si>
  <si>
    <t>Cape Agulhas Municpality</t>
  </si>
  <si>
    <t>Replacement of bulk and domestic  water meters</t>
  </si>
  <si>
    <t>Install 3 500 of 20mm class C domestic meters, investigate leaks &amp; repair storm water dumping and replace 20 bulk meters</t>
  </si>
  <si>
    <t>Sub-Total: Western Cape</t>
  </si>
  <si>
    <t>TOTAL: Water Conservation and Demand Management (WCDM)</t>
  </si>
  <si>
    <t>WATER SUPPLY</t>
  </si>
  <si>
    <t>Local Munic.</t>
  </si>
  <si>
    <t>Ndlambe community water supply</t>
  </si>
  <si>
    <t>Alexandia: refurb main booster pumps &amp; springs pump stations</t>
  </si>
  <si>
    <t>Port Alfred: refurb pump station no:2 &amp; no:3 MMC &amp; replace pump sets and install pump control</t>
  </si>
  <si>
    <t>Bathurst: Refurb Golden Ridgge booster pump station &amp; refurbish WTW</t>
  </si>
  <si>
    <t>Ikwezi LM</t>
  </si>
  <si>
    <t>Ikwezi community water supply</t>
  </si>
  <si>
    <t>Refurb boreholes, development of un-used boreholes, instal treatment plant to remove sulfur, repair existing reservoirs</t>
  </si>
  <si>
    <t>Kouga LM</t>
  </si>
  <si>
    <t>Kouga community water supply</t>
  </si>
  <si>
    <t>Equip boreholes and rising mains at existing well field in Jeffreys Bay, Expansion of the pilot treatment pllant, Cleaing of the existing Wavecrest water networks</t>
  </si>
  <si>
    <t>Chris Hani DM</t>
  </si>
  <si>
    <t>Chrsi Hani DM</t>
  </si>
  <si>
    <t>Dordrecht Emergency water supply</t>
  </si>
  <si>
    <t>Borehole pumps, Rising main, WTW modifications</t>
  </si>
  <si>
    <t xml:space="preserve">Mafube LM </t>
  </si>
  <si>
    <t>Water Supply</t>
  </si>
  <si>
    <t>Construction of dedicated rising main from Frankfort water purification works to resevour in Namahadi</t>
  </si>
  <si>
    <t>Water security for Tweeling and Cornolia</t>
  </si>
  <si>
    <t>MoqhakaLM</t>
  </si>
  <si>
    <t>Resusitation of boreholes in Kroonstad</t>
  </si>
  <si>
    <t>Limpopo</t>
  </si>
  <si>
    <t>Vhembe DM</t>
  </si>
  <si>
    <t>Tshilidzini water supply</t>
  </si>
  <si>
    <t xml:space="preserve">Installation of borehole pumping main,boreholes pumps, storage and booster pumps.  </t>
  </si>
  <si>
    <t>Sub-Total: Limpopo</t>
  </si>
  <si>
    <t>Pixley ka Seme DM</t>
  </si>
  <si>
    <t>Emthanjeni LM</t>
  </si>
  <si>
    <t>Refurbishment of Non Fuctional Boreholes within Emthanjeni municipality</t>
  </si>
  <si>
    <t>Refurb 5 boreholes and 1 fountain for De Aar town; drill and install pumps &amp; pipes 4 boreholes; Equip Burgerville fountain &amp; test quantity and quality. New elctrical connection with transformer and telemery system to fountain borehole</t>
  </si>
  <si>
    <t>Namakwa LM</t>
  </si>
  <si>
    <t>Nama Khoi LM</t>
  </si>
  <si>
    <t>Refurbishment of Rooiwal WTW</t>
  </si>
  <si>
    <t>Construction &amp; equipment of  pump station at Rooiwal &gt; Installation &amp; commissioning of pump sets  &gt; Installation of power generator</t>
  </si>
  <si>
    <t>Siyathemba LM</t>
  </si>
  <si>
    <t>Refurbishment of WTW's for Siyathemba LM</t>
  </si>
  <si>
    <t>Refurb all mechanical works &gt; Removal &amp; replacing the filter sand</t>
  </si>
  <si>
    <t>Phase 2: Majakaneng water supply</t>
  </si>
  <si>
    <t>Equipping of existing boreholes and installation of water stand pipes for the community of Majakaneng.</t>
  </si>
  <si>
    <t>Ngaka Modiri DM</t>
  </si>
  <si>
    <t>Witpan community water supply</t>
  </si>
  <si>
    <t xml:space="preserve">Drilling and equipping of boreholes in Witpan </t>
  </si>
  <si>
    <t>Gannalaagate community water supply</t>
  </si>
  <si>
    <t>Borehole drilling at Gannalaagte, Rakgwedi &amp; Maloka ward 5</t>
  </si>
  <si>
    <t>Saldanha Bay LM</t>
  </si>
  <si>
    <t>Upgrade of Louwville water pump stations</t>
  </si>
  <si>
    <t>Mechanical equipments &gt; Civil engineering and building works, Electrical and electronic equipments &gt; sundries</t>
  </si>
  <si>
    <t>Refurbishement &amp; upgrading(Chlorination system) of Ladysmith water works</t>
  </si>
  <si>
    <t>Refurbish building with high &amp; low pressure and emergency room&gt; Install standby chroriine dosing system &gt; Install pipes &gt; windsock with steel mounting bracket</t>
  </si>
  <si>
    <t>TOTAL: Water Supply (WS)</t>
  </si>
  <si>
    <t>WASTEWATER INFRASTRUCTURE REFURBISHMENT</t>
  </si>
  <si>
    <t>Project No</t>
  </si>
  <si>
    <t>Amathole DM</t>
  </si>
  <si>
    <t>Refurbishment of Fort Beaufort WWTW &amp; PS Emergency Refurb</t>
  </si>
  <si>
    <t>Phase 2: preliminary &amp; general &gt; Inlet 1&amp;2 &gt; sewer pump station &gt; addidtional work  &gt; maturation ponds &gt; sludge drying beds</t>
  </si>
  <si>
    <t>Koukamma LM</t>
  </si>
  <si>
    <t>Refurbishment of the Louter Ridge WWTW</t>
  </si>
  <si>
    <t xml:space="preserve"> Cleaning out of existing reeds bed &gt; Wave protection of ponds&gt; Clay lining to embankment &gt; Construction of measuring flume/flow sensor at inlet &amp; outlet works &gt;  Develop O&amp;M manual &amp; Accredited/ non accrediatted training</t>
  </si>
  <si>
    <t>Refurbishment of the Laurel Ridge WWTW</t>
  </si>
  <si>
    <t>Construction of new rotating biological contractor(RBC) &gt; Construct gravel access road &gt; new fencing &gt; condition assessment/ minor repairs for Die Rye Conservancy tanks</t>
  </si>
  <si>
    <t xml:space="preserve">Refurbishment of sewer pumps and Alexandria WWTW. </t>
  </si>
  <si>
    <t>Refurb Mbabela,Chris Hani, Gwala Station Hill, &amp; Mswela sewer pumps(install self priming pump set &amp; upgrade MCC)</t>
  </si>
  <si>
    <t xml:space="preserve">Nemato, Marselle &amp; West beach Drive pump station (General repairs &amp; refurbishment) </t>
  </si>
  <si>
    <t xml:space="preserve">Alexandria WWTW </t>
  </si>
  <si>
    <t xml:space="preserve">Refurbishment of Oranjeville WWTW </t>
  </si>
  <si>
    <t>Refurbishment of sewer pumpstation, refurbishment of bio filters and humus tank. Refurbishment of drying beds. Refurbishment of inlet works. Raising wall of maturation channel. Refurbishment of dosing room.</t>
  </si>
  <si>
    <t>Dr Ruth Segomotsi Mompati DM</t>
  </si>
  <si>
    <t>Naledi LM</t>
  </si>
  <si>
    <t>Refurbushment of Wepener sewer pumps</t>
  </si>
  <si>
    <t xml:space="preserve">Refurbishment ofmechanical and electrical works at two sewer pump station and civil works. </t>
  </si>
  <si>
    <t>Moqhaka LM</t>
  </si>
  <si>
    <t>Refurbishment of Gelukwaans WWTW</t>
  </si>
  <si>
    <t>Refurbishment of Gelukwaans and Pitso sewer transfer pump station, prejects entails replacement of electrical motors installaion of manual screens, refurb of pump house, installations of fencing and other security features, automation of pump stations</t>
  </si>
  <si>
    <t>Lejweleputswa DM</t>
  </si>
  <si>
    <t>Matjhabeng LM</t>
  </si>
  <si>
    <t>Refurbisment of Theronia WWTW</t>
  </si>
  <si>
    <t>. This project entails the refurbishment of the inlet works , primary settling tansk, bio filters, digesters, desludging of ponds, refurbishment of pump stations</t>
  </si>
  <si>
    <t>West rand DM</t>
  </si>
  <si>
    <t>Randfontein LM</t>
  </si>
  <si>
    <t>Refurbishment of Randfontein WWTW</t>
  </si>
  <si>
    <t>Refurbishmment of the inlet works of the plant, mechanical and electrical works. Desludging of pump stations and clearing of drying beds.</t>
  </si>
  <si>
    <t>Kwa Zulu Natal</t>
  </si>
  <si>
    <t>Umkhanyakude DM</t>
  </si>
  <si>
    <t xml:space="preserve">Refurbishment of Manguzi WWTW </t>
  </si>
  <si>
    <t>Refurbishment of inlet works, installatiion of measuring instrumentation, reconstruction of pond lining. Removal of accumulated sludge and construction of rock filter.</t>
  </si>
  <si>
    <t>Refurbishment of Hluhluwe WWTW</t>
  </si>
  <si>
    <t>Refurbishment of Ingwavuma WWTW</t>
  </si>
  <si>
    <t xml:space="preserve">Sub -Total: Kwa Zulu Natal </t>
  </si>
  <si>
    <t>Mpumalanga</t>
  </si>
  <si>
    <t>Nkangala DM</t>
  </si>
  <si>
    <t>Emakhazeni LM</t>
  </si>
  <si>
    <t>Refurbishment of Waterval Boven WWTW and Booster pump stations</t>
  </si>
  <si>
    <t xml:space="preserve">Service  inlet works, replace bearing on de sludge pup, refurb booster pump station, install Auto Chlorine system.  </t>
  </si>
  <si>
    <t>Gert Sibande DM</t>
  </si>
  <si>
    <t>Dr Pixley Ka Seme LM</t>
  </si>
  <si>
    <t>Refurbishment of Amersfoort WWTW and Booster pump stations</t>
  </si>
  <si>
    <t>Msukaligwa LM</t>
  </si>
  <si>
    <t>Refurbishment of Ermelo WWTW and Booster pump stations</t>
  </si>
  <si>
    <t>Refurbishment of Belfast WWTW and Booster pump stations</t>
  </si>
  <si>
    <t>Enhlazeni DM</t>
  </si>
  <si>
    <t>Thaba Chwue LM</t>
  </si>
  <si>
    <t>Refurbishment of Lydenburg WWTW</t>
  </si>
  <si>
    <t>Refurbishment  of Mechanical and Electrical components of the WWTW</t>
  </si>
  <si>
    <t>Refurbishment of Machadodrop WWTW</t>
  </si>
  <si>
    <t xml:space="preserve">Refurbishment include building &amp; Civil works, Grounds &amp; Fencing, Mechanical and Electrical and Health and Safety components of the WWTW   &gt; Anaerobic pond desludge                                                                                                                                                                                   &gt; Anaerobic ponds lining, replacement of pumps,valves, pipe works, flow meters </t>
  </si>
  <si>
    <t>Sub-Total: Mpumalanga</t>
  </si>
  <si>
    <t>Mutale LM</t>
  </si>
  <si>
    <t>Refurbishment of Mutale WWTW</t>
  </si>
  <si>
    <t>Construction of grit channels, replacing esisting pipeline, repair slabs,</t>
  </si>
  <si>
    <t>Waterberg DM</t>
  </si>
  <si>
    <t>Lephalale LM</t>
  </si>
  <si>
    <t>Refurbishment of sewer network in Lephalale town</t>
  </si>
  <si>
    <t>Re engineering and refurbishment of sewer network in Lephalale town</t>
  </si>
  <si>
    <t>Capricorn DM</t>
  </si>
  <si>
    <t>Refurbishment of Senwabarwana WWTW</t>
  </si>
  <si>
    <t xml:space="preserve">Refurbishment of Civil, mechanical and electrical works of the WWTW </t>
  </si>
  <si>
    <t>Mopani DM</t>
  </si>
  <si>
    <t>Tzaneen LM</t>
  </si>
  <si>
    <t>Refurbishment of Nkowankowa WWTW</t>
  </si>
  <si>
    <t>Inlet scteen, digestors(primary &amp; secondary) settling tanks(primary &amp; secondary), chlorinatiion facility , biological filters, laboratory block, sludge pumps</t>
  </si>
  <si>
    <t>Sol Plaatjie DM</t>
  </si>
  <si>
    <t xml:space="preserve">Sol Plaatjie DM </t>
  </si>
  <si>
    <t xml:space="preserve">Refurbishment of Sewer pump stations </t>
  </si>
  <si>
    <t>Refurb of electric control panels and mechanical equipments in pumps</t>
  </si>
  <si>
    <t xml:space="preserve">Refurbishment of Tambo Square, Camellia &amp; Eagle street pump stations </t>
  </si>
  <si>
    <t>improvement of security for all pump stations</t>
  </si>
  <si>
    <t>Namakwa DM</t>
  </si>
  <si>
    <t>Khai Ma LM</t>
  </si>
  <si>
    <t>Rehabilitation of Pofadder WWTW &amp; Blvooorrutsig pump station</t>
  </si>
  <si>
    <t>Earthworks &amp; new lining of primary pond &gt; Reinstate screen, develop operation manuals, enhance safety &gt; install electriity supply &amp; meter &gt; construction of Ablution Unit &amp; Office</t>
  </si>
  <si>
    <t>Pump stations: replace fencing&gt; purchase standby pumps nad motors, install meters, replace pump house sump cover.</t>
  </si>
  <si>
    <t>Ngaka Modiri Molema DM</t>
  </si>
  <si>
    <t>Refurbishment of Mafikeng WWTW &amp; sewega pumping stations</t>
  </si>
  <si>
    <t>Mechanical &amp; Electrical works &gt; Civil works &gt; install stnadby Generators &gt; refurb of 16 sewage pump stations</t>
  </si>
  <si>
    <t>Dr Kenneth Kaunda</t>
  </si>
  <si>
    <t>Matlosana LM</t>
  </si>
  <si>
    <t>Refurbishment of Klerksdorp WWTW</t>
  </si>
  <si>
    <t>Refubishment of Civil works, Mechanical &amp; Electrical works</t>
  </si>
  <si>
    <t>Refurbishment of Litchtenburg  WWTW</t>
  </si>
  <si>
    <t>Refurbishment of Mechanical &amp; Electrical works ,  Civil works and  sewer pump stations</t>
  </si>
  <si>
    <t>Sub-Total North West</t>
  </si>
  <si>
    <t>Westen Cape</t>
  </si>
  <si>
    <t>Overberd DM</t>
  </si>
  <si>
    <t>Overstrand LM</t>
  </si>
  <si>
    <t>Refurbishment of &amp; upgarde of Stanford  WWTW</t>
  </si>
  <si>
    <t>Increase Boireactor volume &gt; Install additional Aerator &gt; new Anoxic Mixer &gt; install irrigation pumps and irrigation pipelines from WWTW</t>
  </si>
  <si>
    <t>Central Karoo DM</t>
  </si>
  <si>
    <t>Laingsburg LM</t>
  </si>
  <si>
    <t>Laingsburg WWTW: Construction of new 200 m² sludge drying bed</t>
  </si>
  <si>
    <t>Construction of new 200 m² sludge drying bed &gt; empty anaerobic dams. Installation of 4 new floating surface aerators at Laingsburg WWT</t>
  </si>
  <si>
    <t>Sub-Total: Westen Cape</t>
  </si>
  <si>
    <t>TOTAL: Wastewater Infrastructure Refurbishment</t>
  </si>
  <si>
    <t>TOTAL ALLOCATIONS PER REGION</t>
  </si>
  <si>
    <t>KwaZulu Natal</t>
  </si>
  <si>
    <t>Head Office Budget</t>
  </si>
  <si>
    <t>CATEGORY BREAKDOWN</t>
  </si>
  <si>
    <t>Water Conservation and Water Demand Management</t>
  </si>
  <si>
    <t xml:space="preserve">Goods and services </t>
  </si>
  <si>
    <t>Accelerated Water supply</t>
  </si>
  <si>
    <t>Refurbishment of Waste Water Treatment works</t>
  </si>
  <si>
    <t>WWTW</t>
  </si>
  <si>
    <t xml:space="preserve">Head Office </t>
  </si>
  <si>
    <t>ACIP</t>
  </si>
  <si>
    <t>W10911</t>
  </si>
  <si>
    <t>SIDAS SECURITY</t>
  </si>
  <si>
    <t>BATHLOKOMEDI</t>
  </si>
  <si>
    <t>KHAYALAMI SECURITY</t>
  </si>
  <si>
    <t>MAFOKO SECURITY</t>
  </si>
  <si>
    <t>2015/16</t>
  </si>
  <si>
    <t>2014/15</t>
  </si>
  <si>
    <t>Capital Expenditure</t>
  </si>
  <si>
    <t>COMMITMENTS</t>
  </si>
  <si>
    <t>ACCRUALS</t>
  </si>
  <si>
    <t>Region</t>
  </si>
  <si>
    <t>CONTRACTS</t>
  </si>
  <si>
    <t>Approved not contracted</t>
  </si>
  <si>
    <t>Invoice submitted not paid</t>
  </si>
  <si>
    <t>Service rendered not invoiced</t>
  </si>
  <si>
    <t>Implementation Ready Study</t>
  </si>
  <si>
    <t>Lepelle Giyani</t>
  </si>
  <si>
    <t>Mopani</t>
  </si>
  <si>
    <t>Mogalakwena</t>
  </si>
  <si>
    <t>Sekhukhune</t>
  </si>
  <si>
    <t>Vhembe</t>
  </si>
  <si>
    <t>Waterberg</t>
  </si>
  <si>
    <t>Free State RBIG</t>
  </si>
  <si>
    <t>Free State MWIG</t>
  </si>
  <si>
    <t>KZN</t>
  </si>
  <si>
    <t>Sanitation BEP</t>
  </si>
  <si>
    <t>Sanitation RHIG</t>
  </si>
  <si>
    <t>RBIG!A1</t>
  </si>
  <si>
    <t xml:space="preserve"> </t>
  </si>
  <si>
    <t>Approved Contracted</t>
  </si>
  <si>
    <t>Approved not Contracted</t>
  </si>
  <si>
    <t>Prior year Adjust.</t>
  </si>
  <si>
    <t>Opening Balances</t>
  </si>
  <si>
    <t>Expenditure</t>
  </si>
  <si>
    <t>Closing Balance</t>
  </si>
  <si>
    <t xml:space="preserve">Adjustments on RBIG </t>
  </si>
  <si>
    <t>Total Commitments value includes total values of commitment to be paid in Financial year 2016/2017 and beyond, to the value of R150ml</t>
  </si>
  <si>
    <t>Prior year  values adjusted to the value R12772830bl</t>
  </si>
  <si>
    <t xml:space="preserve">Total Commitment amount excludes Financial Lease Commitments </t>
  </si>
  <si>
    <t>I do not have a copy of last year's annual report to confirm that correctness of amounts.</t>
  </si>
  <si>
    <t>This sheet has links to another sheet that was not provided. Everytime that sheet is updated and you did not update this one then the information will not be the same.</t>
  </si>
  <si>
    <t>W10714</t>
  </si>
  <si>
    <t>SITA</t>
  </si>
  <si>
    <t>OR-106829</t>
  </si>
  <si>
    <t>WP10587</t>
  </si>
  <si>
    <t xml:space="preserve">UWP CONSULTING </t>
  </si>
  <si>
    <t>ADVISORY CONSULTING SERVICES</t>
  </si>
  <si>
    <t xml:space="preserve">WP10588    </t>
  </si>
  <si>
    <t>OR-109361</t>
  </si>
  <si>
    <t>Prog 2</t>
  </si>
  <si>
    <t>DIR:NATIONAL WATER PLANNING</t>
  </si>
  <si>
    <t>CHIEF FINANCIAL OFFICER &amp; PERS</t>
  </si>
  <si>
    <t>CD:SUPPLY CHAIN MAN</t>
  </si>
  <si>
    <t>DIR:CORPORATE COMMUNICATIONS</t>
  </si>
  <si>
    <t>DIR:FACILITIES MANAGEMENT</t>
  </si>
  <si>
    <t>CHIEF INFORMATION OFFICER</t>
  </si>
  <si>
    <t>WP10590</t>
  </si>
  <si>
    <t>UMVOTO AFRICA</t>
  </si>
  <si>
    <t>DIR:PLANNING RECRUIT &amp; SELECT</t>
  </si>
  <si>
    <t>Prog 1</t>
  </si>
  <si>
    <t>Check -121568</t>
  </si>
  <si>
    <t>WP10928</t>
  </si>
  <si>
    <t>RFB1253/2014</t>
  </si>
  <si>
    <t>INFORMATION TECHNOLOGY</t>
  </si>
  <si>
    <t>DIR:HUMAN RESOURCES ADMIN</t>
  </si>
  <si>
    <t>DIR:SAFETY SECUR MAN &amp; VETTING</t>
  </si>
  <si>
    <t>DIR:FORENSIC INVEST.QUAL AUDITS</t>
  </si>
  <si>
    <t>DIR:INTERNAL AUDIT</t>
  </si>
  <si>
    <t>DIR:CABINET SUPP &amp; ADMIN</t>
  </si>
  <si>
    <t>DEPUTY MINISTERIAL SUPPORT SERV</t>
  </si>
  <si>
    <t>DIRECTOR-GENERAL</t>
  </si>
  <si>
    <t>CD:MINISTERIAL SUPPORT</t>
  </si>
  <si>
    <t>DDG:REGULATION</t>
  </si>
  <si>
    <t>CD:AUXILIARY SERVICES</t>
  </si>
  <si>
    <t>DIR:RESOURCES QUALITY INFORMAT</t>
  </si>
  <si>
    <t>DIR:SPATIAL INFORMATION&amp;LAND MAN</t>
  </si>
  <si>
    <t>DIR:SURFACE &amp; GROUND WATER INFO</t>
  </si>
  <si>
    <t>CD:WATER MONITOR &amp; INFORMATION</t>
  </si>
  <si>
    <t>DIR:WATER RESOURCE CLASSIFICAT</t>
  </si>
  <si>
    <t>DIR:RESERVE DETERMINATION</t>
  </si>
  <si>
    <t>DIR:INFORMATION PROGRAMMES</t>
  </si>
  <si>
    <t>DIR:OPTION ANALYSIS</t>
  </si>
  <si>
    <t>Prog 5</t>
  </si>
  <si>
    <t>DIR:WR PLANNING SYSTEMS</t>
  </si>
  <si>
    <t>CD:ECONOMIC REGULATION</t>
  </si>
  <si>
    <t>D:DAM SAFETY REGULATION</t>
  </si>
  <si>
    <t>D:INVESTIGATION &amp; PROSECUTION</t>
  </si>
  <si>
    <t>CD:WATER SERV REGULATION</t>
  </si>
  <si>
    <t>DIR:FINANCIAL ACCOUNTING</t>
  </si>
  <si>
    <t>CD:MANAGEMENT ACCOUNTING</t>
  </si>
  <si>
    <t>DIR:MANAGEMENT ACCOUNTING</t>
  </si>
  <si>
    <t>DIR:SUPPLY CHAIN MANAGEMENT</t>
  </si>
  <si>
    <t>DIR:SHARED WATERCOURSES</t>
  </si>
  <si>
    <t>DIR:RESOURCE PROTECTION &amp; WASTE</t>
  </si>
  <si>
    <t>DIR:POLICY</t>
  </si>
  <si>
    <t>D:DRINK WATER REGULATION</t>
  </si>
  <si>
    <t>CD:INSTITUTIONAL OVERSIGHT</t>
  </si>
  <si>
    <t>DIR:INSTIT FINANCE &amp; TECH PERF</t>
  </si>
  <si>
    <t>CD:OP SUPPORT COORD &amp; CONSOLID</t>
  </si>
  <si>
    <t>DIR:INSTITUTIONAL ESTABLISHMENT</t>
  </si>
  <si>
    <t>DIR:CAREER MANAGEMENT</t>
  </si>
  <si>
    <t>DIR:HUMAN RESOURCES DEVELOPMENT</t>
  </si>
  <si>
    <t>DIR:CONTR MAN LEG ADV DRAFT&amp;VET</t>
  </si>
  <si>
    <t>NC:SUB-DIR:SANITATION</t>
  </si>
  <si>
    <t>DIR:CORP STRATEGIES &amp; PLANNING</t>
  </si>
  <si>
    <t>DIR:OPERATIONAL SUPPORT</t>
  </si>
  <si>
    <t>WD157</t>
  </si>
  <si>
    <t>Check the doc</t>
  </si>
  <si>
    <t>DIKHA  SECURITY</t>
  </si>
  <si>
    <t>LIMPOPO REGIONAL OFFICE</t>
  </si>
  <si>
    <t>MPUMALANGA REGIONAL OFFICE</t>
  </si>
  <si>
    <t>NATIONAL DWS OFFICES</t>
  </si>
  <si>
    <t>HEAD OFFICE</t>
  </si>
  <si>
    <t>NORTH-WEST REGIONAL OFFICE</t>
  </si>
  <si>
    <t>OFFICE OF THE CIO</t>
  </si>
  <si>
    <t>REGIONAL OFFICE:   HEAD OFFICE</t>
  </si>
  <si>
    <t>DIR: ORG DEVELOPMENT</t>
  </si>
  <si>
    <t>CD:SANITATION SERVICES</t>
  </si>
  <si>
    <t>KZN:SUB-DIR:SANITATION</t>
  </si>
  <si>
    <t>MP:SUB-DIR:SANITATION</t>
  </si>
  <si>
    <t>D:URBAN &amp; RURAL WATER MAN</t>
  </si>
  <si>
    <t>LP:SUB-DIR:SANITATION</t>
  </si>
  <si>
    <t>DIR:WATER USE EFFICIENCY</t>
  </si>
  <si>
    <t>DIR:STRATEGIC WATER SECTOR</t>
  </si>
  <si>
    <t>DIR:WATER MACRO PLANNING</t>
  </si>
  <si>
    <t>DIR:RISK MANAGEMENT(MAIN)</t>
  </si>
  <si>
    <t>Prog 4</t>
  </si>
  <si>
    <t>HAMBA NATHI</t>
  </si>
  <si>
    <t>PHAKISA</t>
  </si>
  <si>
    <t xml:space="preserve">XL AEROCITY TRAVEL </t>
  </si>
  <si>
    <t>DEMAND BASIS</t>
  </si>
  <si>
    <t>SECURITY</t>
  </si>
  <si>
    <t>TRAVEL AND ACCOMMODATION</t>
  </si>
  <si>
    <t>CAR RENTAL</t>
  </si>
  <si>
    <t>NATIONAL</t>
  </si>
  <si>
    <t>CD:COMPLIANCE MONITORING</t>
  </si>
  <si>
    <t>CD:MINE WATER QUALITY MAN</t>
  </si>
  <si>
    <t>PROG I:RBIG ACIP &amp; MWIG</t>
  </si>
  <si>
    <t>DIR:WATER ALLOCATION</t>
  </si>
  <si>
    <t>PROG II:NATIONAL TRANSFERS</t>
  </si>
  <si>
    <t>CD:WATER POLICY</t>
  </si>
  <si>
    <t>DIR:RESOURCES QUALITY INFORMATION</t>
  </si>
  <si>
    <t>Prog 3</t>
  </si>
  <si>
    <t>DIR: HUMAN RESOURCES DEVELOP</t>
  </si>
  <si>
    <t>OR-106507</t>
  </si>
</sst>
</file>

<file path=xl/styles.xml><?xml version="1.0" encoding="utf-8"?>
<styleSheet xmlns="http://schemas.openxmlformats.org/spreadsheetml/2006/main">
  <numFmts count="12">
    <numFmt numFmtId="43" formatCode="_ * #,##0.00_ ;_ * \-#,##0.00_ ;_ * &quot;-&quot;??_ ;_ @_ "/>
    <numFmt numFmtId="164" formatCode="_(* #,##0_);_(* \(#,##0\);_(* &quot;-&quot;_);_(@_)"/>
    <numFmt numFmtId="165" formatCode="_-* #,##0_-;\-* #,##0_-;_-* &quot;-&quot;_-;_-@_-"/>
    <numFmt numFmtId="166" formatCode="_ * #,##0_ ;_ * \-#,##0_ ;_ * &quot;-&quot;??_ ;_ @_ "/>
    <numFmt numFmtId="167" formatCode="yy/mm/dd;@"/>
    <numFmt numFmtId="168" formatCode="[$R-1C09]\ #,##0.00"/>
    <numFmt numFmtId="169" formatCode="[$-409]d\-mmm\-yy;@"/>
    <numFmt numFmtId="170" formatCode="dd/mm/yyyy;@"/>
    <numFmt numFmtId="171" formatCode="_(* #,##0_);_(* \(#,##0\);_(* &quot;-&quot;??_);_(@_)"/>
    <numFmt numFmtId="172" formatCode="[$-409]d\-mmm\-yyyy;@"/>
    <numFmt numFmtId="173" formatCode="&quot;R&quot;\ #,##0,"/>
    <numFmt numFmtId="174" formatCode="#,##0,"/>
  </numFmts>
  <fonts count="54">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0"/>
      <color indexed="10"/>
      <name val="Arial"/>
      <family val="2"/>
    </font>
    <font>
      <b/>
      <sz val="12"/>
      <color indexed="10"/>
      <name val="Arial"/>
      <family val="2"/>
    </font>
    <font>
      <b/>
      <sz val="14"/>
      <color indexed="10"/>
      <name val="Arial"/>
      <family val="2"/>
    </font>
    <font>
      <b/>
      <i/>
      <sz val="10"/>
      <color indexed="12"/>
      <name val="Arial"/>
      <family val="2"/>
    </font>
    <font>
      <sz val="10"/>
      <color indexed="10"/>
      <name val="Arial"/>
      <family val="2"/>
    </font>
    <font>
      <b/>
      <sz val="26"/>
      <color indexed="53"/>
      <name val="Arial"/>
      <family val="2"/>
    </font>
    <font>
      <b/>
      <sz val="10"/>
      <color indexed="12"/>
      <name val="Arial"/>
      <family val="2"/>
    </font>
    <font>
      <b/>
      <sz val="10"/>
      <color indexed="17"/>
      <name val="Arial"/>
      <family val="2"/>
    </font>
    <font>
      <sz val="14"/>
      <name val="Arial"/>
      <family val="2"/>
    </font>
    <font>
      <b/>
      <sz val="14"/>
      <name val="Arial"/>
      <family val="2"/>
    </font>
    <font>
      <b/>
      <i/>
      <sz val="14"/>
      <name val="Arial"/>
      <family val="2"/>
    </font>
    <font>
      <b/>
      <sz val="12"/>
      <name val="Arial"/>
      <family val="2"/>
    </font>
    <font>
      <sz val="12"/>
      <name val="Arial"/>
      <family val="2"/>
    </font>
    <font>
      <u/>
      <sz val="10"/>
      <name val="Arial"/>
      <family val="2"/>
    </font>
    <font>
      <sz val="10"/>
      <name val="Arial"/>
      <family val="2"/>
    </font>
    <font>
      <b/>
      <sz val="9"/>
      <color indexed="81"/>
      <name val="Tahoma"/>
      <family val="2"/>
    </font>
    <font>
      <sz val="9"/>
      <color indexed="81"/>
      <name val="Tahoma"/>
      <family val="2"/>
    </font>
    <font>
      <sz val="10"/>
      <name val="Arial"/>
      <family val="2"/>
    </font>
    <font>
      <sz val="16"/>
      <color indexed="8"/>
      <name val="Calibri"/>
      <family val="2"/>
    </font>
    <font>
      <b/>
      <sz val="11"/>
      <color indexed="8"/>
      <name val="Calibri"/>
      <family val="2"/>
    </font>
    <font>
      <sz val="11"/>
      <color indexed="8"/>
      <name val="Calibri"/>
      <family val="2"/>
    </font>
    <font>
      <sz val="11"/>
      <name val="Calibri"/>
      <family val="2"/>
    </font>
    <font>
      <b/>
      <sz val="11"/>
      <name val="Calibri"/>
      <family val="2"/>
    </font>
    <font>
      <b/>
      <sz val="11"/>
      <color indexed="10"/>
      <name val="Calibri"/>
      <family val="2"/>
    </font>
    <font>
      <b/>
      <u/>
      <sz val="10"/>
      <color indexed="12"/>
      <name val="Arial"/>
      <family val="2"/>
    </font>
    <font>
      <b/>
      <i/>
      <sz val="10"/>
      <name val="Arial"/>
      <family val="2"/>
    </font>
    <font>
      <i/>
      <sz val="10"/>
      <name val="Arial"/>
      <family val="2"/>
    </font>
    <font>
      <sz val="10"/>
      <name val="Arial"/>
      <family val="2"/>
    </font>
    <font>
      <sz val="10"/>
      <name val="Arial"/>
      <family val="2"/>
    </font>
    <font>
      <sz val="10"/>
      <name val="Arial"/>
      <family val="2"/>
    </font>
    <font>
      <sz val="10"/>
      <name val="Arial"/>
    </font>
    <font>
      <sz val="11"/>
      <color theme="1"/>
      <name val="Calibri"/>
      <family val="2"/>
      <scheme val="minor"/>
    </font>
    <font>
      <b/>
      <sz val="11"/>
      <color theme="1"/>
      <name val="Calibri"/>
      <family val="2"/>
      <scheme val="minor"/>
    </font>
    <font>
      <sz val="11"/>
      <color rgb="FFFF0000"/>
      <name val="Calibri"/>
      <family val="2"/>
      <scheme val="minor"/>
    </font>
    <font>
      <sz val="12"/>
      <color theme="1"/>
      <name val="Calibri"/>
      <family val="2"/>
      <scheme val="minor"/>
    </font>
    <font>
      <sz val="12"/>
      <color theme="1"/>
      <name val="Arial"/>
      <family val="2"/>
    </font>
    <font>
      <b/>
      <sz val="12"/>
      <color theme="1"/>
      <name val="Arial"/>
      <family val="2"/>
    </font>
    <font>
      <sz val="10"/>
      <color theme="1"/>
      <name val="Arial"/>
      <family val="2"/>
    </font>
    <font>
      <b/>
      <sz val="10"/>
      <color rgb="FFFF0000"/>
      <name val="Arial"/>
      <family val="2"/>
    </font>
    <font>
      <b/>
      <i/>
      <sz val="10"/>
      <color rgb="FF0000FF"/>
      <name val="Arial"/>
      <family val="2"/>
    </font>
    <font>
      <sz val="10"/>
      <name val="Calibri"/>
      <family val="2"/>
      <scheme val="minor"/>
    </font>
    <font>
      <sz val="10"/>
      <color theme="1"/>
      <name val="Calibri"/>
      <family val="2"/>
      <scheme val="minor"/>
    </font>
    <font>
      <b/>
      <sz val="16"/>
      <color theme="3" tint="-0.249977111117893"/>
      <name val="Calibri"/>
      <family val="2"/>
      <scheme val="minor"/>
    </font>
    <font>
      <b/>
      <i/>
      <sz val="10"/>
      <color theme="3" tint="-0.249977111117893"/>
      <name val="Calibri"/>
      <family val="2"/>
      <scheme val="minor"/>
    </font>
    <font>
      <sz val="11"/>
      <name val="Calibri"/>
      <family val="2"/>
      <scheme val="minor"/>
    </font>
    <font>
      <b/>
      <sz val="11"/>
      <name val="Calibri"/>
      <family val="2"/>
      <scheme val="minor"/>
    </font>
    <font>
      <b/>
      <sz val="12"/>
      <color theme="1"/>
      <name val="Calibri"/>
      <family val="2"/>
      <scheme val="minor"/>
    </font>
    <font>
      <b/>
      <sz val="10"/>
      <color theme="1"/>
      <name val="Arial"/>
      <family val="2"/>
    </font>
  </fonts>
  <fills count="13">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1" tint="0.499984740745262"/>
        <bgColor indexed="64"/>
      </patternFill>
    </fill>
    <fill>
      <patternFill patternType="solid">
        <fgColor rgb="FFFFFF00"/>
        <bgColor indexed="64"/>
      </patternFill>
    </fill>
  </fills>
  <borders count="91">
    <border>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bottom/>
      <diagonal/>
    </border>
    <border>
      <left/>
      <right style="thin">
        <color indexed="64"/>
      </right>
      <top style="hair">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applyFill="0" applyBorder="0"/>
    <xf numFmtId="0" fontId="37" fillId="0" borderId="0"/>
    <xf numFmtId="9" fontId="23" fillId="0" borderId="0" applyFont="0" applyFill="0" applyBorder="0" applyAlignment="0" applyProtection="0"/>
  </cellStyleXfs>
  <cellXfs count="1118">
    <xf numFmtId="0" fontId="0" fillId="0" borderId="0" xfId="0"/>
    <xf numFmtId="0" fontId="3" fillId="0" borderId="0" xfId="0" applyFont="1" applyAlignment="1">
      <alignment vertical="center"/>
    </xf>
    <xf numFmtId="0" fontId="3" fillId="0" borderId="0" xfId="0" applyFont="1" applyFill="1" applyAlignment="1">
      <alignment vertical="center"/>
    </xf>
    <xf numFmtId="0" fontId="1" fillId="0" borderId="0" xfId="0" applyFont="1" applyAlignment="1">
      <alignment horizontal="left" vertical="center" indent="1"/>
    </xf>
    <xf numFmtId="0" fontId="0" fillId="0" borderId="0" xfId="0" applyAlignment="1">
      <alignment vertical="center"/>
    </xf>
    <xf numFmtId="0" fontId="4" fillId="0" borderId="0" xfId="0" applyFont="1" applyFill="1" applyAlignment="1">
      <alignment vertical="center"/>
    </xf>
    <xf numFmtId="165" fontId="5" fillId="0" borderId="1" xfId="3" quotePrefix="1" applyNumberFormat="1" applyBorder="1" applyAlignment="1" applyProtection="1">
      <alignment horizontal="left" vertical="center" indent="1"/>
    </xf>
    <xf numFmtId="166" fontId="0" fillId="0" borderId="1" xfId="0" applyNumberFormat="1" applyBorder="1" applyAlignment="1">
      <alignment vertical="center"/>
    </xf>
    <xf numFmtId="165" fontId="5" fillId="0" borderId="2" xfId="3" quotePrefix="1" applyNumberFormat="1" applyBorder="1" applyAlignment="1" applyProtection="1">
      <alignment horizontal="left" vertical="center" indent="1"/>
    </xf>
    <xf numFmtId="165" fontId="3" fillId="0" borderId="3" xfId="3" applyNumberFormat="1" applyFont="1" applyBorder="1" applyAlignment="1" applyProtection="1">
      <alignment horizontal="center" vertical="center"/>
    </xf>
    <xf numFmtId="165" fontId="5" fillId="0" borderId="0" xfId="3" applyNumberFormat="1" applyAlignment="1" applyProtection="1">
      <alignment horizontal="left" vertical="center" indent="1"/>
    </xf>
    <xf numFmtId="166" fontId="0" fillId="0" borderId="0" xfId="0" applyNumberFormat="1" applyAlignment="1">
      <alignment vertical="center"/>
    </xf>
    <xf numFmtId="0" fontId="5" fillId="0" borderId="1" xfId="3" quotePrefix="1" applyBorder="1" applyAlignment="1" applyProtection="1">
      <alignment horizontal="left" vertical="center" indent="1"/>
    </xf>
    <xf numFmtId="0" fontId="5" fillId="0" borderId="2" xfId="3" quotePrefix="1" applyBorder="1" applyAlignment="1" applyProtection="1">
      <alignment horizontal="left" vertical="center" indent="1"/>
    </xf>
    <xf numFmtId="0" fontId="3" fillId="0" borderId="3" xfId="0" applyFont="1" applyBorder="1" applyAlignment="1">
      <alignment horizontal="center" vertical="center"/>
    </xf>
    <xf numFmtId="165" fontId="0" fillId="0" borderId="0" xfId="0" applyNumberFormat="1" applyAlignment="1">
      <alignment vertical="center"/>
    </xf>
    <xf numFmtId="0" fontId="0" fillId="0" borderId="0" xfId="0" applyProtection="1">
      <protection locked="0"/>
    </xf>
    <xf numFmtId="0" fontId="0" fillId="0" borderId="0" xfId="0" applyFill="1" applyProtection="1">
      <protection locked="0"/>
    </xf>
    <xf numFmtId="0" fontId="0" fillId="0" borderId="0" xfId="0" applyAlignment="1" applyProtection="1">
      <alignment wrapText="1"/>
      <protection locked="0"/>
    </xf>
    <xf numFmtId="0" fontId="3" fillId="0" borderId="4" xfId="0" applyFont="1" applyBorder="1" applyAlignment="1">
      <alignment vertical="center"/>
    </xf>
    <xf numFmtId="166" fontId="3" fillId="0" borderId="4" xfId="0" applyNumberFormat="1" applyFont="1" applyBorder="1" applyAlignment="1">
      <alignment vertical="center"/>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3" fillId="0" borderId="7" xfId="0"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65" fontId="3" fillId="0" borderId="10" xfId="0" applyNumberFormat="1" applyFont="1" applyBorder="1" applyAlignment="1" applyProtection="1">
      <alignment vertical="center"/>
      <protection locked="0"/>
    </xf>
    <xf numFmtId="165" fontId="3" fillId="0" borderId="10" xfId="0" applyNumberFormat="1" applyFont="1" applyBorder="1" applyAlignment="1" applyProtection="1">
      <alignment vertical="center"/>
    </xf>
    <xf numFmtId="165" fontId="3" fillId="0" borderId="11" xfId="0" applyNumberFormat="1" applyFont="1" applyBorder="1" applyAlignment="1" applyProtection="1">
      <alignment vertical="center"/>
      <protection locked="0"/>
    </xf>
    <xf numFmtId="0" fontId="3" fillId="0" borderId="0" xfId="0" applyFont="1" applyAlignment="1">
      <alignment horizontal="center"/>
    </xf>
    <xf numFmtId="0" fontId="3" fillId="0" borderId="0" xfId="0" applyFont="1"/>
    <xf numFmtId="0" fontId="4" fillId="0" borderId="0" xfId="0" applyFont="1"/>
    <xf numFmtId="0" fontId="3"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indent="1"/>
      <protection locked="0"/>
    </xf>
    <xf numFmtId="0" fontId="0" fillId="0" borderId="0" xfId="0" applyAlignment="1" applyProtection="1">
      <alignment horizontal="left" vertical="center" indent="1"/>
      <protection locked="0"/>
    </xf>
    <xf numFmtId="0" fontId="0" fillId="0" borderId="0" xfId="0" applyAlignment="1" applyProtection="1">
      <alignment horizontal="left" vertical="center"/>
      <protection locked="0"/>
    </xf>
    <xf numFmtId="0" fontId="3" fillId="0" borderId="12"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0" fillId="0" borderId="0" xfId="0" applyFill="1"/>
    <xf numFmtId="0" fontId="3" fillId="0" borderId="0" xfId="0" applyFont="1" applyFill="1" applyAlignment="1" applyProtection="1">
      <alignment vertical="center"/>
      <protection locked="0"/>
    </xf>
    <xf numFmtId="0" fontId="3" fillId="0" borderId="22" xfId="0" applyFont="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0" fillId="0" borderId="16" xfId="0" applyBorder="1" applyAlignment="1" applyProtection="1">
      <alignment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vertical="center" wrapText="1"/>
      <protection locked="0"/>
    </xf>
    <xf numFmtId="0" fontId="0" fillId="0" borderId="17" xfId="0" applyBorder="1" applyAlignment="1" applyProtection="1">
      <alignment vertical="center"/>
      <protection locked="0"/>
    </xf>
    <xf numFmtId="0" fontId="0" fillId="0" borderId="17" xfId="0" applyBorder="1" applyAlignment="1" applyProtection="1">
      <alignment horizontal="center" vertical="center" wrapText="1"/>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43" fontId="3" fillId="0" borderId="10" xfId="1" applyFont="1" applyBorder="1" applyAlignment="1" applyProtection="1">
      <alignment vertical="center"/>
      <protection locked="0"/>
    </xf>
    <xf numFmtId="43" fontId="3" fillId="0" borderId="11" xfId="1" applyFont="1" applyBorder="1" applyAlignment="1" applyProtection="1">
      <alignment vertical="center"/>
      <protection locked="0"/>
    </xf>
    <xf numFmtId="165" fontId="0" fillId="0" borderId="26" xfId="0" applyNumberFormat="1" applyBorder="1" applyAlignment="1" applyProtection="1">
      <alignment vertical="center"/>
      <protection locked="0"/>
    </xf>
    <xf numFmtId="165" fontId="0" fillId="0" borderId="26" xfId="0" applyNumberFormat="1" applyBorder="1" applyAlignment="1" applyProtection="1">
      <alignment vertical="center"/>
    </xf>
    <xf numFmtId="165" fontId="4" fillId="0" borderId="26" xfId="0" applyNumberFormat="1" applyFont="1" applyFill="1" applyBorder="1" applyAlignment="1" applyProtection="1">
      <alignment vertical="center"/>
    </xf>
    <xf numFmtId="165" fontId="4" fillId="0" borderId="26" xfId="0" applyNumberFormat="1" applyFont="1" applyFill="1" applyBorder="1" applyAlignment="1" applyProtection="1">
      <alignment vertical="center"/>
      <protection locked="0"/>
    </xf>
    <xf numFmtId="165" fontId="0" fillId="0" borderId="27" xfId="0" applyNumberFormat="1" applyBorder="1" applyAlignment="1" applyProtection="1">
      <alignment vertical="center"/>
      <protection locked="0"/>
    </xf>
    <xf numFmtId="165" fontId="3" fillId="0" borderId="10" xfId="0" applyNumberFormat="1" applyFont="1" applyFill="1" applyBorder="1" applyAlignment="1" applyProtection="1">
      <alignment vertical="center"/>
      <protection locked="0"/>
    </xf>
    <xf numFmtId="165" fontId="3" fillId="0" borderId="10" xfId="0" applyNumberFormat="1" applyFont="1" applyFill="1" applyBorder="1" applyAlignment="1" applyProtection="1">
      <alignment vertical="center"/>
    </xf>
    <xf numFmtId="0" fontId="3" fillId="0" borderId="6"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24" xfId="0" applyBorder="1" applyAlignment="1" applyProtection="1">
      <alignment vertical="center"/>
    </xf>
    <xf numFmtId="165" fontId="0" fillId="0" borderId="24" xfId="0" applyNumberFormat="1" applyFill="1" applyBorder="1" applyAlignment="1" applyProtection="1">
      <alignment horizontal="center" vertical="center"/>
    </xf>
    <xf numFmtId="165" fontId="0" fillId="0" borderId="12" xfId="0" applyNumberFormat="1" applyBorder="1" applyAlignment="1" applyProtection="1">
      <alignment horizontal="center" vertical="center"/>
      <protection locked="0"/>
    </xf>
    <xf numFmtId="165" fontId="0" fillId="0" borderId="28" xfId="0" applyNumberForma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vertical="center" wrapText="1"/>
      <protection locked="0"/>
    </xf>
    <xf numFmtId="0" fontId="0" fillId="0" borderId="14" xfId="0" applyBorder="1" applyAlignment="1" applyProtection="1">
      <alignment vertical="center"/>
      <protection locked="0"/>
    </xf>
    <xf numFmtId="0" fontId="0" fillId="0" borderId="14" xfId="0" applyBorder="1" applyAlignment="1" applyProtection="1">
      <alignment horizontal="center" vertical="center" wrapText="1"/>
      <protection locked="0"/>
    </xf>
    <xf numFmtId="43" fontId="0" fillId="0" borderId="14" xfId="0" applyNumberFormat="1" applyBorder="1" applyAlignment="1" applyProtection="1">
      <alignment vertical="center"/>
      <protection locked="0"/>
    </xf>
    <xf numFmtId="43" fontId="0" fillId="0" borderId="22" xfId="0" applyNumberFormat="1" applyBorder="1" applyAlignment="1" applyProtection="1">
      <alignment vertical="center"/>
    </xf>
    <xf numFmtId="43" fontId="4" fillId="0" borderId="22" xfId="0" applyNumberFormat="1" applyFont="1" applyFill="1" applyBorder="1" applyAlignment="1" applyProtection="1">
      <alignment vertical="center"/>
    </xf>
    <xf numFmtId="43" fontId="0" fillId="0" borderId="15" xfId="0" applyNumberFormat="1" applyBorder="1" applyAlignment="1" applyProtection="1">
      <alignment vertical="center"/>
      <protection locked="0"/>
    </xf>
    <xf numFmtId="0" fontId="0" fillId="0" borderId="29"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2" xfId="0"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wrapText="1"/>
      <protection locked="0"/>
    </xf>
    <xf numFmtId="43" fontId="0" fillId="0" borderId="22" xfId="0" applyNumberFormat="1" applyBorder="1" applyAlignment="1" applyProtection="1">
      <alignment vertical="center"/>
      <protection locked="0"/>
    </xf>
    <xf numFmtId="43" fontId="0" fillId="0" borderId="17" xfId="0" applyNumberFormat="1" applyBorder="1" applyAlignment="1" applyProtection="1">
      <alignment vertical="center"/>
    </xf>
    <xf numFmtId="43" fontId="4" fillId="0" borderId="17" xfId="0" applyNumberFormat="1" applyFont="1" applyFill="1" applyBorder="1" applyAlignment="1" applyProtection="1">
      <alignment vertical="center"/>
    </xf>
    <xf numFmtId="43" fontId="0" fillId="0" borderId="30" xfId="0" applyNumberFormat="1" applyBorder="1" applyAlignment="1" applyProtection="1">
      <alignment vertical="center"/>
      <protection locked="0"/>
    </xf>
    <xf numFmtId="0" fontId="11" fillId="0" borderId="16" xfId="0" applyFont="1" applyBorder="1" applyAlignment="1" applyProtection="1">
      <alignment vertical="center" textRotation="43"/>
      <protection locked="0"/>
    </xf>
    <xf numFmtId="0" fontId="11" fillId="0" borderId="17" xfId="0" applyFont="1" applyBorder="1" applyAlignment="1" applyProtection="1">
      <alignment vertical="center" textRotation="43"/>
      <protection locked="0"/>
    </xf>
    <xf numFmtId="43" fontId="0" fillId="0" borderId="17"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horizontal="center" vertical="center"/>
      <protection locked="0"/>
    </xf>
    <xf numFmtId="0" fontId="0" fillId="0" borderId="32" xfId="0" applyBorder="1" applyAlignment="1" applyProtection="1">
      <alignment vertical="center" wrapText="1"/>
      <protection locked="0"/>
    </xf>
    <xf numFmtId="0" fontId="0" fillId="0" borderId="32" xfId="0" applyBorder="1" applyAlignment="1" applyProtection="1">
      <alignment vertical="center"/>
      <protection locked="0"/>
    </xf>
    <xf numFmtId="0" fontId="0" fillId="0" borderId="32" xfId="0" applyBorder="1" applyAlignment="1" applyProtection="1">
      <alignment horizontal="center" vertical="center" wrapText="1"/>
      <protection locked="0"/>
    </xf>
    <xf numFmtId="43" fontId="0" fillId="0" borderId="32" xfId="0" applyNumberFormat="1" applyBorder="1" applyAlignment="1" applyProtection="1">
      <alignment vertical="center"/>
      <protection locked="0"/>
    </xf>
    <xf numFmtId="43" fontId="0" fillId="0" borderId="32" xfId="0" applyNumberFormat="1" applyBorder="1" applyAlignment="1" applyProtection="1">
      <alignment vertical="center"/>
    </xf>
    <xf numFmtId="43" fontId="4" fillId="0" borderId="32" xfId="0" applyNumberFormat="1" applyFont="1" applyFill="1" applyBorder="1" applyAlignment="1" applyProtection="1">
      <alignment vertical="center"/>
    </xf>
    <xf numFmtId="165" fontId="0" fillId="0" borderId="10" xfId="0" applyNumberFormat="1" applyBorder="1" applyAlignment="1" applyProtection="1">
      <alignment vertical="center"/>
      <protection locked="0"/>
    </xf>
    <xf numFmtId="165" fontId="0" fillId="0" borderId="10" xfId="0" applyNumberFormat="1" applyBorder="1" applyAlignment="1" applyProtection="1">
      <alignment vertical="center"/>
    </xf>
    <xf numFmtId="165" fontId="4" fillId="0" borderId="10" xfId="0" applyNumberFormat="1" applyFont="1" applyFill="1" applyBorder="1" applyAlignment="1" applyProtection="1">
      <alignment vertical="center"/>
    </xf>
    <xf numFmtId="165" fontId="0" fillId="0" borderId="11" xfId="0" applyNumberFormat="1" applyBorder="1" applyAlignment="1" applyProtection="1">
      <alignment vertical="center"/>
      <protection locked="0"/>
    </xf>
    <xf numFmtId="165" fontId="3" fillId="0" borderId="11" xfId="0" applyNumberFormat="1" applyFont="1" applyFill="1" applyBorder="1" applyAlignment="1" applyProtection="1">
      <alignment vertical="center"/>
      <protection locked="0"/>
    </xf>
    <xf numFmtId="165" fontId="0" fillId="0" borderId="0" xfId="0" applyNumberFormat="1" applyBorder="1" applyAlignment="1" applyProtection="1">
      <alignment vertical="center"/>
      <protection locked="0"/>
    </xf>
    <xf numFmtId="0" fontId="3" fillId="0" borderId="0" xfId="0" applyFont="1" applyProtection="1">
      <protection locked="0"/>
    </xf>
    <xf numFmtId="0" fontId="3" fillId="0" borderId="3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wrapText="1"/>
      <protection locked="0"/>
    </xf>
    <xf numFmtId="43" fontId="3" fillId="3" borderId="17" xfId="0" applyNumberFormat="1" applyFont="1" applyFill="1" applyBorder="1" applyAlignment="1" applyProtection="1">
      <alignment horizontal="center" vertical="center"/>
      <protection locked="0"/>
    </xf>
    <xf numFmtId="43" fontId="3" fillId="0" borderId="17" xfId="0"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0" fillId="0" borderId="24" xfId="0" applyBorder="1" applyAlignment="1" applyProtection="1">
      <alignment vertical="center"/>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3" borderId="0" xfId="0" applyFont="1" applyFill="1" applyAlignment="1" applyProtection="1">
      <alignment vertical="center"/>
      <protection locked="0"/>
    </xf>
    <xf numFmtId="0" fontId="0" fillId="3" borderId="0" xfId="0" applyFill="1"/>
    <xf numFmtId="14" fontId="3" fillId="0" borderId="17"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protection locked="0"/>
    </xf>
    <xf numFmtId="0" fontId="4" fillId="0" borderId="0" xfId="0" applyFont="1" applyAlignment="1" applyProtection="1">
      <alignment horizontal="left" vertical="center" indent="1"/>
      <protection locked="0"/>
    </xf>
    <xf numFmtId="0" fontId="3" fillId="4" borderId="15"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protection locked="0"/>
    </xf>
    <xf numFmtId="168" fontId="3" fillId="0" borderId="10" xfId="1" applyNumberFormat="1" applyFont="1" applyBorder="1" applyAlignment="1" applyProtection="1">
      <alignment horizontal="right" vertical="center"/>
      <protection locked="0"/>
    </xf>
    <xf numFmtId="0" fontId="13" fillId="0" borderId="0" xfId="0" applyFont="1" applyAlignment="1" applyProtection="1">
      <alignment horizontal="justify" vertical="center"/>
      <protection locked="0"/>
    </xf>
    <xf numFmtId="0" fontId="3" fillId="0" borderId="4" xfId="0" applyFont="1" applyBorder="1" applyAlignment="1" applyProtection="1">
      <alignment vertical="center"/>
      <protection locked="0"/>
    </xf>
    <xf numFmtId="43" fontId="4" fillId="0" borderId="17" xfId="2" applyNumberFormat="1" applyBorder="1" applyAlignment="1" applyProtection="1">
      <alignment vertical="center"/>
      <protection locked="0"/>
    </xf>
    <xf numFmtId="43" fontId="4" fillId="0" borderId="18" xfId="2" applyNumberFormat="1" applyFill="1" applyBorder="1" applyAlignment="1" applyProtection="1">
      <alignment vertical="center"/>
      <protection locked="0"/>
    </xf>
    <xf numFmtId="43" fontId="3" fillId="0" borderId="10" xfId="2" applyFont="1" applyBorder="1" applyAlignment="1" applyProtection="1">
      <alignment vertical="center"/>
      <protection locked="0"/>
    </xf>
    <xf numFmtId="43" fontId="3" fillId="0" borderId="11" xfId="2" applyFont="1" applyBorder="1" applyAlignment="1" applyProtection="1">
      <alignment vertical="center"/>
      <protection locked="0"/>
    </xf>
    <xf numFmtId="0" fontId="3" fillId="0" borderId="29" xfId="0" applyFont="1" applyBorder="1" applyAlignment="1" applyProtection="1">
      <alignment horizontal="center" vertical="center" wrapText="1"/>
      <protection locked="0"/>
    </xf>
    <xf numFmtId="0" fontId="0" fillId="3" borderId="0" xfId="0" applyFill="1" applyAlignment="1" applyProtection="1">
      <alignment vertical="center"/>
      <protection locked="0"/>
    </xf>
    <xf numFmtId="0" fontId="3" fillId="3" borderId="26" xfId="0" applyFont="1" applyFill="1" applyBorder="1" applyAlignment="1" applyProtection="1">
      <alignment horizontal="center" vertical="center"/>
      <protection locked="0"/>
    </xf>
    <xf numFmtId="0" fontId="4" fillId="3" borderId="0" xfId="0" applyFont="1" applyFill="1" applyAlignment="1" applyProtection="1">
      <alignment vertical="center"/>
      <protection locked="0"/>
    </xf>
    <xf numFmtId="43" fontId="3" fillId="3" borderId="10" xfId="2" applyFont="1" applyFill="1" applyBorder="1" applyAlignment="1" applyProtection="1">
      <alignment vertical="center"/>
      <protection locked="0"/>
    </xf>
    <xf numFmtId="165" fontId="5" fillId="0" borderId="1" xfId="3" applyNumberFormat="1" applyBorder="1" applyAlignment="1" applyProtection="1">
      <alignment horizontal="left" vertical="center" indent="1"/>
    </xf>
    <xf numFmtId="165" fontId="5" fillId="0" borderId="2" xfId="3" applyNumberFormat="1" applyBorder="1" applyAlignment="1" applyProtection="1">
      <alignment horizontal="left" vertical="center" indent="1"/>
    </xf>
    <xf numFmtId="0" fontId="0" fillId="0" borderId="34" xfId="0" applyBorder="1" applyAlignment="1">
      <alignment horizontal="left"/>
    </xf>
    <xf numFmtId="0" fontId="3" fillId="0" borderId="17" xfId="0" applyFont="1" applyFill="1" applyBorder="1" applyAlignment="1" applyProtection="1">
      <alignment horizontal="center" vertical="center"/>
      <protection locked="0"/>
    </xf>
    <xf numFmtId="43" fontId="3" fillId="0" borderId="17" xfId="0" applyNumberFormat="1" applyFont="1" applyBorder="1" applyAlignment="1" applyProtection="1">
      <alignment horizontal="left" vertical="center"/>
      <protection locked="0"/>
    </xf>
    <xf numFmtId="0" fontId="0" fillId="0" borderId="22" xfId="0" applyFill="1" applyBorder="1" applyAlignment="1" applyProtection="1">
      <alignment horizontal="center" vertical="center"/>
      <protection locked="0"/>
    </xf>
    <xf numFmtId="0" fontId="0" fillId="0" borderId="22" xfId="0" applyFill="1" applyBorder="1" applyAlignment="1" applyProtection="1">
      <alignment vertical="center"/>
      <protection locked="0"/>
    </xf>
    <xf numFmtId="0" fontId="0" fillId="0" borderId="17" xfId="0"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32" xfId="0" applyFill="1" applyBorder="1" applyAlignment="1" applyProtection="1">
      <alignment horizontal="center" vertical="center"/>
      <protection locked="0"/>
    </xf>
    <xf numFmtId="0" fontId="0" fillId="0" borderId="32" xfId="0" applyFill="1" applyBorder="1" applyAlignment="1" applyProtection="1">
      <alignment vertical="center" wrapText="1"/>
      <protection locked="0"/>
    </xf>
    <xf numFmtId="0" fontId="0" fillId="0" borderId="32" xfId="0"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43" fontId="3" fillId="0" borderId="10" xfId="2" applyFont="1" applyFill="1" applyBorder="1" applyAlignment="1" applyProtection="1">
      <alignment vertical="center"/>
      <protection locked="0"/>
    </xf>
    <xf numFmtId="0" fontId="3" fillId="0" borderId="22" xfId="0" applyFont="1" applyBorder="1" applyAlignment="1" applyProtection="1">
      <alignment horizontal="left" vertical="center" wrapText="1"/>
      <protection locked="0"/>
    </xf>
    <xf numFmtId="0" fontId="14" fillId="0" borderId="0" xfId="0" applyFont="1" applyAlignment="1"/>
    <xf numFmtId="0" fontId="16" fillId="0" borderId="0" xfId="0" applyFont="1" applyAlignment="1">
      <alignment horizontal="center"/>
    </xf>
    <xf numFmtId="0" fontId="17" fillId="0" borderId="0" xfId="0" applyFont="1"/>
    <xf numFmtId="0" fontId="40" fillId="0" borderId="0" xfId="0" applyFont="1"/>
    <xf numFmtId="0" fontId="18" fillId="0" borderId="0" xfId="0" applyFont="1"/>
    <xf numFmtId="165" fontId="3" fillId="0" borderId="0" xfId="3" applyNumberFormat="1" applyFont="1" applyBorder="1" applyAlignment="1" applyProtection="1">
      <alignment horizontal="center" vertical="center"/>
    </xf>
    <xf numFmtId="166" fontId="3" fillId="0" borderId="0" xfId="0" applyNumberFormat="1" applyFont="1" applyBorder="1" applyAlignment="1">
      <alignment vertical="center"/>
    </xf>
    <xf numFmtId="166" fontId="3" fillId="0" borderId="0" xfId="0" applyNumberFormat="1" applyFont="1" applyAlignment="1">
      <alignment vertical="center"/>
    </xf>
    <xf numFmtId="0" fontId="0" fillId="0" borderId="34" xfId="0" applyBorder="1"/>
    <xf numFmtId="43" fontId="3" fillId="0" borderId="35" xfId="2" applyFont="1" applyBorder="1" applyAlignment="1" applyProtection="1">
      <alignment vertical="center"/>
      <protection locked="0"/>
    </xf>
    <xf numFmtId="165" fontId="0" fillId="0" borderId="36" xfId="0" applyNumberFormat="1" applyBorder="1" applyAlignment="1" applyProtection="1">
      <alignment vertical="center"/>
      <protection locked="0"/>
    </xf>
    <xf numFmtId="165" fontId="3" fillId="0" borderId="35" xfId="0" applyNumberFormat="1" applyFont="1" applyBorder="1" applyAlignment="1" applyProtection="1">
      <alignment vertical="center"/>
      <protection locked="0"/>
    </xf>
    <xf numFmtId="165" fontId="3" fillId="0" borderId="35" xfId="0" applyNumberFormat="1" applyFont="1" applyFill="1" applyBorder="1" applyAlignment="1" applyProtection="1">
      <alignment vertical="center"/>
      <protection locked="0"/>
    </xf>
    <xf numFmtId="0" fontId="12" fillId="0" borderId="0" xfId="0" applyFont="1" applyAlignment="1" applyProtection="1">
      <alignment horizontal="justify" vertical="center"/>
      <protection locked="0"/>
    </xf>
    <xf numFmtId="0" fontId="19" fillId="0" borderId="0" xfId="0" applyFont="1"/>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3" borderId="34" xfId="0" applyFill="1" applyBorder="1" applyAlignment="1">
      <alignment horizontal="left"/>
    </xf>
    <xf numFmtId="43" fontId="3" fillId="3" borderId="37" xfId="0" applyNumberFormat="1"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3" fillId="3" borderId="34" xfId="0" applyFont="1" applyFill="1" applyBorder="1" applyAlignment="1" applyProtection="1">
      <alignment vertical="center"/>
      <protection locked="0"/>
    </xf>
    <xf numFmtId="0" fontId="3" fillId="0" borderId="17" xfId="0" applyFont="1" applyBorder="1" applyAlignment="1" applyProtection="1">
      <alignment vertical="center" wrapText="1"/>
      <protection locked="0"/>
    </xf>
    <xf numFmtId="43" fontId="3" fillId="0" borderId="18" xfId="2" applyNumberFormat="1" applyFont="1" applyFill="1" applyBorder="1" applyAlignment="1" applyProtection="1">
      <alignment vertical="center"/>
      <protection locked="0"/>
    </xf>
    <xf numFmtId="43" fontId="4" fillId="0" borderId="18" xfId="2" applyNumberFormat="1" applyFont="1" applyFill="1" applyBorder="1" applyAlignment="1" applyProtection="1">
      <alignment vertical="center"/>
      <protection locked="0"/>
    </xf>
    <xf numFmtId="43" fontId="4" fillId="0" borderId="18" xfId="2" applyNumberFormat="1" applyFont="1" applyFill="1" applyBorder="1" applyAlignment="1" applyProtection="1">
      <alignment horizontal="left" vertical="center"/>
      <protection locked="0"/>
    </xf>
    <xf numFmtId="0" fontId="4" fillId="0" borderId="0" xfId="0" applyFont="1" applyAlignment="1">
      <alignment horizontal="left"/>
    </xf>
    <xf numFmtId="0" fontId="4" fillId="3" borderId="0" xfId="0" applyFont="1" applyFill="1"/>
    <xf numFmtId="43" fontId="4" fillId="0" borderId="34" xfId="2" applyNumberFormat="1" applyFont="1" applyFill="1" applyBorder="1" applyAlignment="1" applyProtection="1">
      <alignment horizontal="left" vertical="center"/>
      <protection locked="0"/>
    </xf>
    <xf numFmtId="0" fontId="3" fillId="0" borderId="26" xfId="0" applyFont="1" applyBorder="1" applyAlignment="1" applyProtection="1">
      <alignment vertical="center"/>
      <protection locked="0"/>
    </xf>
    <xf numFmtId="0" fontId="3" fillId="0" borderId="29" xfId="0" applyFont="1" applyBorder="1" applyAlignment="1" applyProtection="1">
      <alignment horizontal="left" vertical="center"/>
      <protection locked="0"/>
    </xf>
    <xf numFmtId="0" fontId="3" fillId="0" borderId="22" xfId="0" applyFont="1" applyBorder="1" applyAlignment="1" applyProtection="1">
      <alignment vertical="center" wrapText="1"/>
      <protection locked="0"/>
    </xf>
    <xf numFmtId="0" fontId="3" fillId="0" borderId="22" xfId="0" applyFont="1" applyBorder="1" applyAlignment="1" applyProtection="1">
      <alignment horizontal="left" vertical="center"/>
      <protection locked="0"/>
    </xf>
    <xf numFmtId="43" fontId="3" fillId="0" borderId="22" xfId="0" applyNumberFormat="1" applyFont="1" applyBorder="1" applyAlignment="1" applyProtection="1">
      <alignment horizontal="left" vertical="center"/>
      <protection locked="0"/>
    </xf>
    <xf numFmtId="0" fontId="17" fillId="0" borderId="15" xfId="0" applyFont="1" applyBorder="1" applyAlignment="1" applyProtection="1">
      <alignment horizontal="center" vertical="center" wrapText="1"/>
      <protection locked="0"/>
    </xf>
    <xf numFmtId="17" fontId="0" fillId="0" borderId="0" xfId="0" applyNumberFormat="1"/>
    <xf numFmtId="0" fontId="17" fillId="0" borderId="18" xfId="0" applyFont="1" applyBorder="1" applyAlignment="1" applyProtection="1">
      <alignment horizontal="center" vertical="center"/>
      <protection locked="0"/>
    </xf>
    <xf numFmtId="0" fontId="18" fillId="3" borderId="34" xfId="0" applyFont="1" applyFill="1" applyBorder="1"/>
    <xf numFmtId="0" fontId="17" fillId="3" borderId="34" xfId="0" applyFont="1" applyFill="1" applyBorder="1" applyAlignment="1" applyProtection="1">
      <alignment horizontal="center" vertical="center" wrapText="1"/>
      <protection locked="0"/>
    </xf>
    <xf numFmtId="0" fontId="17" fillId="3" borderId="34" xfId="0" applyFont="1" applyFill="1" applyBorder="1" applyAlignment="1">
      <alignment horizontal="center"/>
    </xf>
    <xf numFmtId="43" fontId="17" fillId="3" borderId="34" xfId="0" applyNumberFormat="1" applyFont="1" applyFill="1" applyBorder="1" applyAlignment="1" applyProtection="1">
      <alignment horizontal="center" vertical="center"/>
      <protection locked="0"/>
    </xf>
    <xf numFmtId="43" fontId="4" fillId="3" borderId="38" xfId="2" applyNumberFormat="1" applyFill="1" applyBorder="1" applyAlignment="1" applyProtection="1">
      <alignment vertical="center"/>
      <protection locked="0"/>
    </xf>
    <xf numFmtId="17" fontId="0" fillId="3" borderId="0" xfId="0" applyNumberFormat="1" applyFill="1"/>
    <xf numFmtId="0" fontId="17" fillId="3" borderId="34" xfId="0" applyFont="1" applyFill="1" applyBorder="1" applyAlignment="1" applyProtection="1">
      <alignment horizontal="center" vertical="center"/>
      <protection locked="0"/>
    </xf>
    <xf numFmtId="0" fontId="41" fillId="3" borderId="34" xfId="0" applyFont="1" applyFill="1" applyBorder="1"/>
    <xf numFmtId="0" fontId="42" fillId="3" borderId="34" xfId="0" applyFont="1" applyFill="1" applyBorder="1" applyAlignment="1" applyProtection="1">
      <alignment horizontal="center" vertical="center"/>
      <protection locked="0"/>
    </xf>
    <xf numFmtId="14" fontId="42" fillId="3" borderId="34" xfId="0" applyNumberFormat="1" applyFont="1" applyFill="1" applyBorder="1" applyAlignment="1">
      <alignment horizontal="center"/>
    </xf>
    <xf numFmtId="172" fontId="42" fillId="3" borderId="34" xfId="0" applyNumberFormat="1" applyFont="1" applyFill="1" applyBorder="1" applyAlignment="1" applyProtection="1">
      <alignment horizontal="center" vertical="center"/>
      <protection locked="0"/>
    </xf>
    <xf numFmtId="43" fontId="42" fillId="3" borderId="34" xfId="0" applyNumberFormat="1" applyFont="1" applyFill="1" applyBorder="1" applyAlignment="1" applyProtection="1">
      <alignment horizontal="center" vertical="center"/>
      <protection locked="0"/>
    </xf>
    <xf numFmtId="0" fontId="43" fillId="3" borderId="0" xfId="0" applyFont="1" applyFill="1"/>
    <xf numFmtId="17" fontId="43" fillId="3" borderId="0" xfId="0" applyNumberFormat="1" applyFont="1" applyFill="1"/>
    <xf numFmtId="14" fontId="17" fillId="3" borderId="34" xfId="0" applyNumberFormat="1" applyFont="1" applyFill="1" applyBorder="1" applyAlignment="1">
      <alignment horizontal="center"/>
    </xf>
    <xf numFmtId="167" fontId="0" fillId="3" borderId="0" xfId="0" applyNumberFormat="1" applyFill="1"/>
    <xf numFmtId="0" fontId="18" fillId="3" borderId="34" xfId="0" applyFont="1" applyFill="1" applyBorder="1" applyAlignment="1">
      <alignment wrapText="1"/>
    </xf>
    <xf numFmtId="0" fontId="4" fillId="3" borderId="0" xfId="0" applyFont="1" applyFill="1" applyBorder="1"/>
    <xf numFmtId="0" fontId="18" fillId="3" borderId="34" xfId="0" applyFont="1" applyFill="1" applyBorder="1" applyAlignment="1" applyProtection="1">
      <alignment horizontal="left" vertical="center" wrapText="1"/>
      <protection locked="0"/>
    </xf>
    <xf numFmtId="0" fontId="18" fillId="3" borderId="17" xfId="0" applyFont="1" applyFill="1" applyBorder="1" applyAlignment="1" applyProtection="1">
      <alignment horizontal="center" vertical="center"/>
      <protection locked="0"/>
    </xf>
    <xf numFmtId="0" fontId="18" fillId="3" borderId="17" xfId="0" applyFont="1" applyFill="1" applyBorder="1" applyAlignment="1" applyProtection="1">
      <alignment vertical="center"/>
      <protection locked="0"/>
    </xf>
    <xf numFmtId="0" fontId="18" fillId="3" borderId="17" xfId="0" applyFont="1" applyFill="1" applyBorder="1" applyAlignment="1" applyProtection="1">
      <alignment horizontal="left" vertical="center" wrapText="1"/>
      <protection locked="0"/>
    </xf>
    <xf numFmtId="0" fontId="18" fillId="3" borderId="17" xfId="0" applyFont="1" applyFill="1" applyBorder="1" applyAlignment="1" applyProtection="1">
      <alignment vertical="center" wrapText="1"/>
      <protection locked="0"/>
    </xf>
    <xf numFmtId="14" fontId="17" fillId="3" borderId="17" xfId="0" applyNumberFormat="1" applyFont="1" applyFill="1" applyBorder="1" applyAlignment="1" applyProtection="1">
      <alignment horizontal="center" vertical="center" wrapText="1"/>
      <protection locked="0"/>
    </xf>
    <xf numFmtId="16" fontId="4" fillId="3" borderId="0" xfId="0" applyNumberFormat="1" applyFont="1" applyFill="1"/>
    <xf numFmtId="17" fontId="4" fillId="3" borderId="0" xfId="0" applyNumberFormat="1" applyFont="1" applyFill="1"/>
    <xf numFmtId="1" fontId="4" fillId="3" borderId="0" xfId="0" applyNumberFormat="1" applyFont="1" applyFill="1"/>
    <xf numFmtId="0" fontId="18" fillId="3" borderId="0" xfId="0" applyFont="1" applyFill="1" applyAlignment="1" applyProtection="1">
      <alignment vertical="center"/>
      <protection locked="0"/>
    </xf>
    <xf numFmtId="0" fontId="18" fillId="3" borderId="39"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center" vertical="center"/>
      <protection locked="0"/>
    </xf>
    <xf numFmtId="0" fontId="18" fillId="3" borderId="39" xfId="0" applyFont="1" applyFill="1" applyBorder="1" applyAlignment="1" applyProtection="1">
      <alignment vertical="center"/>
      <protection locked="0"/>
    </xf>
    <xf numFmtId="0" fontId="18" fillId="3" borderId="20" xfId="0" applyFont="1" applyFill="1" applyBorder="1" applyAlignment="1" applyProtection="1">
      <alignment horizontal="left" vertical="center" wrapText="1"/>
      <protection locked="0"/>
    </xf>
    <xf numFmtId="14" fontId="17" fillId="3" borderId="39" xfId="0" applyNumberFormat="1" applyFont="1" applyFill="1" applyBorder="1" applyAlignment="1" applyProtection="1">
      <alignment horizontal="center" vertical="center"/>
      <protection locked="0"/>
    </xf>
    <xf numFmtId="0" fontId="18" fillId="3" borderId="34" xfId="0" applyFont="1" applyFill="1" applyBorder="1" applyAlignment="1" applyProtection="1">
      <alignment horizontal="center" vertical="center"/>
      <protection locked="0"/>
    </xf>
    <xf numFmtId="0" fontId="18" fillId="3" borderId="34" xfId="0" applyFont="1" applyFill="1" applyBorder="1" applyAlignment="1" applyProtection="1">
      <alignment vertical="center"/>
      <protection locked="0"/>
    </xf>
    <xf numFmtId="0" fontId="18" fillId="3" borderId="34" xfId="0" applyFont="1" applyFill="1" applyBorder="1" applyAlignment="1" applyProtection="1">
      <alignment vertical="center" wrapText="1"/>
      <protection locked="0"/>
    </xf>
    <xf numFmtId="14" fontId="17" fillId="3" borderId="34" xfId="0" applyNumberFormat="1" applyFont="1" applyFill="1" applyBorder="1" applyAlignment="1" applyProtection="1">
      <alignment horizontal="center" vertical="center" wrapText="1"/>
      <protection locked="0"/>
    </xf>
    <xf numFmtId="0" fontId="17" fillId="3" borderId="23" xfId="0" applyFont="1" applyFill="1" applyBorder="1" applyAlignment="1" applyProtection="1">
      <alignment vertical="center"/>
      <protection locked="0"/>
    </xf>
    <xf numFmtId="0" fontId="17" fillId="3" borderId="24" xfId="0" applyFont="1" applyFill="1" applyBorder="1" applyAlignment="1" applyProtection="1">
      <alignment vertical="center"/>
      <protection locked="0"/>
    </xf>
    <xf numFmtId="0" fontId="17" fillId="3" borderId="25" xfId="0" applyFont="1" applyFill="1" applyBorder="1" applyAlignment="1" applyProtection="1">
      <alignment vertical="center" wrapText="1"/>
      <protection locked="0"/>
    </xf>
    <xf numFmtId="165" fontId="17" fillId="3" borderId="10" xfId="0" applyNumberFormat="1" applyFont="1" applyFill="1" applyBorder="1" applyAlignment="1" applyProtection="1">
      <alignment vertical="center"/>
      <protection locked="0"/>
    </xf>
    <xf numFmtId="165" fontId="17" fillId="3" borderId="10" xfId="0" applyNumberFormat="1" applyFont="1" applyFill="1" applyBorder="1" applyAlignment="1" applyProtection="1">
      <alignment vertical="center"/>
    </xf>
    <xf numFmtId="0" fontId="17" fillId="3" borderId="6" xfId="0" applyFont="1" applyFill="1" applyBorder="1" applyAlignment="1" applyProtection="1">
      <alignment vertical="center"/>
      <protection locked="0"/>
    </xf>
    <xf numFmtId="0" fontId="17" fillId="3" borderId="12" xfId="0" applyFont="1" applyFill="1" applyBorder="1" applyAlignment="1" applyProtection="1">
      <alignment horizontal="center" vertical="center"/>
      <protection locked="0"/>
    </xf>
    <xf numFmtId="0" fontId="17" fillId="3" borderId="12" xfId="0" applyFont="1" applyFill="1" applyBorder="1" applyAlignment="1" applyProtection="1">
      <alignment vertical="center"/>
      <protection locked="0"/>
    </xf>
    <xf numFmtId="0" fontId="18" fillId="3" borderId="12" xfId="0" applyFont="1" applyFill="1" applyBorder="1" applyAlignment="1" applyProtection="1">
      <alignment vertical="center"/>
      <protection locked="0"/>
    </xf>
    <xf numFmtId="0" fontId="18" fillId="3" borderId="12"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wrapText="1"/>
      <protection locked="0"/>
    </xf>
    <xf numFmtId="0" fontId="18" fillId="3" borderId="24" xfId="0" applyFont="1" applyFill="1" applyBorder="1" applyAlignment="1" applyProtection="1">
      <alignment vertical="center"/>
    </xf>
    <xf numFmtId="0" fontId="18" fillId="3" borderId="24" xfId="0" applyFont="1" applyFill="1" applyBorder="1" applyAlignment="1" applyProtection="1">
      <alignment vertical="center"/>
      <protection locked="0"/>
    </xf>
    <xf numFmtId="165" fontId="18" fillId="3" borderId="24" xfId="0" applyNumberFormat="1" applyFont="1" applyFill="1" applyBorder="1" applyAlignment="1" applyProtection="1">
      <alignment horizontal="center" vertical="center"/>
    </xf>
    <xf numFmtId="165" fontId="18" fillId="3" borderId="12" xfId="0" applyNumberFormat="1" applyFont="1" applyFill="1" applyBorder="1" applyAlignment="1" applyProtection="1">
      <alignment horizontal="center" vertical="center"/>
      <protection locked="0"/>
    </xf>
    <xf numFmtId="165" fontId="18" fillId="3" borderId="28"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vertical="center"/>
      <protection locked="0"/>
    </xf>
    <xf numFmtId="0" fontId="18" fillId="3" borderId="14" xfId="0" applyFont="1" applyFill="1" applyBorder="1" applyAlignment="1" applyProtection="1">
      <alignment horizontal="center" vertical="center"/>
      <protection locked="0"/>
    </xf>
    <xf numFmtId="0" fontId="18" fillId="3" borderId="14" xfId="0" applyFont="1" applyFill="1" applyBorder="1" applyAlignment="1" applyProtection="1">
      <alignment vertical="center" wrapText="1"/>
      <protection locked="0"/>
    </xf>
    <xf numFmtId="0" fontId="18" fillId="3" borderId="14" xfId="0" applyFont="1" applyFill="1" applyBorder="1" applyAlignment="1" applyProtection="1">
      <alignment vertical="center"/>
      <protection locked="0"/>
    </xf>
    <xf numFmtId="0" fontId="18" fillId="3" borderId="14" xfId="0" applyFont="1" applyFill="1" applyBorder="1" applyAlignment="1" applyProtection="1">
      <alignment horizontal="center" vertical="center" wrapText="1"/>
      <protection locked="0"/>
    </xf>
    <xf numFmtId="43" fontId="18" fillId="3" borderId="14" xfId="0" applyNumberFormat="1" applyFont="1" applyFill="1" applyBorder="1" applyAlignment="1" applyProtection="1">
      <alignment vertical="center"/>
      <protection locked="0"/>
    </xf>
    <xf numFmtId="43" fontId="18" fillId="3" borderId="22" xfId="0" applyNumberFormat="1" applyFont="1" applyFill="1" applyBorder="1" applyAlignment="1" applyProtection="1">
      <alignment vertical="center"/>
    </xf>
    <xf numFmtId="43" fontId="18" fillId="3" borderId="22" xfId="0" applyNumberFormat="1" applyFont="1" applyFill="1" applyBorder="1" applyAlignment="1" applyProtection="1">
      <alignment vertical="center"/>
      <protection locked="0"/>
    </xf>
    <xf numFmtId="43" fontId="18" fillId="3" borderId="15" xfId="0" applyNumberFormat="1" applyFont="1" applyFill="1" applyBorder="1" applyAlignment="1" applyProtection="1">
      <alignment vertical="center"/>
      <protection locked="0"/>
    </xf>
    <xf numFmtId="43" fontId="18" fillId="3" borderId="30" xfId="0" applyNumberFormat="1" applyFont="1" applyFill="1" applyBorder="1" applyAlignment="1" applyProtection="1">
      <alignment vertical="center"/>
      <protection locked="0"/>
    </xf>
    <xf numFmtId="43" fontId="17" fillId="3" borderId="10" xfId="2" applyFont="1" applyFill="1" applyBorder="1" applyAlignment="1" applyProtection="1">
      <alignment vertical="center"/>
      <protection locked="0"/>
    </xf>
    <xf numFmtId="43" fontId="17" fillId="3" borderId="35" xfId="2" applyFont="1" applyFill="1" applyBorder="1" applyAlignment="1" applyProtection="1">
      <alignment vertical="center"/>
      <protection locked="0"/>
    </xf>
    <xf numFmtId="165" fontId="17" fillId="3" borderId="40" xfId="0" applyNumberFormat="1" applyFont="1" applyFill="1" applyBorder="1"/>
    <xf numFmtId="0" fontId="18" fillId="3" borderId="24" xfId="0" applyFont="1" applyFill="1" applyBorder="1" applyAlignment="1" applyProtection="1">
      <alignment horizontal="center" vertical="center"/>
      <protection locked="0"/>
    </xf>
    <xf numFmtId="165" fontId="18" fillId="3" borderId="10" xfId="0" applyNumberFormat="1" applyFont="1" applyFill="1" applyBorder="1" applyAlignment="1" applyProtection="1">
      <alignment vertical="center"/>
      <protection locked="0"/>
    </xf>
    <xf numFmtId="165" fontId="18" fillId="3" borderId="10" xfId="0" applyNumberFormat="1" applyFont="1" applyFill="1" applyBorder="1" applyAlignment="1" applyProtection="1">
      <alignment vertical="center"/>
    </xf>
    <xf numFmtId="165" fontId="18" fillId="3" borderId="35" xfId="0" applyNumberFormat="1" applyFont="1" applyFill="1" applyBorder="1" applyAlignment="1" applyProtection="1">
      <alignment vertical="center"/>
      <protection locked="0"/>
    </xf>
    <xf numFmtId="0" fontId="18" fillId="3" borderId="3" xfId="0" applyFont="1" applyFill="1" applyBorder="1"/>
    <xf numFmtId="165" fontId="17" fillId="3" borderId="35" xfId="0" applyNumberFormat="1" applyFont="1" applyFill="1" applyBorder="1" applyAlignment="1" applyProtection="1">
      <alignment vertical="center"/>
      <protection locked="0"/>
    </xf>
    <xf numFmtId="165" fontId="17" fillId="3" borderId="41" xfId="0" applyNumberFormat="1" applyFont="1" applyFill="1" applyBorder="1"/>
    <xf numFmtId="0" fontId="17" fillId="3" borderId="0" xfId="0" applyFont="1" applyFill="1" applyAlignment="1" applyProtection="1">
      <alignment vertical="center"/>
      <protection locked="0"/>
    </xf>
    <xf numFmtId="0" fontId="1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wrapText="1"/>
      <protection locked="0"/>
    </xf>
    <xf numFmtId="165" fontId="18" fillId="3" borderId="0" xfId="0" applyNumberFormat="1" applyFont="1" applyFill="1" applyBorder="1" applyAlignment="1" applyProtection="1">
      <alignment vertical="center"/>
      <protection locked="0"/>
    </xf>
    <xf numFmtId="0" fontId="18" fillId="3" borderId="0" xfId="0" applyFont="1" applyFill="1"/>
    <xf numFmtId="0" fontId="17" fillId="3" borderId="0" xfId="0" applyFont="1" applyFill="1" applyProtection="1">
      <protection locked="0"/>
    </xf>
    <xf numFmtId="0" fontId="18" fillId="3" borderId="0" xfId="0" applyFont="1" applyFill="1" applyProtection="1">
      <protection locked="0"/>
    </xf>
    <xf numFmtId="0" fontId="18" fillId="3" borderId="0" xfId="0" applyFont="1" applyFill="1" applyAlignment="1" applyProtection="1">
      <alignment wrapText="1"/>
      <protection locked="0"/>
    </xf>
    <xf numFmtId="0" fontId="17" fillId="3" borderId="0" xfId="0" applyFont="1" applyFill="1"/>
    <xf numFmtId="0" fontId="44" fillId="0" borderId="0" xfId="0" applyFont="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0" fillId="0" borderId="42" xfId="0" applyBorder="1"/>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0" fillId="0" borderId="45" xfId="0" applyBorder="1"/>
    <xf numFmtId="0" fontId="3" fillId="3" borderId="34" xfId="0" applyFont="1" applyFill="1" applyBorder="1" applyAlignment="1" applyProtection="1">
      <alignment horizontal="center" vertical="center" wrapText="1"/>
      <protection locked="0"/>
    </xf>
    <xf numFmtId="43" fontId="3" fillId="0" borderId="37" xfId="0" applyNumberFormat="1" applyFont="1"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34" xfId="0" applyBorder="1" applyAlignment="1" applyProtection="1">
      <alignment horizontal="center" vertical="center"/>
      <protection locked="0"/>
    </xf>
    <xf numFmtId="0" fontId="0" fillId="0" borderId="34" xfId="0" applyBorder="1" applyAlignment="1" applyProtection="1">
      <alignment horizontal="center" vertical="center" wrapText="1"/>
      <protection locked="0"/>
    </xf>
    <xf numFmtId="43" fontId="4" fillId="0" borderId="37" xfId="2" applyNumberForma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4" xfId="0" applyFont="1" applyBorder="1" applyAlignment="1" applyProtection="1">
      <alignment vertical="center" wrapText="1"/>
      <protection locked="0"/>
    </xf>
    <xf numFmtId="43" fontId="3" fillId="0" borderId="25" xfId="2" applyFont="1" applyBorder="1" applyAlignment="1" applyProtection="1">
      <alignment vertical="center"/>
      <protection locked="0"/>
    </xf>
    <xf numFmtId="165" fontId="0" fillId="0" borderId="46" xfId="0" applyNumberFormat="1" applyBorder="1" applyAlignment="1" applyProtection="1">
      <alignment vertical="center"/>
      <protection locked="0"/>
    </xf>
    <xf numFmtId="165" fontId="3" fillId="0" borderId="25" xfId="0" applyNumberFormat="1" applyFont="1" applyBorder="1" applyAlignment="1" applyProtection="1">
      <alignment vertical="center"/>
      <protection locked="0"/>
    </xf>
    <xf numFmtId="0" fontId="11" fillId="0" borderId="37" xfId="0" applyFont="1" applyBorder="1" applyAlignment="1" applyProtection="1">
      <alignment vertical="center" textRotation="43"/>
      <protection locked="0"/>
    </xf>
    <xf numFmtId="0" fontId="0" fillId="0" borderId="47" xfId="0" applyBorder="1" applyAlignment="1" applyProtection="1">
      <alignment vertical="center"/>
      <protection locked="0"/>
    </xf>
    <xf numFmtId="0" fontId="3" fillId="3" borderId="0" xfId="0" applyFont="1" applyFill="1" applyAlignment="1" applyProtection="1">
      <alignment horizontal="left" vertical="center"/>
      <protection locked="0"/>
    </xf>
    <xf numFmtId="0" fontId="45" fillId="0" borderId="0" xfId="0" applyFont="1" applyAlignment="1" applyProtection="1">
      <alignment horizontal="center" vertical="center"/>
      <protection locked="0"/>
    </xf>
    <xf numFmtId="0" fontId="3" fillId="3" borderId="12" xfId="0" applyFont="1" applyFill="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0" fillId="0" borderId="37" xfId="0" applyBorder="1" applyAlignment="1" applyProtection="1">
      <alignment vertical="center"/>
      <protection locked="0"/>
    </xf>
    <xf numFmtId="165" fontId="4" fillId="3" borderId="26" xfId="0" applyNumberFormat="1" applyFont="1" applyFill="1" applyBorder="1" applyAlignment="1" applyProtection="1">
      <alignment vertical="center"/>
    </xf>
    <xf numFmtId="165" fontId="3" fillId="3" borderId="10" xfId="0" applyNumberFormat="1" applyFont="1" applyFill="1" applyBorder="1" applyAlignment="1" applyProtection="1">
      <alignment vertical="center"/>
    </xf>
    <xf numFmtId="165" fontId="0" fillId="3" borderId="24" xfId="0" applyNumberFormat="1" applyFill="1" applyBorder="1" applyAlignment="1" applyProtection="1">
      <alignment horizontal="center" vertical="center"/>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165" fontId="4" fillId="3" borderId="10" xfId="0" applyNumberFormat="1" applyFont="1" applyFill="1" applyBorder="1" applyAlignment="1" applyProtection="1">
      <alignment vertical="center"/>
    </xf>
    <xf numFmtId="165" fontId="0" fillId="0" borderId="35" xfId="0" applyNumberFormat="1" applyBorder="1" applyAlignment="1" applyProtection="1">
      <alignment vertical="center"/>
      <protection locked="0"/>
    </xf>
    <xf numFmtId="0" fontId="3" fillId="0" borderId="53"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wrapText="1"/>
      <protection locked="0"/>
    </xf>
    <xf numFmtId="0" fontId="0" fillId="0" borderId="0" xfId="0" applyFill="1" applyAlignment="1" applyProtection="1">
      <alignment horizontal="center" vertical="center"/>
      <protection locked="0"/>
    </xf>
    <xf numFmtId="0" fontId="8"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indent="1"/>
      <protection locked="0"/>
    </xf>
    <xf numFmtId="0" fontId="0" fillId="0" borderId="0" xfId="0" applyFill="1" applyAlignment="1" applyProtection="1">
      <alignment horizontal="left" vertical="center" indent="1"/>
      <protection locked="0"/>
    </xf>
    <xf numFmtId="0" fontId="0" fillId="0" borderId="0" xfId="0" applyFill="1" applyAlignment="1" applyProtection="1">
      <alignment horizontal="left" vertical="center"/>
      <protection locked="0"/>
    </xf>
    <xf numFmtId="0" fontId="4" fillId="0" borderId="0" xfId="0" applyFont="1" applyFill="1" applyAlignment="1" applyProtection="1">
      <alignment horizontal="left" vertical="center" indent="1"/>
      <protection locked="0"/>
    </xf>
    <xf numFmtId="0" fontId="3" fillId="0" borderId="15"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locked="0"/>
    </xf>
    <xf numFmtId="0" fontId="0" fillId="0" borderId="16"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17" xfId="0"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0" fillId="0" borderId="25" xfId="0" applyFill="1" applyBorder="1" applyAlignment="1" applyProtection="1">
      <alignment horizontal="center" vertical="center"/>
      <protection locked="0"/>
    </xf>
    <xf numFmtId="165" fontId="0" fillId="0" borderId="26" xfId="0" applyNumberFormat="1" applyFill="1" applyBorder="1" applyAlignment="1" applyProtection="1">
      <alignment vertical="center"/>
      <protection locked="0"/>
    </xf>
    <xf numFmtId="165" fontId="0" fillId="0" borderId="26" xfId="0" applyNumberFormat="1" applyFill="1" applyBorder="1" applyAlignment="1" applyProtection="1">
      <alignment vertical="center"/>
    </xf>
    <xf numFmtId="165" fontId="0" fillId="0" borderId="27" xfId="0" applyNumberForma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2" xfId="0"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46" fillId="0" borderId="34" xfId="0" applyFont="1" applyFill="1" applyBorder="1" applyAlignment="1">
      <alignment wrapText="1"/>
    </xf>
    <xf numFmtId="0" fontId="0" fillId="0" borderId="52" xfId="0" applyFill="1" applyBorder="1" applyAlignment="1" applyProtection="1">
      <alignment vertical="center"/>
      <protection locked="0"/>
    </xf>
    <xf numFmtId="0" fontId="46" fillId="0" borderId="34" xfId="0" applyFont="1" applyFill="1" applyBorder="1" applyAlignment="1">
      <alignment horizontal="right" wrapText="1"/>
    </xf>
    <xf numFmtId="0" fontId="0" fillId="0" borderId="22" xfId="0" applyFill="1" applyBorder="1" applyAlignment="1" applyProtection="1">
      <alignment vertical="center" wrapText="1"/>
      <protection locked="0"/>
    </xf>
    <xf numFmtId="9" fontId="46" fillId="0" borderId="34" xfId="0" applyNumberFormat="1" applyFont="1" applyFill="1" applyBorder="1" applyAlignment="1">
      <alignment wrapText="1"/>
    </xf>
    <xf numFmtId="0" fontId="46" fillId="0" borderId="34" xfId="0" applyFont="1" applyFill="1" applyBorder="1" applyAlignment="1">
      <alignment horizontal="left" wrapText="1"/>
    </xf>
    <xf numFmtId="0" fontId="0" fillId="0" borderId="22" xfId="0" applyFill="1" applyBorder="1" applyAlignment="1" applyProtection="1">
      <alignment horizontal="center" vertical="center" wrapText="1"/>
      <protection locked="0"/>
    </xf>
    <xf numFmtId="0" fontId="46" fillId="0" borderId="34" xfId="0" applyFont="1" applyFill="1" applyBorder="1" applyAlignment="1">
      <alignment horizontal="right"/>
    </xf>
    <xf numFmtId="0" fontId="47" fillId="0" borderId="0" xfId="0" applyFont="1" applyFill="1" applyAlignment="1">
      <alignment wrapText="1"/>
    </xf>
    <xf numFmtId="0" fontId="0" fillId="0" borderId="29" xfId="0" applyFill="1" applyBorder="1" applyAlignment="1" applyProtection="1">
      <alignment vertical="center"/>
      <protection locked="0"/>
    </xf>
    <xf numFmtId="0" fontId="0" fillId="0" borderId="47" xfId="0" applyFill="1" applyBorder="1" applyAlignment="1" applyProtection="1">
      <alignment vertical="center"/>
      <protection locked="0"/>
    </xf>
    <xf numFmtId="165" fontId="0" fillId="0" borderId="0" xfId="0" applyNumberFormat="1" applyFill="1" applyBorder="1" applyAlignment="1" applyProtection="1">
      <alignment vertical="center"/>
      <protection locked="0"/>
    </xf>
    <xf numFmtId="0" fontId="3" fillId="0" borderId="0" xfId="0" applyFont="1" applyFill="1" applyProtection="1">
      <protection locked="0"/>
    </xf>
    <xf numFmtId="165" fontId="3" fillId="0" borderId="54" xfId="0" applyNumberFormat="1" applyFont="1" applyBorder="1" applyAlignment="1" applyProtection="1">
      <alignment vertical="center"/>
      <protection locked="0"/>
    </xf>
    <xf numFmtId="0" fontId="18" fillId="3" borderId="0" xfId="0" applyFont="1" applyFill="1" applyBorder="1" applyAlignment="1" applyProtection="1">
      <alignment vertical="center"/>
      <protection locked="0"/>
    </xf>
    <xf numFmtId="0" fontId="18" fillId="3" borderId="0" xfId="0" applyFont="1" applyFill="1" applyBorder="1" applyAlignment="1" applyProtection="1">
      <alignment horizontal="center" vertical="center"/>
      <protection locked="0"/>
    </xf>
    <xf numFmtId="0" fontId="17" fillId="3" borderId="12" xfId="0" applyFont="1" applyFill="1" applyBorder="1" applyAlignment="1" applyProtection="1">
      <alignment vertical="center" wrapText="1"/>
      <protection locked="0"/>
    </xf>
    <xf numFmtId="165" fontId="17" fillId="3" borderId="12" xfId="0" applyNumberFormat="1" applyFont="1" applyFill="1" applyBorder="1" applyAlignment="1" applyProtection="1">
      <alignment vertical="center"/>
      <protection locked="0"/>
    </xf>
    <xf numFmtId="165" fontId="17" fillId="3" borderId="24" xfId="0" applyNumberFormat="1" applyFont="1" applyFill="1" applyBorder="1" applyAlignment="1" applyProtection="1">
      <alignment vertical="center"/>
    </xf>
    <xf numFmtId="165" fontId="17" fillId="3" borderId="24" xfId="0" applyNumberFormat="1" applyFont="1" applyFill="1" applyBorder="1" applyAlignment="1" applyProtection="1">
      <alignment vertical="center"/>
      <protection locked="0"/>
    </xf>
    <xf numFmtId="165" fontId="17" fillId="3" borderId="28" xfId="0" applyNumberFormat="1" applyFont="1" applyFill="1" applyBorder="1" applyAlignment="1" applyProtection="1">
      <alignment vertical="center"/>
      <protection locked="0"/>
    </xf>
    <xf numFmtId="0" fontId="18" fillId="3" borderId="0" xfId="0" applyFont="1" applyFill="1" applyBorder="1" applyAlignment="1" applyProtection="1">
      <alignment horizontal="left" vertical="center" wrapText="1"/>
      <protection locked="0"/>
    </xf>
    <xf numFmtId="0" fontId="18" fillId="3" borderId="0" xfId="0" applyFont="1" applyFill="1" applyBorder="1"/>
    <xf numFmtId="0" fontId="18" fillId="3" borderId="0" xfId="0" applyFont="1" applyFill="1" applyBorder="1" applyAlignment="1" applyProtection="1">
      <alignment vertical="center" wrapText="1"/>
      <protection locked="0"/>
    </xf>
    <xf numFmtId="14" fontId="17" fillId="3" borderId="55" xfId="0" applyNumberFormat="1" applyFont="1" applyFill="1" applyBorder="1" applyAlignment="1" applyProtection="1">
      <alignment horizontal="center" vertical="center" wrapText="1"/>
      <protection locked="0"/>
    </xf>
    <xf numFmtId="14" fontId="17" fillId="3" borderId="53" xfId="0" applyNumberFormat="1" applyFont="1" applyFill="1" applyBorder="1" applyAlignment="1" applyProtection="1">
      <alignment horizontal="center" vertical="center" wrapText="1"/>
      <protection locked="0"/>
    </xf>
    <xf numFmtId="0" fontId="18" fillId="3" borderId="25" xfId="0" applyFont="1" applyFill="1" applyBorder="1" applyAlignment="1" applyProtection="1">
      <alignment horizontal="center" vertical="center"/>
      <protection locked="0"/>
    </xf>
    <xf numFmtId="165" fontId="18" fillId="3" borderId="12" xfId="0" applyNumberFormat="1" applyFont="1" applyFill="1" applyBorder="1" applyAlignment="1" applyProtection="1">
      <alignment vertical="center"/>
      <protection locked="0"/>
    </xf>
    <xf numFmtId="0" fontId="17" fillId="3" borderId="23"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169" fontId="3" fillId="0" borderId="14" xfId="0" applyNumberFormat="1" applyFont="1" applyBorder="1" applyAlignment="1" applyProtection="1">
      <alignment horizontal="center" vertical="center" wrapText="1"/>
      <protection locked="0"/>
    </xf>
    <xf numFmtId="0" fontId="4" fillId="3" borderId="34" xfId="0" applyFont="1" applyFill="1" applyBorder="1" applyAlignment="1">
      <alignment horizontal="left"/>
    </xf>
    <xf numFmtId="0" fontId="0" fillId="0" borderId="37" xfId="0" applyBorder="1" applyAlignment="1">
      <alignment horizontal="left"/>
    </xf>
    <xf numFmtId="0" fontId="0" fillId="0" borderId="17" xfId="0" applyBorder="1" applyAlignment="1">
      <alignment horizontal="left"/>
    </xf>
    <xf numFmtId="0" fontId="3" fillId="0" borderId="17" xfId="0" applyFont="1" applyBorder="1" applyAlignment="1" applyProtection="1">
      <alignment vertical="center"/>
      <protection locked="0"/>
    </xf>
    <xf numFmtId="0" fontId="3" fillId="0" borderId="24" xfId="0" applyFont="1" applyBorder="1" applyAlignment="1" applyProtection="1">
      <alignment horizontal="center" vertical="center" wrapText="1"/>
      <protection locked="0"/>
    </xf>
    <xf numFmtId="0" fontId="4" fillId="0" borderId="17" xfId="0" applyFont="1" applyBorder="1" applyAlignment="1" applyProtection="1">
      <alignment horizontal="left" vertical="center"/>
      <protection locked="0"/>
    </xf>
    <xf numFmtId="165" fontId="0" fillId="0" borderId="56" xfId="0" applyNumberFormat="1" applyBorder="1" applyAlignment="1" applyProtection="1">
      <alignment vertical="center"/>
      <protection locked="0"/>
    </xf>
    <xf numFmtId="165" fontId="3" fillId="0" borderId="45" xfId="0" applyNumberFormat="1" applyFont="1" applyBorder="1" applyAlignment="1" applyProtection="1">
      <alignment horizontal="center" vertical="center"/>
      <protection locked="0"/>
    </xf>
    <xf numFmtId="0" fontId="3" fillId="0" borderId="34" xfId="0" applyFont="1" applyFill="1" applyBorder="1"/>
    <xf numFmtId="166" fontId="0" fillId="0" borderId="42" xfId="0" applyNumberFormat="1" applyFill="1" applyBorder="1" applyAlignment="1">
      <alignment vertical="center"/>
    </xf>
    <xf numFmtId="0" fontId="3" fillId="0" borderId="57"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20" xfId="0" applyBorder="1" applyAlignment="1" applyProtection="1">
      <alignment vertical="center"/>
      <protection locked="0"/>
    </xf>
    <xf numFmtId="0" fontId="0" fillId="0" borderId="20" xfId="0" applyBorder="1" applyAlignment="1" applyProtection="1">
      <alignment horizontal="center" vertical="center" wrapText="1"/>
      <protection locked="0"/>
    </xf>
    <xf numFmtId="0" fontId="0" fillId="0" borderId="34" xfId="0" applyFill="1" applyBorder="1" applyAlignment="1">
      <alignment horizontal="left"/>
    </xf>
    <xf numFmtId="0" fontId="3" fillId="0" borderId="58" xfId="0" applyFont="1" applyBorder="1"/>
    <xf numFmtId="0" fontId="3" fillId="0" borderId="59" xfId="0" applyFont="1" applyBorder="1"/>
    <xf numFmtId="0" fontId="3" fillId="0" borderId="60" xfId="0" applyFont="1" applyBorder="1"/>
    <xf numFmtId="0" fontId="3" fillId="0" borderId="61" xfId="0" applyFont="1" applyBorder="1"/>
    <xf numFmtId="0" fontId="3" fillId="0" borderId="48" xfId="0" applyFont="1" applyBorder="1"/>
    <xf numFmtId="0" fontId="3" fillId="0" borderId="62" xfId="0" applyFont="1" applyBorder="1"/>
    <xf numFmtId="0" fontId="4" fillId="0" borderId="34" xfId="0" applyFont="1" applyBorder="1" applyAlignment="1" applyProtection="1">
      <alignment horizontal="left" vertical="center" wrapText="1"/>
      <protection locked="0"/>
    </xf>
    <xf numFmtId="0" fontId="4" fillId="0" borderId="34" xfId="0" applyFont="1" applyBorder="1" applyAlignment="1" applyProtection="1">
      <alignment horizontal="left" vertical="center"/>
      <protection locked="0"/>
    </xf>
    <xf numFmtId="43" fontId="4" fillId="0" borderId="34" xfId="0" applyNumberFormat="1" applyFont="1" applyBorder="1" applyAlignment="1" applyProtection="1">
      <alignment horizontal="left" vertical="center"/>
      <protection locked="0"/>
    </xf>
    <xf numFmtId="0" fontId="4" fillId="3" borderId="34" xfId="0" applyFont="1" applyFill="1" applyBorder="1" applyAlignment="1" applyProtection="1">
      <alignment horizontal="left" vertical="center" wrapText="1"/>
      <protection locked="0"/>
    </xf>
    <xf numFmtId="0" fontId="4" fillId="3" borderId="34" xfId="0" applyFont="1" applyFill="1" applyBorder="1" applyAlignment="1" applyProtection="1">
      <alignment vertical="center"/>
      <protection locked="0"/>
    </xf>
    <xf numFmtId="0" fontId="4" fillId="3" borderId="34" xfId="0" applyFont="1" applyFill="1" applyBorder="1" applyAlignment="1" applyProtection="1">
      <alignment vertical="center" wrapText="1"/>
      <protection locked="0"/>
    </xf>
    <xf numFmtId="0" fontId="4" fillId="3" borderId="34" xfId="0" applyFont="1" applyFill="1" applyBorder="1" applyAlignment="1" applyProtection="1">
      <alignment horizontal="left" vertical="top" wrapText="1"/>
      <protection locked="0"/>
    </xf>
    <xf numFmtId="170" fontId="4" fillId="3" borderId="34" xfId="0" applyNumberFormat="1" applyFont="1" applyFill="1" applyBorder="1" applyAlignment="1" applyProtection="1">
      <alignment horizontal="left" vertical="center" wrapText="1"/>
      <protection locked="0"/>
    </xf>
    <xf numFmtId="170" fontId="4" fillId="3" borderId="34" xfId="0" applyNumberFormat="1" applyFont="1" applyFill="1" applyBorder="1" applyAlignment="1" applyProtection="1">
      <alignment vertical="center" wrapText="1"/>
      <protection locked="0"/>
    </xf>
    <xf numFmtId="43" fontId="4" fillId="3" borderId="34" xfId="0" applyNumberFormat="1" applyFont="1" applyFill="1" applyBorder="1" applyAlignment="1" applyProtection="1">
      <alignment vertical="center"/>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center" vertical="center"/>
      <protection locked="0"/>
    </xf>
    <xf numFmtId="0" fontId="4" fillId="0" borderId="17" xfId="0" applyFont="1" applyBorder="1" applyAlignment="1" applyProtection="1">
      <alignment horizontal="left" vertical="center" wrapText="1"/>
      <protection locked="0"/>
    </xf>
    <xf numFmtId="0" fontId="4" fillId="0" borderId="17" xfId="0" applyFont="1" applyBorder="1" applyAlignment="1" applyProtection="1">
      <alignment vertical="center" wrapText="1"/>
      <protection locked="0"/>
    </xf>
    <xf numFmtId="43" fontId="4" fillId="0" borderId="17" xfId="0" applyNumberFormat="1" applyFont="1" applyBorder="1" applyAlignment="1" applyProtection="1">
      <alignment vertical="center"/>
      <protection locked="0"/>
    </xf>
    <xf numFmtId="43" fontId="4" fillId="0" borderId="17" xfId="0" applyNumberFormat="1" applyFont="1" applyBorder="1" applyAlignment="1" applyProtection="1">
      <alignment horizontal="left" vertical="center"/>
      <protection locked="0"/>
    </xf>
    <xf numFmtId="0" fontId="4" fillId="0" borderId="16" xfId="0" applyFont="1" applyBorder="1" applyAlignment="1" applyProtection="1">
      <alignment vertical="center" wrapText="1"/>
      <protection locked="0"/>
    </xf>
    <xf numFmtId="0" fontId="4" fillId="0" borderId="34" xfId="0" applyFont="1" applyFill="1" applyBorder="1" applyAlignment="1">
      <alignment vertical="center" wrapText="1"/>
    </xf>
    <xf numFmtId="0" fontId="38" fillId="3" borderId="34" xfId="0" applyFont="1" applyFill="1" applyBorder="1"/>
    <xf numFmtId="0" fontId="47" fillId="3" borderId="34" xfId="0" applyFont="1" applyFill="1" applyBorder="1" applyAlignment="1">
      <alignment horizontal="center" vertical="center"/>
    </xf>
    <xf numFmtId="14" fontId="47" fillId="3" borderId="34" xfId="0" applyNumberFormat="1" applyFont="1" applyFill="1" applyBorder="1" applyAlignment="1">
      <alignment horizontal="right"/>
    </xf>
    <xf numFmtId="14" fontId="4" fillId="0" borderId="53" xfId="0" applyNumberFormat="1" applyFont="1" applyBorder="1" applyAlignment="1" applyProtection="1">
      <alignment horizontal="center" vertical="center" wrapText="1"/>
      <protection locked="0"/>
    </xf>
    <xf numFmtId="0" fontId="0" fillId="0" borderId="63" xfId="0" applyFill="1" applyBorder="1" applyAlignment="1">
      <alignment horizontal="left"/>
    </xf>
    <xf numFmtId="0" fontId="4" fillId="0" borderId="34" xfId="0" applyFont="1" applyFill="1" applyBorder="1" applyAlignment="1">
      <alignment horizontal="left"/>
    </xf>
    <xf numFmtId="0" fontId="3" fillId="0" borderId="34"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center"/>
      <protection locked="0"/>
    </xf>
    <xf numFmtId="0" fontId="3" fillId="0" borderId="34" xfId="0" applyFont="1" applyFill="1" applyBorder="1" applyAlignment="1" applyProtection="1">
      <alignment horizontal="center" vertical="center"/>
      <protection locked="0"/>
    </xf>
    <xf numFmtId="0" fontId="4" fillId="0" borderId="29" xfId="0" applyFont="1" applyFill="1" applyBorder="1" applyAlignment="1" applyProtection="1">
      <alignment vertical="center"/>
      <protection locked="0"/>
    </xf>
    <xf numFmtId="0" fontId="4" fillId="0" borderId="22" xfId="0" applyFont="1" applyFill="1" applyBorder="1" applyAlignment="1" applyProtection="1">
      <alignment vertical="center" wrapText="1"/>
      <protection locked="0"/>
    </xf>
    <xf numFmtId="0" fontId="3" fillId="0" borderId="29" xfId="0" applyFont="1" applyBorder="1" applyAlignment="1" applyProtection="1">
      <alignment vertical="center"/>
      <protection locked="0"/>
    </xf>
    <xf numFmtId="0" fontId="1" fillId="0" borderId="34" xfId="0" applyFont="1" applyFill="1" applyBorder="1" applyAlignment="1">
      <alignment horizontal="left"/>
    </xf>
    <xf numFmtId="0" fontId="1" fillId="0" borderId="17" xfId="0" applyFont="1" applyFill="1" applyBorder="1" applyAlignment="1" applyProtection="1">
      <alignment horizontal="left" vertical="center"/>
      <protection locked="0"/>
    </xf>
    <xf numFmtId="0" fontId="48" fillId="0" borderId="0" xfId="0" applyFont="1"/>
    <xf numFmtId="0" fontId="0" fillId="0" borderId="0" xfId="0" applyAlignment="1">
      <alignment vertical="top"/>
    </xf>
    <xf numFmtId="0" fontId="0" fillId="0" borderId="0" xfId="0" applyAlignment="1">
      <alignment horizontal="left" vertical="top"/>
    </xf>
    <xf numFmtId="0" fontId="49" fillId="0" borderId="0" xfId="0" applyFont="1"/>
    <xf numFmtId="0" fontId="38" fillId="5" borderId="63" xfId="0" applyFont="1" applyFill="1" applyBorder="1"/>
    <xf numFmtId="0" fontId="38" fillId="5" borderId="64" xfId="0" applyFont="1" applyFill="1" applyBorder="1" applyAlignment="1">
      <alignment vertical="top"/>
    </xf>
    <xf numFmtId="0" fontId="38" fillId="5" borderId="64" xfId="0" applyFont="1" applyFill="1" applyBorder="1" applyAlignment="1">
      <alignment horizontal="left" vertical="top"/>
    </xf>
    <xf numFmtId="0" fontId="38" fillId="6" borderId="34" xfId="0" applyFont="1" applyFill="1" applyBorder="1" applyAlignment="1">
      <alignment horizontal="center" vertical="top"/>
    </xf>
    <xf numFmtId="0" fontId="38" fillId="6" borderId="34" xfId="0" applyFont="1" applyFill="1" applyBorder="1" applyAlignment="1">
      <alignment horizontal="center" vertical="top" wrapText="1"/>
    </xf>
    <xf numFmtId="0" fontId="50" fillId="0" borderId="0" xfId="0" applyFont="1" applyAlignment="1">
      <alignment vertical="center"/>
    </xf>
    <xf numFmtId="0" fontId="38" fillId="0" borderId="0" xfId="0" applyFont="1" applyBorder="1" applyAlignment="1"/>
    <xf numFmtId="0" fontId="0" fillId="0" borderId="0" xfId="0" applyFont="1" applyAlignment="1">
      <alignment vertical="top"/>
    </xf>
    <xf numFmtId="0" fontId="0" fillId="0" borderId="0" xfId="0" applyFont="1" applyAlignment="1">
      <alignment horizontal="left" vertical="top"/>
    </xf>
    <xf numFmtId="0" fontId="0" fillId="3" borderId="34" xfId="0" applyFont="1" applyFill="1" applyBorder="1" applyAlignment="1">
      <alignment vertical="top"/>
    </xf>
    <xf numFmtId="0" fontId="0" fillId="3" borderId="39" xfId="0" applyFont="1" applyFill="1" applyBorder="1" applyAlignment="1">
      <alignment vertical="top"/>
    </xf>
    <xf numFmtId="0" fontId="0" fillId="3" borderId="34" xfId="0" applyFont="1" applyFill="1" applyBorder="1" applyAlignment="1">
      <alignment horizontal="left" vertical="top" wrapText="1"/>
    </xf>
    <xf numFmtId="0" fontId="0" fillId="3" borderId="34" xfId="0" applyFont="1" applyFill="1" applyBorder="1" applyAlignment="1">
      <alignment wrapText="1"/>
    </xf>
    <xf numFmtId="0" fontId="39" fillId="0" borderId="0" xfId="0" applyFont="1"/>
    <xf numFmtId="0" fontId="0" fillId="3" borderId="34" xfId="0" applyFont="1" applyFill="1" applyBorder="1" applyAlignment="1">
      <alignment horizontal="left" vertical="top"/>
    </xf>
    <xf numFmtId="0" fontId="0" fillId="3" borderId="34" xfId="0" applyFont="1" applyFill="1" applyBorder="1" applyAlignment="1">
      <alignment vertical="top" wrapText="1"/>
    </xf>
    <xf numFmtId="0" fontId="0" fillId="6" borderId="34" xfId="0" applyFont="1" applyFill="1" applyBorder="1" applyAlignment="1">
      <alignment horizontal="left" vertical="top"/>
    </xf>
    <xf numFmtId="0" fontId="0" fillId="6" borderId="34" xfId="0" applyFont="1" applyFill="1" applyBorder="1" applyAlignment="1">
      <alignment vertical="top" wrapText="1"/>
    </xf>
    <xf numFmtId="0" fontId="38" fillId="0" borderId="0" xfId="0" applyFont="1" applyAlignment="1">
      <alignment vertical="top"/>
    </xf>
    <xf numFmtId="0" fontId="38" fillId="0" borderId="0" xfId="0" applyFont="1" applyBorder="1" applyAlignment="1">
      <alignment horizontal="left" vertical="top"/>
    </xf>
    <xf numFmtId="0" fontId="0" fillId="0" borderId="0" xfId="0" applyBorder="1" applyAlignment="1">
      <alignment vertical="top"/>
    </xf>
    <xf numFmtId="0" fontId="38" fillId="0" borderId="0" xfId="0" applyFont="1" applyBorder="1" applyAlignment="1">
      <alignment vertical="center"/>
    </xf>
    <xf numFmtId="0" fontId="50" fillId="0" borderId="34" xfId="0" applyFont="1" applyBorder="1" applyAlignment="1">
      <alignment vertical="top" wrapText="1"/>
    </xf>
    <xf numFmtId="0" fontId="0" fillId="3" borderId="34" xfId="0" applyFill="1" applyBorder="1" applyAlignment="1">
      <alignment vertical="top"/>
    </xf>
    <xf numFmtId="0" fontId="0" fillId="3" borderId="34" xfId="0" applyFill="1" applyBorder="1" applyAlignment="1">
      <alignment horizontal="left" vertical="top" wrapText="1"/>
    </xf>
    <xf numFmtId="0" fontId="0" fillId="3" borderId="34" xfId="0" applyFill="1" applyBorder="1" applyAlignment="1">
      <alignment vertical="top" wrapText="1"/>
    </xf>
    <xf numFmtId="0" fontId="50" fillId="3" borderId="34" xfId="0" applyFont="1" applyFill="1" applyBorder="1" applyAlignment="1">
      <alignment horizontal="left" vertical="top"/>
    </xf>
    <xf numFmtId="0" fontId="27" fillId="0" borderId="34" xfId="0" applyFont="1" applyBorder="1" applyAlignment="1">
      <alignment vertical="top" wrapText="1"/>
    </xf>
    <xf numFmtId="0" fontId="0" fillId="3" borderId="34" xfId="0" applyFill="1" applyBorder="1" applyAlignment="1">
      <alignment horizontal="left" vertical="top"/>
    </xf>
    <xf numFmtId="0" fontId="38" fillId="6" borderId="34" xfId="0" applyFont="1" applyFill="1" applyBorder="1" applyAlignment="1">
      <alignment horizontal="left" vertical="top"/>
    </xf>
    <xf numFmtId="0" fontId="38" fillId="6" borderId="34" xfId="0" applyFont="1" applyFill="1" applyBorder="1" applyAlignment="1">
      <alignment vertical="top"/>
    </xf>
    <xf numFmtId="0" fontId="0" fillId="3" borderId="0" xfId="0" applyFill="1" applyAlignment="1">
      <alignment vertical="top"/>
    </xf>
    <xf numFmtId="0" fontId="0" fillId="3" borderId="0" xfId="0" applyFill="1" applyAlignment="1">
      <alignment horizontal="left" vertical="top"/>
    </xf>
    <xf numFmtId="0" fontId="0" fillId="3" borderId="34" xfId="0" applyFill="1" applyBorder="1" applyAlignment="1">
      <alignment wrapText="1"/>
    </xf>
    <xf numFmtId="0" fontId="0" fillId="0" borderId="34" xfId="0" applyBorder="1" applyAlignment="1">
      <alignment vertical="top" wrapText="1"/>
    </xf>
    <xf numFmtId="0" fontId="38" fillId="6" borderId="65" xfId="0" applyFont="1" applyFill="1" applyBorder="1" applyAlignment="1">
      <alignment horizontal="left" vertical="top"/>
    </xf>
    <xf numFmtId="0" fontId="0" fillId="6" borderId="65" xfId="0" applyFill="1" applyBorder="1" applyAlignment="1">
      <alignment vertical="top"/>
    </xf>
    <xf numFmtId="0" fontId="38" fillId="0" borderId="0" xfId="0" applyFont="1"/>
    <xf numFmtId="0" fontId="38" fillId="0" borderId="0" xfId="0" applyFont="1" applyAlignment="1">
      <alignment horizontal="left" vertical="top"/>
    </xf>
    <xf numFmtId="0" fontId="0" fillId="7" borderId="34" xfId="0" applyFill="1" applyBorder="1" applyAlignment="1">
      <alignment vertical="top"/>
    </xf>
    <xf numFmtId="0" fontId="0" fillId="7" borderId="34" xfId="0" applyFont="1" applyFill="1" applyBorder="1" applyAlignment="1">
      <alignment vertical="top"/>
    </xf>
    <xf numFmtId="0" fontId="0" fillId="7" borderId="34" xfId="0" applyFill="1" applyBorder="1" applyAlignment="1">
      <alignment horizontal="left" vertical="top"/>
    </xf>
    <xf numFmtId="0" fontId="27" fillId="7" borderId="34" xfId="0" applyFont="1" applyFill="1" applyBorder="1" applyAlignment="1">
      <alignment vertical="top" wrapText="1"/>
    </xf>
    <xf numFmtId="0" fontId="0" fillId="6" borderId="34" xfId="0" applyFont="1" applyFill="1" applyBorder="1" applyAlignment="1">
      <alignment vertical="top"/>
    </xf>
    <xf numFmtId="0" fontId="0" fillId="0" borderId="0" xfId="0" applyBorder="1" applyAlignment="1">
      <alignment horizontal="left" vertical="top"/>
    </xf>
    <xf numFmtId="0" fontId="0" fillId="0" borderId="34" xfId="0" applyFill="1" applyBorder="1" applyAlignment="1">
      <alignment vertical="top"/>
    </xf>
    <xf numFmtId="0" fontId="0" fillId="0" borderId="34" xfId="0" applyFill="1" applyBorder="1" applyAlignment="1">
      <alignment horizontal="left" vertical="top" wrapText="1"/>
    </xf>
    <xf numFmtId="0" fontId="0" fillId="0" borderId="34" xfId="0" applyFill="1" applyBorder="1" applyAlignment="1">
      <alignment vertical="top" wrapText="1"/>
    </xf>
    <xf numFmtId="0" fontId="0" fillId="6" borderId="34" xfId="0" applyFill="1" applyBorder="1" applyAlignment="1">
      <alignment horizontal="left" vertical="top"/>
    </xf>
    <xf numFmtId="0" fontId="0" fillId="6" borderId="34" xfId="0" applyFill="1" applyBorder="1" applyAlignment="1">
      <alignment vertical="top"/>
    </xf>
    <xf numFmtId="0" fontId="0" fillId="0" borderId="0" xfId="0" applyFill="1" applyAlignment="1">
      <alignment vertical="top"/>
    </xf>
    <xf numFmtId="0" fontId="0" fillId="0" borderId="0" xfId="0" applyFill="1" applyAlignment="1">
      <alignment horizontal="left" vertical="top"/>
    </xf>
    <xf numFmtId="0" fontId="0" fillId="8" borderId="0" xfId="0" applyFill="1" applyAlignment="1">
      <alignment vertical="top"/>
    </xf>
    <xf numFmtId="0" fontId="38" fillId="8" borderId="63" xfId="0" applyFont="1" applyFill="1" applyBorder="1"/>
    <xf numFmtId="0" fontId="0" fillId="8" borderId="64" xfId="0" applyFill="1" applyBorder="1" applyAlignment="1">
      <alignment vertical="top"/>
    </xf>
    <xf numFmtId="0" fontId="0" fillId="8" borderId="64" xfId="0" applyFill="1" applyBorder="1" applyAlignment="1">
      <alignment horizontal="left" vertical="top"/>
    </xf>
    <xf numFmtId="0" fontId="51" fillId="6" borderId="34" xfId="0" applyFont="1" applyFill="1" applyBorder="1" applyAlignment="1">
      <alignment horizontal="center" vertical="top"/>
    </xf>
    <xf numFmtId="0" fontId="38" fillId="0" borderId="0" xfId="0" applyFont="1" applyFill="1" applyBorder="1" applyAlignment="1">
      <alignment horizontal="center" vertical="top"/>
    </xf>
    <xf numFmtId="0" fontId="38" fillId="0" borderId="0" xfId="0" applyFont="1" applyFill="1" applyBorder="1" applyAlignment="1">
      <alignment horizontal="center" vertical="top" wrapText="1"/>
    </xf>
    <xf numFmtId="0" fontId="0" fillId="3" borderId="39" xfId="0" applyFont="1" applyFill="1" applyBorder="1" applyAlignment="1">
      <alignment horizontal="left" vertical="top"/>
    </xf>
    <xf numFmtId="0" fontId="0" fillId="3" borderId="39" xfId="0" applyFont="1" applyFill="1" applyBorder="1" applyAlignment="1">
      <alignment horizontal="left" vertical="top" wrapText="1"/>
    </xf>
    <xf numFmtId="0" fontId="0" fillId="3" borderId="0" xfId="0" applyFont="1" applyFill="1" applyBorder="1" applyAlignment="1">
      <alignment vertical="top"/>
    </xf>
    <xf numFmtId="0" fontId="0" fillId="3" borderId="0" xfId="0" applyFont="1" applyFill="1" applyBorder="1" applyAlignment="1">
      <alignment horizontal="left" vertical="top"/>
    </xf>
    <xf numFmtId="0" fontId="0" fillId="3" borderId="0" xfId="0" applyFont="1" applyFill="1" applyAlignment="1">
      <alignment vertical="top"/>
    </xf>
    <xf numFmtId="0" fontId="38" fillId="3" borderId="0" xfId="0" applyFont="1" applyFill="1" applyBorder="1" applyAlignment="1">
      <alignment vertical="top"/>
    </xf>
    <xf numFmtId="0" fontId="38" fillId="3" borderId="0" xfId="0" applyFont="1" applyFill="1" applyBorder="1" applyAlignment="1">
      <alignment horizontal="left" vertical="top"/>
    </xf>
    <xf numFmtId="0" fontId="0" fillId="3" borderId="0" xfId="0" applyFill="1" applyBorder="1" applyAlignment="1">
      <alignment vertical="top"/>
    </xf>
    <xf numFmtId="0" fontId="0" fillId="0" borderId="34" xfId="0" applyBorder="1" applyAlignment="1">
      <alignment vertical="top"/>
    </xf>
    <xf numFmtId="0" fontId="50" fillId="0" borderId="34" xfId="0" applyFont="1" applyBorder="1" applyAlignment="1">
      <alignment vertical="top"/>
    </xf>
    <xf numFmtId="0" fontId="50" fillId="0" borderId="34" xfId="0" applyFont="1" applyBorder="1" applyAlignment="1">
      <alignment horizontal="left" vertical="top" wrapText="1"/>
    </xf>
    <xf numFmtId="0" fontId="0" fillId="3" borderId="53" xfId="0" applyFill="1" applyBorder="1" applyAlignment="1">
      <alignment vertical="top"/>
    </xf>
    <xf numFmtId="0" fontId="0" fillId="7" borderId="34" xfId="0" applyFill="1" applyBorder="1" applyAlignment="1">
      <alignment vertical="top" wrapText="1"/>
    </xf>
    <xf numFmtId="0" fontId="0" fillId="0" borderId="0" xfId="0" applyFont="1" applyBorder="1" applyAlignment="1">
      <alignment vertical="top"/>
    </xf>
    <xf numFmtId="0" fontId="0" fillId="0" borderId="0" xfId="0" applyFont="1" applyBorder="1" applyAlignment="1">
      <alignment horizontal="left" vertical="top"/>
    </xf>
    <xf numFmtId="0" fontId="0" fillId="8" borderId="0" xfId="0" applyFill="1" applyBorder="1" applyAlignment="1">
      <alignment horizontal="left" vertical="top"/>
    </xf>
    <xf numFmtId="0" fontId="0" fillId="5" borderId="63" xfId="0" applyFill="1" applyBorder="1" applyAlignment="1">
      <alignment vertical="top"/>
    </xf>
    <xf numFmtId="0" fontId="0" fillId="5" borderId="64" xfId="0" applyFill="1" applyBorder="1" applyAlignment="1">
      <alignment horizontal="left" vertical="top"/>
    </xf>
    <xf numFmtId="0" fontId="0" fillId="5" borderId="64" xfId="0" applyFill="1" applyBorder="1" applyAlignment="1">
      <alignment vertical="top"/>
    </xf>
    <xf numFmtId="0" fontId="38" fillId="8" borderId="34" xfId="0" applyFont="1" applyFill="1" applyBorder="1" applyAlignment="1">
      <alignment horizontal="center" vertical="top"/>
    </xf>
    <xf numFmtId="0" fontId="38" fillId="0" borderId="0" xfId="0" applyFont="1" applyAlignment="1">
      <alignment horizontal="center" vertical="center"/>
    </xf>
    <xf numFmtId="0" fontId="38" fillId="3" borderId="0" xfId="0" applyFont="1" applyFill="1" applyBorder="1" applyAlignment="1">
      <alignment vertical="center"/>
    </xf>
    <xf numFmtId="0" fontId="0" fillId="3" borderId="0" xfId="0" applyFont="1" applyFill="1" applyAlignment="1">
      <alignment horizontal="left" vertical="top"/>
    </xf>
    <xf numFmtId="0" fontId="0" fillId="3" borderId="34" xfId="0" applyFont="1" applyFill="1" applyBorder="1" applyAlignment="1">
      <alignment horizontal="center" vertical="top" wrapText="1"/>
    </xf>
    <xf numFmtId="0" fontId="0" fillId="3" borderId="65" xfId="0" applyFont="1" applyFill="1" applyBorder="1" applyAlignment="1">
      <alignment horizontal="left" vertical="top" wrapText="1"/>
    </xf>
    <xf numFmtId="0" fontId="0" fillId="3" borderId="65" xfId="0" applyFont="1" applyFill="1" applyBorder="1" applyAlignment="1">
      <alignment horizontal="left" vertical="top"/>
    </xf>
    <xf numFmtId="0" fontId="38" fillId="6" borderId="34" xfId="0" applyFont="1" applyFill="1" applyBorder="1" applyAlignment="1">
      <alignment vertical="top" wrapText="1"/>
    </xf>
    <xf numFmtId="0" fontId="50" fillId="0" borderId="0" xfId="0" applyFont="1" applyBorder="1" applyAlignment="1">
      <alignment horizontal="left" vertical="top"/>
    </xf>
    <xf numFmtId="0" fontId="0" fillId="0" borderId="0" xfId="0" applyBorder="1" applyAlignment="1">
      <alignment vertical="top" wrapText="1"/>
    </xf>
    <xf numFmtId="0" fontId="0" fillId="0" borderId="0" xfId="0" applyFont="1" applyBorder="1" applyAlignment="1">
      <alignment vertical="top" wrapText="1"/>
    </xf>
    <xf numFmtId="0" fontId="0" fillId="7" borderId="34" xfId="0" applyFont="1" applyFill="1" applyBorder="1" applyAlignment="1">
      <alignment vertical="top" wrapText="1"/>
    </xf>
    <xf numFmtId="0" fontId="0" fillId="7" borderId="0" xfId="0" applyFont="1" applyFill="1" applyAlignment="1">
      <alignment horizontal="left" vertical="top"/>
    </xf>
    <xf numFmtId="0" fontId="0" fillId="3" borderId="53" xfId="0" applyFont="1" applyFill="1" applyBorder="1" applyAlignment="1">
      <alignment vertical="top"/>
    </xf>
    <xf numFmtId="0" fontId="0" fillId="3" borderId="0" xfId="0" applyFill="1" applyBorder="1" applyAlignment="1">
      <alignment horizontal="left" vertical="top"/>
    </xf>
    <xf numFmtId="0" fontId="0" fillId="3" borderId="0" xfId="0" applyFill="1" applyBorder="1" applyAlignment="1">
      <alignment vertical="top" wrapText="1"/>
    </xf>
    <xf numFmtId="0" fontId="0" fillId="7" borderId="34" xfId="0" applyFill="1" applyBorder="1" applyAlignment="1">
      <alignment horizontal="left" vertical="top" wrapText="1"/>
    </xf>
    <xf numFmtId="0" fontId="0" fillId="6" borderId="50" xfId="0" applyFill="1" applyBorder="1" applyAlignment="1">
      <alignment vertical="top"/>
    </xf>
    <xf numFmtId="3" fontId="0" fillId="3" borderId="34" xfId="0" applyNumberFormat="1" applyFont="1" applyFill="1" applyBorder="1" applyAlignment="1">
      <alignment vertical="top" wrapText="1"/>
    </xf>
    <xf numFmtId="0" fontId="0" fillId="7" borderId="34" xfId="0" applyFont="1" applyFill="1" applyBorder="1"/>
    <xf numFmtId="0" fontId="0" fillId="7" borderId="34" xfId="0" applyFont="1" applyFill="1" applyBorder="1" applyAlignment="1">
      <alignment vertical="center" wrapText="1"/>
    </xf>
    <xf numFmtId="173" fontId="0" fillId="7" borderId="34" xfId="0" applyNumberFormat="1" applyFont="1" applyFill="1" applyBorder="1"/>
    <xf numFmtId="0" fontId="0" fillId="7" borderId="65" xfId="0" applyFont="1" applyFill="1" applyBorder="1" applyAlignment="1">
      <alignment vertical="center"/>
    </xf>
    <xf numFmtId="0" fontId="0" fillId="7" borderId="53" xfId="0" applyFont="1" applyFill="1" applyBorder="1" applyAlignment="1">
      <alignment vertical="center" wrapText="1"/>
    </xf>
    <xf numFmtId="173" fontId="0" fillId="7" borderId="65" xfId="0" applyNumberFormat="1" applyFont="1" applyFill="1" applyBorder="1" applyAlignment="1">
      <alignment vertical="top" wrapText="1"/>
    </xf>
    <xf numFmtId="0" fontId="0" fillId="3" borderId="34" xfId="0" applyFont="1" applyFill="1" applyBorder="1" applyAlignment="1">
      <alignment vertical="center" wrapText="1"/>
    </xf>
    <xf numFmtId="0" fontId="0" fillId="0" borderId="0" xfId="0" applyFont="1"/>
    <xf numFmtId="0" fontId="0" fillId="7" borderId="0" xfId="0" applyFont="1" applyFill="1" applyAlignment="1">
      <alignment vertical="top"/>
    </xf>
    <xf numFmtId="0" fontId="0" fillId="7" borderId="39" xfId="0" applyFont="1" applyFill="1" applyBorder="1" applyAlignment="1">
      <alignment horizontal="left" vertical="top" wrapText="1"/>
    </xf>
    <xf numFmtId="0" fontId="0" fillId="3" borderId="39" xfId="0" applyFont="1" applyFill="1" applyBorder="1" applyAlignment="1">
      <alignment vertical="top" wrapText="1"/>
    </xf>
    <xf numFmtId="0" fontId="0" fillId="3" borderId="39" xfId="0" applyFill="1" applyBorder="1" applyAlignment="1">
      <alignment horizontal="left" vertical="top" wrapText="1"/>
    </xf>
    <xf numFmtId="0" fontId="0" fillId="3" borderId="53" xfId="0" applyFill="1" applyBorder="1" applyAlignment="1">
      <alignment vertical="top" wrapText="1"/>
    </xf>
    <xf numFmtId="0" fontId="0" fillId="3" borderId="53" xfId="0" applyFill="1" applyBorder="1" applyAlignment="1">
      <alignment horizontal="left" vertical="top" wrapText="1"/>
    </xf>
    <xf numFmtId="0" fontId="0" fillId="3" borderId="53" xfId="0" applyFill="1" applyBorder="1" applyAlignment="1">
      <alignment wrapText="1"/>
    </xf>
    <xf numFmtId="0" fontId="0" fillId="3" borderId="65" xfId="0" applyFill="1" applyBorder="1" applyAlignment="1">
      <alignment vertical="top" wrapText="1"/>
    </xf>
    <xf numFmtId="0" fontId="0" fillId="3" borderId="65" xfId="0" applyFill="1" applyBorder="1" applyAlignment="1">
      <alignment horizontal="left" vertical="top" wrapText="1"/>
    </xf>
    <xf numFmtId="0" fontId="0" fillId="3" borderId="65" xfId="0" applyFill="1" applyBorder="1" applyAlignment="1">
      <alignment wrapText="1"/>
    </xf>
    <xf numFmtId="0" fontId="38" fillId="3" borderId="66" xfId="0" applyFont="1" applyFill="1" applyBorder="1" applyAlignment="1">
      <alignment vertical="top"/>
    </xf>
    <xf numFmtId="0" fontId="38" fillId="0" borderId="0" xfId="0" applyFont="1" applyFill="1"/>
    <xf numFmtId="173" fontId="0" fillId="0" borderId="0" xfId="0" applyNumberFormat="1" applyAlignment="1">
      <alignment vertical="top"/>
    </xf>
    <xf numFmtId="0" fontId="0" fillId="3" borderId="53" xfId="0" applyFill="1" applyBorder="1" applyAlignment="1">
      <alignment horizontal="center" vertical="top" wrapText="1"/>
    </xf>
    <xf numFmtId="0" fontId="0" fillId="3" borderId="65" xfId="0" applyFill="1" applyBorder="1" applyAlignment="1">
      <alignment horizontal="center" vertical="top" wrapText="1"/>
    </xf>
    <xf numFmtId="0" fontId="0" fillId="3" borderId="65" xfId="0" applyFill="1" applyBorder="1" applyAlignment="1">
      <alignment horizontal="left" vertical="top"/>
    </xf>
    <xf numFmtId="9" fontId="37" fillId="0" borderId="0" xfId="7" applyFont="1"/>
    <xf numFmtId="0" fontId="38" fillId="8" borderId="0" xfId="0" applyFont="1" applyFill="1" applyBorder="1" applyAlignment="1">
      <alignment vertical="top"/>
    </xf>
    <xf numFmtId="0" fontId="0" fillId="8" borderId="0" xfId="0" applyFill="1" applyBorder="1" applyAlignment="1">
      <alignment vertical="top"/>
    </xf>
    <xf numFmtId="0" fontId="0" fillId="5" borderId="34" xfId="0" applyFill="1" applyBorder="1" applyAlignment="1">
      <alignment vertical="top"/>
    </xf>
    <xf numFmtId="0" fontId="0" fillId="5" borderId="34" xfId="0" applyFill="1" applyBorder="1" applyAlignment="1">
      <alignment horizontal="left" vertical="top"/>
    </xf>
    <xf numFmtId="0" fontId="0" fillId="0" borderId="34" xfId="0" applyBorder="1" applyAlignment="1">
      <alignment horizontal="left" vertical="top"/>
    </xf>
    <xf numFmtId="3" fontId="38" fillId="9" borderId="34" xfId="0" applyNumberFormat="1" applyFont="1" applyFill="1" applyBorder="1"/>
    <xf numFmtId="3" fontId="0" fillId="0" borderId="0" xfId="0" applyNumberFormat="1"/>
    <xf numFmtId="0" fontId="0" fillId="0" borderId="34" xfId="0" applyFill="1" applyBorder="1" applyAlignment="1">
      <alignment horizontal="left" vertical="top"/>
    </xf>
    <xf numFmtId="0" fontId="0" fillId="9" borderId="34" xfId="0" applyFill="1" applyBorder="1" applyAlignment="1">
      <alignment horizontal="left" vertical="top"/>
    </xf>
    <xf numFmtId="0" fontId="0" fillId="9" borderId="34" xfId="0" applyFill="1" applyBorder="1" applyAlignment="1">
      <alignment vertical="top"/>
    </xf>
    <xf numFmtId="0" fontId="52" fillId="5" borderId="63" xfId="0" applyFont="1" applyFill="1" applyBorder="1" applyAlignment="1"/>
    <xf numFmtId="0" fontId="40" fillId="5" borderId="64" xfId="0" applyFont="1" applyFill="1" applyBorder="1" applyAlignment="1">
      <alignment horizontal="center" vertical="top"/>
    </xf>
    <xf numFmtId="0" fontId="0" fillId="0" borderId="34" xfId="0" applyBorder="1" applyAlignment="1">
      <alignment horizontal="left" vertical="top" wrapText="1"/>
    </xf>
    <xf numFmtId="0" fontId="0" fillId="10" borderId="34" xfId="0" applyFill="1" applyBorder="1" applyAlignment="1">
      <alignment horizontal="left" vertical="top"/>
    </xf>
    <xf numFmtId="0" fontId="0" fillId="10" borderId="34" xfId="0" applyFill="1" applyBorder="1" applyAlignment="1">
      <alignment vertical="top"/>
    </xf>
    <xf numFmtId="0" fontId="5" fillId="0" borderId="5" xfId="3" applyBorder="1" applyAlignment="1" applyProtection="1">
      <alignment horizontal="left" vertical="center" indent="1"/>
    </xf>
    <xf numFmtId="0" fontId="3" fillId="0" borderId="67" xfId="0" applyFont="1" applyBorder="1" applyAlignment="1">
      <alignment horizontal="center" vertical="center"/>
    </xf>
    <xf numFmtId="3" fontId="3" fillId="0" borderId="67" xfId="0" applyNumberFormat="1" applyFont="1" applyFill="1" applyBorder="1" applyAlignment="1">
      <alignment horizontal="center" vertical="center"/>
    </xf>
    <xf numFmtId="0" fontId="30" fillId="0" borderId="68" xfId="3" applyFont="1" applyBorder="1" applyAlignment="1" applyProtection="1">
      <alignment horizontal="left" vertical="center" indent="1"/>
    </xf>
    <xf numFmtId="0" fontId="3" fillId="0" borderId="17" xfId="0" applyFont="1" applyFill="1" applyBorder="1" applyAlignment="1" applyProtection="1">
      <alignment horizontal="left" vertical="center" wrapText="1"/>
      <protection locked="0"/>
    </xf>
    <xf numFmtId="0" fontId="1" fillId="0" borderId="22" xfId="0" applyFont="1" applyFill="1" applyBorder="1" applyAlignment="1" applyProtection="1">
      <alignment vertical="center" wrapText="1"/>
      <protection locked="0"/>
    </xf>
    <xf numFmtId="0" fontId="1" fillId="0" borderId="22"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1" fillId="0" borderId="52" xfId="0" applyFont="1" applyFill="1" applyBorder="1" applyAlignment="1" applyProtection="1">
      <alignment vertical="center"/>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0" fillId="0" borderId="22" xfId="0" applyFill="1" applyBorder="1" applyAlignment="1" applyProtection="1">
      <alignment horizontal="left" vertical="center"/>
      <protection locked="0"/>
    </xf>
    <xf numFmtId="0" fontId="0" fillId="0" borderId="22" xfId="0" applyFill="1" applyBorder="1" applyAlignment="1" applyProtection="1">
      <alignment horizontal="left" vertical="center" wrapText="1"/>
      <protection locked="0"/>
    </xf>
    <xf numFmtId="0" fontId="43" fillId="0" borderId="0" xfId="0" applyFont="1" applyProtection="1"/>
    <xf numFmtId="0" fontId="1" fillId="0" borderId="0" xfId="0" applyFont="1" applyAlignment="1" applyProtection="1"/>
    <xf numFmtId="166" fontId="3" fillId="0" borderId="0" xfId="1" quotePrefix="1" applyNumberFormat="1" applyFont="1" applyAlignment="1" applyProtection="1">
      <alignment horizontal="center"/>
    </xf>
    <xf numFmtId="0" fontId="3" fillId="0" borderId="0" xfId="0" applyFont="1" applyAlignment="1" applyProtection="1">
      <alignment horizontal="center"/>
    </xf>
    <xf numFmtId="0" fontId="31" fillId="0" borderId="0" xfId="0" applyFont="1" applyAlignment="1" applyProtection="1">
      <alignment horizontal="center"/>
    </xf>
    <xf numFmtId="166" fontId="3" fillId="0" borderId="0" xfId="1" applyNumberFormat="1" applyFont="1" applyAlignment="1" applyProtection="1">
      <alignment horizontal="center"/>
    </xf>
    <xf numFmtId="0" fontId="3" fillId="0" borderId="0" xfId="0" applyFont="1" applyProtection="1"/>
    <xf numFmtId="164" fontId="43" fillId="2" borderId="39" xfId="1" applyNumberFormat="1" applyFont="1" applyFill="1" applyBorder="1" applyProtection="1">
      <protection locked="0"/>
    </xf>
    <xf numFmtId="164" fontId="43" fillId="0" borderId="0" xfId="0" applyNumberFormat="1" applyFont="1" applyProtection="1"/>
    <xf numFmtId="164" fontId="1" fillId="0" borderId="39" xfId="1" applyNumberFormat="1" applyFont="1" applyFill="1" applyBorder="1" applyProtection="1"/>
    <xf numFmtId="0" fontId="1" fillId="0" borderId="0" xfId="0" applyFont="1" applyProtection="1"/>
    <xf numFmtId="164" fontId="43" fillId="2" borderId="65" xfId="1" applyNumberFormat="1" applyFont="1" applyFill="1" applyBorder="1" applyProtection="1">
      <protection locked="0"/>
    </xf>
    <xf numFmtId="164" fontId="1" fillId="0" borderId="65" xfId="1" applyNumberFormat="1" applyFont="1" applyFill="1" applyBorder="1" applyProtection="1"/>
    <xf numFmtId="164" fontId="3" fillId="0" borderId="66" xfId="0" applyNumberFormat="1" applyFont="1" applyBorder="1" applyProtection="1"/>
    <xf numFmtId="164" fontId="43" fillId="0" borderId="0" xfId="0" applyNumberFormat="1" applyFont="1" applyBorder="1" applyProtection="1"/>
    <xf numFmtId="164" fontId="3" fillId="0" borderId="69" xfId="0" applyNumberFormat="1" applyFont="1" applyBorder="1" applyProtection="1"/>
    <xf numFmtId="0" fontId="43" fillId="0" borderId="0" xfId="0" applyFont="1" applyFill="1" applyProtection="1"/>
    <xf numFmtId="0" fontId="1" fillId="0" borderId="0" xfId="0" applyFont="1" applyFill="1" applyBorder="1" applyAlignment="1" applyProtection="1">
      <alignment horizontal="left"/>
    </xf>
    <xf numFmtId="171" fontId="43" fillId="0" borderId="0" xfId="0" applyNumberFormat="1" applyFont="1" applyBorder="1" applyProtection="1"/>
    <xf numFmtId="0" fontId="0" fillId="11" borderId="0" xfId="0" applyFill="1"/>
    <xf numFmtId="0" fontId="38" fillId="11" borderId="24" xfId="0" applyFont="1" applyFill="1" applyBorder="1" applyAlignment="1">
      <alignment horizontal="center"/>
    </xf>
    <xf numFmtId="0" fontId="38" fillId="11" borderId="0" xfId="0" applyFont="1" applyFill="1"/>
    <xf numFmtId="0" fontId="38" fillId="0" borderId="0" xfId="0" applyFont="1" applyAlignment="1">
      <alignment wrapText="1"/>
    </xf>
    <xf numFmtId="0" fontId="38" fillId="11" borderId="0" xfId="0" applyFont="1" applyFill="1" applyAlignment="1">
      <alignment wrapText="1"/>
    </xf>
    <xf numFmtId="166" fontId="38" fillId="0" borderId="0" xfId="1" applyNumberFormat="1" applyFont="1"/>
    <xf numFmtId="166" fontId="0" fillId="0" borderId="0" xfId="1" applyNumberFormat="1" applyFont="1"/>
    <xf numFmtId="0" fontId="1" fillId="0" borderId="0" xfId="0" applyFont="1"/>
    <xf numFmtId="0" fontId="3" fillId="0" borderId="21" xfId="0" applyFont="1" applyFill="1" applyBorder="1" applyAlignment="1" applyProtection="1">
      <alignment horizontal="center" vertical="center"/>
      <protection locked="0"/>
    </xf>
    <xf numFmtId="166" fontId="38" fillId="0" borderId="24" xfId="1" applyNumberFormat="1" applyFont="1" applyBorder="1"/>
    <xf numFmtId="43" fontId="4" fillId="3" borderId="34" xfId="1" applyFont="1" applyFill="1" applyBorder="1" applyAlignment="1" applyProtection="1">
      <alignment vertical="center"/>
      <protection locked="0"/>
    </xf>
    <xf numFmtId="43" fontId="4" fillId="3" borderId="34" xfId="1" applyFont="1" applyFill="1" applyBorder="1" applyAlignment="1" applyProtection="1">
      <alignment horizontal="right" vertical="center"/>
    </xf>
    <xf numFmtId="43" fontId="4" fillId="3" borderId="34" xfId="1" applyFont="1" applyFill="1" applyBorder="1" applyAlignment="1" applyProtection="1">
      <alignment horizontal="right" vertical="center"/>
      <protection locked="0"/>
    </xf>
    <xf numFmtId="43" fontId="4" fillId="0" borderId="17" xfId="1" applyFont="1" applyBorder="1" applyAlignment="1" applyProtection="1">
      <alignment horizontal="center" vertical="center"/>
      <protection locked="0"/>
    </xf>
    <xf numFmtId="43" fontId="4" fillId="0" borderId="17" xfId="1" applyFont="1" applyBorder="1" applyAlignment="1" applyProtection="1">
      <alignment vertical="center"/>
    </xf>
    <xf numFmtId="43" fontId="4" fillId="0" borderId="17" xfId="1" applyFont="1" applyBorder="1" applyAlignment="1" applyProtection="1">
      <alignment vertical="center"/>
      <protection locked="0"/>
    </xf>
    <xf numFmtId="43" fontId="4" fillId="0" borderId="17" xfId="1" applyFont="1" applyFill="1" applyBorder="1" applyAlignment="1" applyProtection="1">
      <alignment vertical="center"/>
    </xf>
    <xf numFmtId="43" fontId="4" fillId="0" borderId="17" xfId="1" applyFont="1" applyFill="1" applyBorder="1" applyAlignment="1" applyProtection="1">
      <alignment vertical="center"/>
      <protection locked="0"/>
    </xf>
    <xf numFmtId="43" fontId="4" fillId="0" borderId="18" xfId="1" applyFont="1" applyFill="1" applyBorder="1" applyAlignment="1" applyProtection="1">
      <alignment vertical="center"/>
      <protection locked="0"/>
    </xf>
    <xf numFmtId="43" fontId="4" fillId="0" borderId="17" xfId="1" applyFont="1" applyBorder="1" applyAlignment="1" applyProtection="1">
      <alignment horizontal="left" vertical="center"/>
      <protection locked="0"/>
    </xf>
    <xf numFmtId="43" fontId="4" fillId="0" borderId="17" xfId="1" applyFont="1" applyBorder="1" applyAlignment="1" applyProtection="1">
      <alignment horizontal="left" vertical="center"/>
    </xf>
    <xf numFmtId="43" fontId="4" fillId="0" borderId="17" xfId="1" applyFont="1" applyFill="1" applyBorder="1" applyAlignment="1" applyProtection="1">
      <alignment horizontal="left" vertical="center"/>
    </xf>
    <xf numFmtId="43" fontId="4" fillId="0" borderId="17" xfId="1" applyFont="1" applyFill="1" applyBorder="1" applyAlignment="1" applyProtection="1">
      <alignment horizontal="left" vertical="center"/>
      <protection locked="0"/>
    </xf>
    <xf numFmtId="43" fontId="4" fillId="0" borderId="18" xfId="1" applyFont="1" applyFill="1" applyBorder="1" applyAlignment="1" applyProtection="1">
      <alignment horizontal="left" vertical="center"/>
      <protection locked="0"/>
    </xf>
    <xf numFmtId="43" fontId="4" fillId="0" borderId="34" xfId="1" applyFont="1" applyBorder="1" applyAlignment="1" applyProtection="1">
      <alignment horizontal="left" vertical="center"/>
      <protection locked="0"/>
    </xf>
    <xf numFmtId="43" fontId="4" fillId="0" borderId="34" xfId="1" applyFont="1" applyBorder="1" applyAlignment="1" applyProtection="1">
      <alignment horizontal="left" vertical="center"/>
    </xf>
    <xf numFmtId="43" fontId="4" fillId="0" borderId="34" xfId="1" applyFont="1" applyFill="1" applyBorder="1" applyAlignment="1" applyProtection="1">
      <alignment horizontal="left" vertical="center"/>
    </xf>
    <xf numFmtId="43" fontId="4" fillId="0" borderId="34" xfId="1" applyFont="1" applyFill="1" applyBorder="1" applyAlignment="1" applyProtection="1">
      <alignment horizontal="left" vertical="center"/>
      <protection locked="0"/>
    </xf>
    <xf numFmtId="43" fontId="3" fillId="0" borderId="17" xfId="1" applyFont="1" applyBorder="1" applyAlignment="1" applyProtection="1">
      <alignment horizontal="center" vertical="center"/>
      <protection locked="0"/>
    </xf>
    <xf numFmtId="43" fontId="3" fillId="0" borderId="22" xfId="1" applyFont="1" applyBorder="1" applyAlignment="1" applyProtection="1">
      <alignment vertical="center"/>
      <protection locked="0"/>
    </xf>
    <xf numFmtId="43" fontId="3" fillId="0" borderId="22" xfId="1" applyFont="1" applyBorder="1" applyAlignment="1" applyProtection="1">
      <alignment horizontal="right" vertical="center"/>
    </xf>
    <xf numFmtId="43" fontId="3" fillId="0" borderId="22" xfId="1" applyFont="1" applyFill="1" applyBorder="1" applyAlignment="1" applyProtection="1">
      <alignment vertical="center"/>
    </xf>
    <xf numFmtId="43" fontId="3" fillId="0" borderId="30" xfId="1" applyFont="1" applyBorder="1" applyAlignment="1" applyProtection="1">
      <alignment horizontal="right" vertical="center"/>
      <protection locked="0"/>
    </xf>
    <xf numFmtId="43" fontId="3" fillId="0" borderId="17" xfId="1" applyFont="1" applyBorder="1" applyAlignment="1" applyProtection="1">
      <alignment vertical="center"/>
      <protection locked="0"/>
    </xf>
    <xf numFmtId="43" fontId="3" fillId="0" borderId="17" xfId="1" applyFont="1" applyFill="1" applyBorder="1" applyAlignment="1" applyProtection="1">
      <alignment vertical="center"/>
    </xf>
    <xf numFmtId="43" fontId="3" fillId="0" borderId="17" xfId="1" applyFont="1" applyFill="1" applyBorder="1" applyAlignment="1" applyProtection="1">
      <alignment vertical="center"/>
      <protection locked="0"/>
    </xf>
    <xf numFmtId="43" fontId="3" fillId="0" borderId="18" xfId="1" applyFont="1" applyFill="1" applyBorder="1" applyAlignment="1" applyProtection="1">
      <alignment vertical="center"/>
      <protection locked="0"/>
    </xf>
    <xf numFmtId="43" fontId="3" fillId="0" borderId="17" xfId="1" applyFont="1" applyBorder="1" applyAlignment="1" applyProtection="1">
      <alignment vertical="center"/>
    </xf>
    <xf numFmtId="43" fontId="17" fillId="3" borderId="34" xfId="1" applyFont="1" applyFill="1" applyBorder="1" applyAlignment="1" applyProtection="1">
      <alignment horizontal="center" vertical="center"/>
      <protection locked="0"/>
    </xf>
    <xf numFmtId="43" fontId="18" fillId="3" borderId="34" xfId="1" applyFont="1" applyFill="1" applyBorder="1" applyAlignment="1" applyProtection="1">
      <alignment vertical="center"/>
    </xf>
    <xf numFmtId="43" fontId="18" fillId="3" borderId="34" xfId="1" applyFont="1" applyFill="1" applyBorder="1" applyAlignment="1" applyProtection="1">
      <alignment vertical="center"/>
      <protection locked="0"/>
    </xf>
    <xf numFmtId="43" fontId="42" fillId="3" borderId="34" xfId="1" applyFont="1" applyFill="1" applyBorder="1" applyAlignment="1" applyProtection="1">
      <alignment horizontal="center" vertical="center"/>
      <protection locked="0"/>
    </xf>
    <xf numFmtId="43" fontId="41" fillId="3" borderId="34" xfId="1" applyFont="1" applyFill="1" applyBorder="1" applyAlignment="1" applyProtection="1">
      <alignment vertical="center"/>
    </xf>
    <xf numFmtId="43" fontId="41" fillId="3" borderId="34" xfId="1" applyFont="1" applyFill="1" applyBorder="1" applyAlignment="1" applyProtection="1">
      <alignment vertical="center"/>
      <protection locked="0"/>
    </xf>
    <xf numFmtId="43" fontId="17" fillId="3" borderId="17" xfId="1" applyFont="1" applyFill="1" applyBorder="1" applyAlignment="1" applyProtection="1">
      <alignment horizontal="center" vertical="center"/>
      <protection locked="0"/>
    </xf>
    <xf numFmtId="43" fontId="18" fillId="3" borderId="17" xfId="1" applyFont="1" applyFill="1" applyBorder="1" applyAlignment="1" applyProtection="1">
      <alignment vertical="center"/>
    </xf>
    <xf numFmtId="43" fontId="18" fillId="3" borderId="17" xfId="1" applyFont="1" applyFill="1" applyBorder="1" applyAlignment="1" applyProtection="1">
      <alignment vertical="center"/>
      <protection locked="0"/>
    </xf>
    <xf numFmtId="43" fontId="17" fillId="3" borderId="70" xfId="1" applyFont="1" applyFill="1" applyBorder="1" applyAlignment="1" applyProtection="1">
      <alignment horizontal="center" vertical="center"/>
      <protection locked="0"/>
    </xf>
    <xf numFmtId="43" fontId="17" fillId="3" borderId="20" xfId="1" applyFont="1" applyFill="1" applyBorder="1" applyAlignment="1" applyProtection="1">
      <alignment horizontal="center" vertical="center"/>
      <protection locked="0"/>
    </xf>
    <xf numFmtId="43" fontId="18" fillId="3" borderId="20" xfId="1" applyFont="1" applyFill="1" applyBorder="1" applyAlignment="1" applyProtection="1">
      <alignment vertical="center"/>
    </xf>
    <xf numFmtId="43" fontId="18" fillId="3" borderId="20" xfId="1" applyFont="1" applyFill="1" applyBorder="1" applyAlignment="1" applyProtection="1">
      <alignment vertical="center"/>
      <protection locked="0"/>
    </xf>
    <xf numFmtId="43" fontId="18" fillId="3" borderId="39" xfId="1" applyFont="1" applyFill="1" applyBorder="1" applyAlignment="1" applyProtection="1">
      <alignment vertical="center"/>
      <protection locked="0"/>
    </xf>
    <xf numFmtId="43" fontId="17" fillId="3" borderId="53" xfId="1" applyFont="1" applyFill="1" applyBorder="1" applyAlignment="1" applyProtection="1">
      <alignment horizontal="center" vertical="center"/>
      <protection locked="0"/>
    </xf>
    <xf numFmtId="43" fontId="18" fillId="3" borderId="53" xfId="1" applyFont="1" applyFill="1" applyBorder="1" applyAlignment="1" applyProtection="1">
      <alignment vertical="center"/>
    </xf>
    <xf numFmtId="43" fontId="18" fillId="3" borderId="53" xfId="1" applyFont="1" applyFill="1" applyBorder="1" applyAlignment="1" applyProtection="1">
      <alignment vertical="center"/>
      <protection locked="0"/>
    </xf>
    <xf numFmtId="43" fontId="18" fillId="3" borderId="38" xfId="1" applyFont="1" applyFill="1" applyBorder="1" applyAlignment="1" applyProtection="1">
      <alignment vertical="center"/>
      <protection locked="0"/>
    </xf>
    <xf numFmtId="43" fontId="18" fillId="3" borderId="0" xfId="1" applyFont="1" applyFill="1" applyBorder="1" applyAlignment="1" applyProtection="1">
      <alignment vertical="center"/>
      <protection locked="0"/>
    </xf>
    <xf numFmtId="43" fontId="0" fillId="0" borderId="22" xfId="1" applyFont="1" applyBorder="1" applyAlignment="1" applyProtection="1">
      <alignment vertical="center"/>
      <protection locked="0"/>
    </xf>
    <xf numFmtId="43" fontId="0" fillId="0" borderId="22" xfId="1" applyFont="1" applyBorder="1" applyAlignment="1" applyProtection="1">
      <alignment horizontal="center" vertical="center"/>
      <protection locked="0"/>
    </xf>
    <xf numFmtId="43" fontId="0" fillId="0" borderId="22" xfId="1" applyFont="1" applyBorder="1" applyAlignment="1" applyProtection="1">
      <alignment horizontal="center" vertical="center" wrapText="1"/>
      <protection locked="0"/>
    </xf>
    <xf numFmtId="43" fontId="0" fillId="0" borderId="22" xfId="1" applyFont="1" applyBorder="1" applyAlignment="1" applyProtection="1">
      <alignment vertical="center"/>
    </xf>
    <xf numFmtId="43" fontId="3" fillId="0" borderId="14" xfId="1" applyFont="1" applyBorder="1" applyAlignment="1" applyProtection="1">
      <alignment horizontal="center" vertical="center"/>
      <protection locked="0"/>
    </xf>
    <xf numFmtId="43" fontId="0" fillId="0" borderId="14" xfId="1" applyFont="1" applyBorder="1" applyAlignment="1" applyProtection="1">
      <alignment vertical="center"/>
      <protection locked="0"/>
    </xf>
    <xf numFmtId="43" fontId="4" fillId="0" borderId="22" xfId="1" applyFont="1" applyFill="1" applyBorder="1" applyAlignment="1" applyProtection="1">
      <alignment vertical="center"/>
    </xf>
    <xf numFmtId="43" fontId="0" fillId="0" borderId="15" xfId="1" applyFont="1" applyBorder="1" applyAlignment="1" applyProtection="1">
      <alignment vertical="center"/>
      <protection locked="0"/>
    </xf>
    <xf numFmtId="43" fontId="0" fillId="0" borderId="17" xfId="1" applyFont="1" applyBorder="1" applyAlignment="1" applyProtection="1">
      <alignment vertical="center"/>
    </xf>
    <xf numFmtId="43" fontId="0" fillId="0" borderId="17" xfId="1" applyFont="1" applyBorder="1" applyAlignment="1" applyProtection="1">
      <alignment vertical="center"/>
      <protection locked="0"/>
    </xf>
    <xf numFmtId="43" fontId="0" fillId="0" borderId="30" xfId="1" applyFont="1" applyBorder="1" applyAlignment="1" applyProtection="1">
      <alignment vertical="center"/>
      <protection locked="0"/>
    </xf>
    <xf numFmtId="43" fontId="0" fillId="0" borderId="32" xfId="1" applyFont="1" applyBorder="1" applyAlignment="1" applyProtection="1">
      <alignment vertical="center"/>
      <protection locked="0"/>
    </xf>
    <xf numFmtId="43" fontId="0" fillId="0" borderId="32" xfId="1" applyFont="1" applyBorder="1" applyAlignment="1" applyProtection="1">
      <alignment vertical="center"/>
    </xf>
    <xf numFmtId="43" fontId="4" fillId="0" borderId="32" xfId="1" applyFont="1" applyFill="1" applyBorder="1" applyAlignment="1" applyProtection="1">
      <alignment vertical="center"/>
    </xf>
    <xf numFmtId="43" fontId="34" fillId="3" borderId="34" xfId="1" applyFont="1" applyFill="1" applyBorder="1" applyAlignment="1">
      <alignment horizontal="right"/>
    </xf>
    <xf numFmtId="43" fontId="3" fillId="3" borderId="17" xfId="1" applyFont="1" applyFill="1" applyBorder="1" applyAlignment="1" applyProtection="1">
      <alignment horizontal="center" vertical="center"/>
      <protection locked="0"/>
    </xf>
    <xf numFmtId="43" fontId="4" fillId="3" borderId="17" xfId="1" applyFont="1" applyFill="1" applyBorder="1" applyAlignment="1" applyProtection="1">
      <alignment vertical="center"/>
    </xf>
    <xf numFmtId="43" fontId="0" fillId="0" borderId="34" xfId="1" applyFont="1" applyFill="1" applyBorder="1" applyAlignment="1">
      <alignment horizontal="left"/>
    </xf>
    <xf numFmtId="43" fontId="3" fillId="0" borderId="34" xfId="1" applyFont="1" applyFill="1" applyBorder="1" applyAlignment="1" applyProtection="1">
      <alignment horizontal="center" vertical="center"/>
      <protection locked="0"/>
    </xf>
    <xf numFmtId="43" fontId="4" fillId="0" borderId="34" xfId="1" applyFont="1" applyFill="1" applyBorder="1" applyAlignment="1" applyProtection="1">
      <alignment vertical="center"/>
    </xf>
    <xf numFmtId="43" fontId="4" fillId="0" borderId="34" xfId="1" applyFont="1" applyFill="1" applyBorder="1" applyAlignment="1" applyProtection="1">
      <alignment vertical="center"/>
      <protection locked="0"/>
    </xf>
    <xf numFmtId="43" fontId="46" fillId="3" borderId="34" xfId="1" applyFont="1" applyFill="1" applyBorder="1"/>
    <xf numFmtId="43" fontId="0" fillId="0" borderId="34" xfId="1" applyFont="1" applyBorder="1" applyAlignment="1">
      <alignment horizontal="left"/>
    </xf>
    <xf numFmtId="43" fontId="3" fillId="0" borderId="34" xfId="1" applyFont="1" applyBorder="1" applyAlignment="1" applyProtection="1">
      <alignment horizontal="center" vertical="center"/>
      <protection locked="0"/>
    </xf>
    <xf numFmtId="43" fontId="4" fillId="0" borderId="34" xfId="1" applyFont="1" applyBorder="1" applyAlignment="1" applyProtection="1">
      <alignment vertical="center"/>
    </xf>
    <xf numFmtId="43" fontId="4" fillId="0" borderId="34" xfId="1" applyFont="1" applyBorder="1" applyAlignment="1" applyProtection="1">
      <alignment vertical="center"/>
      <protection locked="0"/>
    </xf>
    <xf numFmtId="43" fontId="4" fillId="3" borderId="17" xfId="1" applyFont="1" applyFill="1" applyBorder="1" applyAlignment="1" applyProtection="1">
      <alignment horizontal="right" vertical="center"/>
    </xf>
    <xf numFmtId="43" fontId="4" fillId="0" borderId="71" xfId="1" applyFont="1" applyFill="1" applyBorder="1" applyAlignment="1" applyProtection="1">
      <alignment vertical="center"/>
      <protection locked="0"/>
    </xf>
    <xf numFmtId="43" fontId="4" fillId="3" borderId="22" xfId="1" applyFont="1" applyFill="1" applyBorder="1" applyAlignment="1" applyProtection="1">
      <alignment vertical="center"/>
    </xf>
    <xf numFmtId="43" fontId="0" fillId="0" borderId="72" xfId="1" applyFont="1" applyBorder="1" applyAlignment="1" applyProtection="1">
      <alignment vertical="center"/>
      <protection locked="0"/>
    </xf>
    <xf numFmtId="43" fontId="4" fillId="3" borderId="32" xfId="1" applyFont="1" applyFill="1" applyBorder="1" applyAlignment="1" applyProtection="1">
      <alignment vertical="center"/>
    </xf>
    <xf numFmtId="43" fontId="4" fillId="3" borderId="17" xfId="1" applyFont="1" applyFill="1" applyBorder="1" applyAlignment="1" applyProtection="1">
      <alignment vertical="center"/>
      <protection locked="0"/>
    </xf>
    <xf numFmtId="43" fontId="3" fillId="0" borderId="17" xfId="1" applyFont="1" applyFill="1" applyBorder="1" applyAlignment="1" applyProtection="1">
      <alignment horizontal="center" vertical="center"/>
      <protection locked="0"/>
    </xf>
    <xf numFmtId="43" fontId="4" fillId="0" borderId="20" xfId="1" applyFont="1" applyBorder="1" applyAlignment="1" applyProtection="1">
      <alignment vertical="center"/>
      <protection locked="0"/>
    </xf>
    <xf numFmtId="43" fontId="4" fillId="0" borderId="20" xfId="1" applyFont="1" applyBorder="1" applyAlignment="1" applyProtection="1">
      <alignment vertical="center"/>
    </xf>
    <xf numFmtId="43" fontId="4" fillId="0" borderId="20" xfId="1" applyFont="1" applyFill="1" applyBorder="1" applyAlignment="1" applyProtection="1">
      <alignment vertical="center"/>
    </xf>
    <xf numFmtId="43" fontId="4" fillId="0" borderId="21" xfId="1" applyFont="1" applyFill="1" applyBorder="1" applyAlignment="1" applyProtection="1">
      <alignment vertical="center"/>
      <protection locked="0"/>
    </xf>
    <xf numFmtId="43" fontId="20" fillId="0" borderId="34" xfId="1" applyFont="1" applyBorder="1" applyAlignment="1" applyProtection="1">
      <alignment vertical="center"/>
    </xf>
    <xf numFmtId="43" fontId="20" fillId="0" borderId="34" xfId="1" applyFont="1" applyFill="1" applyBorder="1" applyAlignment="1" applyProtection="1">
      <alignment vertical="center"/>
      <protection locked="0"/>
    </xf>
    <xf numFmtId="43" fontId="3" fillId="0" borderId="22" xfId="1" applyFont="1" applyBorder="1" applyAlignment="1" applyProtection="1">
      <alignment horizontal="center" vertical="center"/>
      <protection locked="0"/>
    </xf>
    <xf numFmtId="43" fontId="20" fillId="0" borderId="22" xfId="1" applyFont="1" applyBorder="1" applyAlignment="1" applyProtection="1">
      <alignment vertical="center"/>
    </xf>
    <xf numFmtId="43" fontId="20" fillId="0" borderId="22" xfId="1" applyFont="1" applyBorder="1" applyAlignment="1" applyProtection="1">
      <alignment vertical="center"/>
      <protection locked="0"/>
    </xf>
    <xf numFmtId="43" fontId="20" fillId="0" borderId="22" xfId="1" applyFont="1" applyFill="1" applyBorder="1" applyAlignment="1" applyProtection="1">
      <alignment vertical="center"/>
      <protection locked="0"/>
    </xf>
    <xf numFmtId="43" fontId="20" fillId="0" borderId="30" xfId="1" applyFont="1" applyFill="1" applyBorder="1" applyAlignment="1" applyProtection="1">
      <alignment vertical="center"/>
      <protection locked="0"/>
    </xf>
    <xf numFmtId="43" fontId="20" fillId="0" borderId="17" xfId="1" applyFont="1" applyBorder="1" applyAlignment="1" applyProtection="1">
      <alignment vertical="center"/>
      <protection locked="0"/>
    </xf>
    <xf numFmtId="43" fontId="20" fillId="0" borderId="17" xfId="1" applyFont="1" applyBorder="1" applyAlignment="1" applyProtection="1">
      <alignment vertical="center"/>
    </xf>
    <xf numFmtId="43" fontId="20" fillId="0" borderId="18" xfId="1" applyFont="1" applyFill="1" applyBorder="1" applyAlignment="1" applyProtection="1">
      <alignment vertical="center"/>
      <protection locked="0"/>
    </xf>
    <xf numFmtId="43" fontId="0" fillId="0" borderId="26" xfId="1" applyFont="1" applyBorder="1" applyAlignment="1" applyProtection="1">
      <alignment vertical="center"/>
      <protection locked="0"/>
    </xf>
    <xf numFmtId="43" fontId="0" fillId="0" borderId="26" xfId="1" applyFont="1" applyBorder="1" applyAlignment="1" applyProtection="1">
      <alignment vertical="center"/>
    </xf>
    <xf numFmtId="43" fontId="4" fillId="0" borderId="26" xfId="1" applyFont="1" applyFill="1" applyBorder="1" applyAlignment="1" applyProtection="1">
      <alignment vertical="center"/>
    </xf>
    <xf numFmtId="43" fontId="4" fillId="0" borderId="26" xfId="1" applyFont="1" applyFill="1" applyBorder="1" applyAlignment="1" applyProtection="1">
      <alignment vertical="center"/>
      <protection locked="0"/>
    </xf>
    <xf numFmtId="43" fontId="0" fillId="0" borderId="27" xfId="1" applyFont="1" applyBorder="1" applyAlignment="1" applyProtection="1">
      <alignment vertical="center"/>
      <protection locked="0"/>
    </xf>
    <xf numFmtId="43" fontId="20" fillId="0" borderId="34" xfId="1" applyFont="1" applyBorder="1" applyAlignment="1" applyProtection="1">
      <alignment vertical="center"/>
      <protection locked="0"/>
    </xf>
    <xf numFmtId="43" fontId="0" fillId="0" borderId="12" xfId="1" applyFont="1" applyBorder="1" applyAlignment="1" applyProtection="1">
      <alignment vertical="center"/>
      <protection locked="0"/>
    </xf>
    <xf numFmtId="43" fontId="0" fillId="0" borderId="24" xfId="1" applyFont="1" applyBorder="1" applyAlignment="1" applyProtection="1">
      <alignment vertical="center"/>
    </xf>
    <xf numFmtId="43" fontId="0" fillId="0" borderId="24" xfId="1" applyFont="1" applyBorder="1" applyAlignment="1" applyProtection="1">
      <alignment vertical="center"/>
      <protection locked="0"/>
    </xf>
    <xf numFmtId="43" fontId="0" fillId="0" borderId="24" xfId="1" applyFont="1" applyFill="1" applyBorder="1" applyAlignment="1" applyProtection="1">
      <alignment horizontal="center" vertical="center"/>
    </xf>
    <xf numFmtId="43" fontId="0" fillId="0" borderId="12" xfId="1" applyFont="1" applyBorder="1" applyAlignment="1" applyProtection="1">
      <alignment horizontal="center" vertical="center"/>
      <protection locked="0"/>
    </xf>
    <xf numFmtId="43" fontId="0" fillId="0" borderId="28" xfId="1" applyFont="1" applyBorder="1" applyAlignment="1" applyProtection="1">
      <alignment horizontal="center" vertical="center"/>
      <protection locked="0"/>
    </xf>
    <xf numFmtId="43" fontId="0" fillId="0" borderId="10" xfId="1" applyFont="1" applyBorder="1" applyAlignment="1" applyProtection="1">
      <alignment vertical="center"/>
      <protection locked="0"/>
    </xf>
    <xf numFmtId="43" fontId="0" fillId="0" borderId="10" xfId="1" applyFont="1" applyBorder="1" applyAlignment="1" applyProtection="1">
      <alignment vertical="center"/>
    </xf>
    <xf numFmtId="43" fontId="4" fillId="0" borderId="10" xfId="1" applyFont="1" applyFill="1" applyBorder="1" applyAlignment="1" applyProtection="1">
      <alignment vertical="center"/>
    </xf>
    <xf numFmtId="43" fontId="0" fillId="0" borderId="11" xfId="1" applyFont="1" applyBorder="1" applyAlignment="1" applyProtection="1">
      <alignment vertical="center"/>
      <protection locked="0"/>
    </xf>
    <xf numFmtId="43" fontId="3" fillId="0" borderId="10" xfId="1" applyFont="1" applyBorder="1" applyAlignment="1" applyProtection="1">
      <alignment vertical="center"/>
    </xf>
    <xf numFmtId="43" fontId="3" fillId="0" borderId="10" xfId="1" applyFont="1" applyFill="1" applyBorder="1" applyAlignment="1" applyProtection="1">
      <alignment vertical="center"/>
    </xf>
    <xf numFmtId="43" fontId="3" fillId="0" borderId="10" xfId="1" applyFont="1" applyFill="1" applyBorder="1" applyAlignment="1" applyProtection="1">
      <alignment vertical="center"/>
      <protection locked="0"/>
    </xf>
    <xf numFmtId="43" fontId="3" fillId="0" borderId="11" xfId="1" applyFont="1" applyFill="1" applyBorder="1" applyAlignment="1" applyProtection="1">
      <alignment vertical="center"/>
      <protection locked="0"/>
    </xf>
    <xf numFmtId="174" fontId="3" fillId="0" borderId="10" xfId="1" applyNumberFormat="1" applyFont="1" applyBorder="1" applyAlignment="1" applyProtection="1">
      <alignment vertical="center"/>
      <protection locked="0"/>
    </xf>
    <xf numFmtId="43" fontId="0" fillId="0" borderId="34" xfId="1" applyFont="1" applyBorder="1" applyAlignment="1">
      <alignment horizontal="center"/>
    </xf>
    <xf numFmtId="43" fontId="0" fillId="0" borderId="17" xfId="1" applyFont="1" applyFill="1" applyBorder="1" applyAlignment="1"/>
    <xf numFmtId="43" fontId="3" fillId="0" borderId="34" xfId="1" applyFont="1" applyBorder="1" applyAlignment="1" applyProtection="1">
      <alignment vertical="center"/>
      <protection locked="0"/>
    </xf>
    <xf numFmtId="43" fontId="3" fillId="0" borderId="18" xfId="1" applyFont="1" applyBorder="1" applyAlignment="1" applyProtection="1">
      <alignment vertical="center"/>
      <protection locked="0"/>
    </xf>
    <xf numFmtId="43" fontId="0" fillId="0" borderId="17" xfId="1" applyFont="1" applyBorder="1" applyAlignment="1">
      <alignment horizontal="center"/>
    </xf>
    <xf numFmtId="43" fontId="0" fillId="0" borderId="0" xfId="1" applyFont="1"/>
    <xf numFmtId="174" fontId="3" fillId="0" borderId="10" xfId="0" applyNumberFormat="1" applyFont="1" applyFill="1" applyBorder="1" applyAlignment="1" applyProtection="1">
      <alignment vertical="center"/>
      <protection locked="0"/>
    </xf>
    <xf numFmtId="43" fontId="0" fillId="0" borderId="22" xfId="1" applyFont="1" applyFill="1" applyBorder="1" applyAlignment="1" applyProtection="1">
      <alignment vertical="center"/>
      <protection locked="0"/>
    </xf>
    <xf numFmtId="43" fontId="0" fillId="0" borderId="22" xfId="1" applyFont="1" applyFill="1" applyBorder="1" applyAlignment="1" applyProtection="1">
      <alignment vertical="center"/>
    </xf>
    <xf numFmtId="43" fontId="0" fillId="0" borderId="30" xfId="1" applyFont="1" applyFill="1" applyBorder="1" applyAlignment="1" applyProtection="1">
      <alignment vertical="center"/>
      <protection locked="0"/>
    </xf>
    <xf numFmtId="43" fontId="46" fillId="0" borderId="34" xfId="1" applyFont="1" applyFill="1" applyBorder="1" applyAlignment="1">
      <alignment wrapText="1"/>
    </xf>
    <xf numFmtId="43" fontId="0" fillId="0" borderId="0" xfId="1" applyFont="1" applyFill="1"/>
    <xf numFmtId="43" fontId="0" fillId="0" borderId="34" xfId="1" applyFont="1" applyFill="1" applyBorder="1" applyAlignment="1">
      <alignment horizontal="center"/>
    </xf>
    <xf numFmtId="43" fontId="0" fillId="0" borderId="34" xfId="1" applyFont="1" applyFill="1" applyBorder="1" applyAlignment="1"/>
    <xf numFmtId="43" fontId="0" fillId="0" borderId="26" xfId="1" applyFont="1" applyFill="1" applyBorder="1" applyAlignment="1" applyProtection="1">
      <alignment vertical="center"/>
      <protection locked="0"/>
    </xf>
    <xf numFmtId="43" fontId="0" fillId="0" borderId="12" xfId="1" applyFont="1" applyFill="1" applyBorder="1" applyAlignment="1" applyProtection="1">
      <alignment vertical="center"/>
      <protection locked="0"/>
    </xf>
    <xf numFmtId="43" fontId="0" fillId="0" borderId="24" xfId="1" applyFont="1" applyFill="1" applyBorder="1" applyAlignment="1" applyProtection="1">
      <alignment vertical="center"/>
    </xf>
    <xf numFmtId="43" fontId="0" fillId="0" borderId="24" xfId="1" applyFont="1" applyFill="1" applyBorder="1" applyAlignment="1" applyProtection="1">
      <alignment vertical="center"/>
      <protection locked="0"/>
    </xf>
    <xf numFmtId="43" fontId="0" fillId="0" borderId="12" xfId="1" applyFont="1" applyFill="1" applyBorder="1" applyAlignment="1" applyProtection="1">
      <alignment horizontal="center" vertical="center"/>
      <protection locked="0"/>
    </xf>
    <xf numFmtId="43" fontId="0" fillId="0" borderId="28" xfId="1" applyFont="1" applyFill="1" applyBorder="1" applyAlignment="1" applyProtection="1">
      <alignment horizontal="center" vertical="center"/>
      <protection locked="0"/>
    </xf>
    <xf numFmtId="43" fontId="3" fillId="0" borderId="15" xfId="1" applyFont="1" applyFill="1" applyBorder="1" applyAlignment="1" applyProtection="1">
      <alignment horizontal="center" vertical="center" wrapText="1"/>
      <protection locked="0"/>
    </xf>
    <xf numFmtId="43" fontId="3" fillId="0" borderId="30" xfId="1" applyFont="1" applyFill="1" applyBorder="1" applyAlignment="1" applyProtection="1">
      <alignment horizontal="center" vertical="center" wrapText="1"/>
      <protection locked="0"/>
    </xf>
    <xf numFmtId="43" fontId="3" fillId="0" borderId="18" xfId="1" applyFont="1" applyFill="1" applyBorder="1" applyAlignment="1" applyProtection="1">
      <alignment horizontal="center" vertical="center"/>
      <protection locked="0"/>
    </xf>
    <xf numFmtId="43" fontId="46" fillId="0" borderId="34" xfId="1" applyFont="1" applyFill="1" applyBorder="1" applyAlignment="1"/>
    <xf numFmtId="43" fontId="0" fillId="0" borderId="32" xfId="1" applyFont="1" applyFill="1" applyBorder="1" applyAlignment="1" applyProtection="1">
      <alignment vertical="center"/>
      <protection locked="0"/>
    </xf>
    <xf numFmtId="43" fontId="0" fillId="0" borderId="32" xfId="1" applyFont="1" applyFill="1" applyBorder="1" applyAlignment="1" applyProtection="1">
      <alignment vertical="center"/>
    </xf>
    <xf numFmtId="43" fontId="0" fillId="0" borderId="10" xfId="1" applyFont="1" applyFill="1" applyBorder="1" applyAlignment="1" applyProtection="1">
      <alignment vertical="center"/>
      <protection locked="0"/>
    </xf>
    <xf numFmtId="174" fontId="3" fillId="0" borderId="10" xfId="1" applyNumberFormat="1" applyFont="1" applyFill="1" applyBorder="1" applyAlignment="1" applyProtection="1">
      <alignment vertical="center"/>
      <protection locked="0"/>
    </xf>
    <xf numFmtId="43" fontId="50" fillId="0" borderId="0" xfId="1" applyFont="1" applyAlignment="1">
      <alignment vertical="top"/>
    </xf>
    <xf numFmtId="43" fontId="38" fillId="5" borderId="73" xfId="1" applyFont="1" applyFill="1" applyBorder="1" applyAlignment="1">
      <alignment vertical="top"/>
    </xf>
    <xf numFmtId="43" fontId="38" fillId="6" borderId="34" xfId="1" applyFont="1" applyFill="1" applyBorder="1" applyAlignment="1">
      <alignment horizontal="center" vertical="top" wrapText="1"/>
    </xf>
    <xf numFmtId="43" fontId="0" fillId="0" borderId="0" xfId="1" applyFont="1" applyAlignment="1">
      <alignment vertical="top"/>
    </xf>
    <xf numFmtId="43" fontId="34" fillId="3" borderId="34" xfId="1" applyFont="1" applyFill="1" applyBorder="1" applyAlignment="1">
      <alignment vertical="top"/>
    </xf>
    <xf numFmtId="43" fontId="34" fillId="3" borderId="65" xfId="1" applyFont="1" applyFill="1" applyBorder="1" applyAlignment="1">
      <alignment vertical="top"/>
    </xf>
    <xf numFmtId="43" fontId="38" fillId="6" borderId="65" xfId="1" applyFont="1" applyFill="1" applyBorder="1" applyAlignment="1">
      <alignment vertical="top"/>
    </xf>
    <xf numFmtId="43" fontId="51" fillId="0" borderId="0" xfId="1" applyFont="1" applyAlignment="1">
      <alignment vertical="top"/>
    </xf>
    <xf numFmtId="43" fontId="50" fillId="3" borderId="34" xfId="1" applyFont="1" applyFill="1" applyBorder="1" applyAlignment="1">
      <alignment vertical="top"/>
    </xf>
    <xf numFmtId="43" fontId="51" fillId="6" borderId="34" xfId="1" applyFont="1" applyFill="1" applyBorder="1" applyAlignment="1">
      <alignment vertical="top"/>
    </xf>
    <xf numFmtId="43" fontId="50" fillId="3" borderId="0" xfId="1" applyFont="1" applyFill="1" applyAlignment="1">
      <alignment vertical="top"/>
    </xf>
    <xf numFmtId="43" fontId="51" fillId="6" borderId="65" xfId="1" applyFont="1" applyFill="1" applyBorder="1" applyAlignment="1">
      <alignment vertical="top"/>
    </xf>
    <xf numFmtId="43" fontId="51" fillId="7" borderId="34" xfId="1" applyFont="1" applyFill="1" applyBorder="1" applyAlignment="1">
      <alignment vertical="top"/>
    </xf>
    <xf numFmtId="43" fontId="50" fillId="0" borderId="0" xfId="1" applyFont="1" applyBorder="1" applyAlignment="1">
      <alignment vertical="top"/>
    </xf>
    <xf numFmtId="43" fontId="50" fillId="0" borderId="34" xfId="1" applyFont="1" applyFill="1" applyBorder="1" applyAlignment="1">
      <alignment vertical="top"/>
    </xf>
    <xf numFmtId="43" fontId="50" fillId="0" borderId="0" xfId="1" applyFont="1" applyFill="1" applyAlignment="1">
      <alignment vertical="top"/>
    </xf>
    <xf numFmtId="43" fontId="51" fillId="8" borderId="69" xfId="1" applyFont="1" applyFill="1" applyBorder="1" applyAlignment="1">
      <alignment vertical="top"/>
    </xf>
    <xf numFmtId="43" fontId="51" fillId="0" borderId="0" xfId="1" applyFont="1" applyFill="1" applyBorder="1" applyAlignment="1">
      <alignment vertical="top"/>
    </xf>
    <xf numFmtId="43" fontId="50" fillId="8" borderId="73" xfId="1" applyFont="1" applyFill="1" applyBorder="1" applyAlignment="1">
      <alignment vertical="top"/>
    </xf>
    <xf numFmtId="43" fontId="51" fillId="6" borderId="34" xfId="1" applyFont="1" applyFill="1" applyBorder="1" applyAlignment="1">
      <alignment horizontal="center" vertical="top" wrapText="1"/>
    </xf>
    <xf numFmtId="43" fontId="50" fillId="0" borderId="0" xfId="1" applyFont="1" applyFill="1" applyBorder="1" applyAlignment="1">
      <alignment horizontal="center" vertical="top" wrapText="1"/>
    </xf>
    <xf numFmtId="43" fontId="38" fillId="0" borderId="0" xfId="1" applyFont="1" applyAlignment="1">
      <alignment vertical="top"/>
    </xf>
    <xf numFmtId="43" fontId="34" fillId="3" borderId="34" xfId="1" applyFont="1" applyFill="1" applyBorder="1" applyAlignment="1">
      <alignment horizontal="right" vertical="top"/>
    </xf>
    <xf numFmtId="43" fontId="38" fillId="6" borderId="34" xfId="1" applyFont="1" applyFill="1" applyBorder="1" applyAlignment="1">
      <alignment vertical="top"/>
    </xf>
    <xf numFmtId="43" fontId="34" fillId="3" borderId="0" xfId="1" applyFont="1" applyFill="1" applyAlignment="1">
      <alignment vertical="top"/>
    </xf>
    <xf numFmtId="43" fontId="51" fillId="3" borderId="0" xfId="1" applyFont="1" applyFill="1" applyBorder="1" applyAlignment="1">
      <alignment vertical="top"/>
    </xf>
    <xf numFmtId="43" fontId="50" fillId="0" borderId="34" xfId="1" applyFont="1" applyBorder="1" applyAlignment="1">
      <alignment vertical="top"/>
    </xf>
    <xf numFmtId="43" fontId="51" fillId="3" borderId="0" xfId="1" applyFont="1" applyFill="1" applyAlignment="1">
      <alignment vertical="top"/>
    </xf>
    <xf numFmtId="43" fontId="51" fillId="6" borderId="74" xfId="1" applyFont="1" applyFill="1" applyBorder="1" applyAlignment="1">
      <alignment vertical="top"/>
    </xf>
    <xf numFmtId="43" fontId="50" fillId="3" borderId="55" xfId="1" applyFont="1" applyFill="1" applyBorder="1" applyAlignment="1">
      <alignment vertical="top"/>
    </xf>
    <xf numFmtId="43" fontId="51" fillId="3" borderId="53" xfId="1" applyFont="1" applyFill="1" applyBorder="1" applyAlignment="1">
      <alignment vertical="top"/>
    </xf>
    <xf numFmtId="43" fontId="50" fillId="7" borderId="34" xfId="1" applyFont="1" applyFill="1" applyBorder="1" applyAlignment="1">
      <alignment vertical="top"/>
    </xf>
    <xf numFmtId="43" fontId="50" fillId="3" borderId="34" xfId="1" applyFont="1" applyFill="1" applyBorder="1" applyAlignment="1">
      <alignment vertical="top" wrapText="1"/>
    </xf>
    <xf numFmtId="43" fontId="50" fillId="5" borderId="73" xfId="1" applyFont="1" applyFill="1" applyBorder="1" applyAlignment="1">
      <alignment vertical="top"/>
    </xf>
    <xf numFmtId="43" fontId="51" fillId="8" borderId="34" xfId="1" applyFont="1" applyFill="1" applyBorder="1" applyAlignment="1">
      <alignment horizontal="center" vertical="top" wrapText="1"/>
    </xf>
    <xf numFmtId="43" fontId="0" fillId="0" borderId="0" xfId="1" applyFont="1" applyBorder="1" applyAlignment="1">
      <alignment vertical="top"/>
    </xf>
    <xf numFmtId="43" fontId="34" fillId="7" borderId="34" xfId="1" applyFont="1" applyFill="1" applyBorder="1" applyAlignment="1">
      <alignment vertical="top"/>
    </xf>
    <xf numFmtId="43" fontId="50" fillId="3" borderId="0" xfId="1" applyFont="1" applyFill="1" applyBorder="1" applyAlignment="1">
      <alignment vertical="top"/>
    </xf>
    <xf numFmtId="43" fontId="38" fillId="3" borderId="0" xfId="1" applyFont="1" applyFill="1" applyBorder="1" applyAlignment="1">
      <alignment vertical="top"/>
    </xf>
    <xf numFmtId="43" fontId="38" fillId="0" borderId="0" xfId="1" applyFont="1" applyBorder="1" applyAlignment="1">
      <alignment vertical="top"/>
    </xf>
    <xf numFmtId="43" fontId="34" fillId="3" borderId="34" xfId="1" applyFont="1" applyFill="1" applyBorder="1" applyAlignment="1">
      <alignment vertical="top" wrapText="1"/>
    </xf>
    <xf numFmtId="43" fontId="34" fillId="7" borderId="34" xfId="1" applyFont="1" applyFill="1" applyBorder="1" applyAlignment="1">
      <alignment vertical="top" wrapText="1"/>
    </xf>
    <xf numFmtId="43" fontId="51" fillId="0" borderId="0" xfId="1" applyFont="1" applyBorder="1" applyAlignment="1">
      <alignment vertical="top"/>
    </xf>
    <xf numFmtId="43" fontId="50" fillId="3" borderId="53" xfId="1" applyFont="1" applyFill="1" applyBorder="1" applyAlignment="1">
      <alignment vertical="top" wrapText="1"/>
    </xf>
    <xf numFmtId="43" fontId="50" fillId="3" borderId="65" xfId="1" applyFont="1" applyFill="1" applyBorder="1" applyAlignment="1">
      <alignment vertical="top" wrapText="1"/>
    </xf>
    <xf numFmtId="43" fontId="34" fillId="3" borderId="39" xfId="1" applyFont="1" applyFill="1" applyBorder="1" applyAlignment="1">
      <alignment vertical="top" wrapText="1"/>
    </xf>
    <xf numFmtId="43" fontId="38" fillId="6" borderId="34" xfId="1" applyFont="1" applyFill="1" applyBorder="1" applyAlignment="1">
      <alignment horizontal="right" vertical="top"/>
    </xf>
    <xf numFmtId="43" fontId="50" fillId="3" borderId="39" xfId="1" applyFont="1" applyFill="1" applyBorder="1" applyAlignment="1">
      <alignment vertical="top" wrapText="1"/>
    </xf>
    <xf numFmtId="43" fontId="50" fillId="5" borderId="64" xfId="1" applyFont="1" applyFill="1" applyBorder="1" applyAlignment="1">
      <alignment vertical="top"/>
    </xf>
    <xf numFmtId="43" fontId="51" fillId="9" borderId="34" xfId="1" applyFont="1" applyFill="1" applyBorder="1" applyAlignment="1">
      <alignment vertical="top"/>
    </xf>
    <xf numFmtId="174" fontId="50" fillId="0" borderId="0" xfId="1" applyNumberFormat="1" applyFont="1" applyAlignment="1">
      <alignment vertical="top"/>
    </xf>
    <xf numFmtId="0" fontId="0" fillId="0" borderId="0" xfId="0" applyAlignment="1">
      <alignment shrinkToFit="1"/>
    </xf>
    <xf numFmtId="43" fontId="34" fillId="11" borderId="0" xfId="1" applyFont="1" applyFill="1"/>
    <xf numFmtId="43" fontId="38" fillId="0" borderId="0" xfId="1" applyFont="1"/>
    <xf numFmtId="43" fontId="33" fillId="11" borderId="0" xfId="1" applyFont="1" applyFill="1"/>
    <xf numFmtId="43" fontId="38" fillId="0" borderId="23" xfId="1" applyFont="1" applyBorder="1"/>
    <xf numFmtId="43" fontId="38" fillId="0" borderId="24" xfId="1" applyFont="1" applyBorder="1"/>
    <xf numFmtId="43" fontId="38" fillId="0" borderId="75" xfId="1" applyFont="1" applyBorder="1"/>
    <xf numFmtId="43" fontId="3" fillId="0" borderId="24" xfId="1" applyFont="1" applyBorder="1"/>
    <xf numFmtId="174" fontId="0" fillId="0" borderId="0" xfId="1" applyNumberFormat="1" applyFont="1"/>
    <xf numFmtId="174" fontId="0" fillId="0" borderId="2" xfId="0" applyNumberFormat="1" applyBorder="1" applyAlignment="1">
      <alignment vertical="center"/>
    </xf>
    <xf numFmtId="174" fontId="3" fillId="0" borderId="3" xfId="0" applyNumberFormat="1" applyFont="1" applyBorder="1" applyAlignment="1">
      <alignment vertical="center"/>
    </xf>
    <xf numFmtId="174" fontId="3" fillId="0" borderId="23" xfId="0" applyNumberFormat="1" applyFont="1" applyBorder="1" applyAlignment="1">
      <alignment vertical="center"/>
    </xf>
    <xf numFmtId="174" fontId="0" fillId="0" borderId="0" xfId="0" applyNumberFormat="1" applyAlignment="1">
      <alignment vertical="center"/>
    </xf>
    <xf numFmtId="174" fontId="1" fillId="0" borderId="0" xfId="0" applyNumberFormat="1" applyFont="1" applyAlignment="1">
      <alignment vertical="center"/>
    </xf>
    <xf numFmtId="174" fontId="0" fillId="0" borderId="43" xfId="0" applyNumberFormat="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174" fontId="0" fillId="0" borderId="16" xfId="0" applyNumberFormat="1" applyBorder="1" applyAlignment="1">
      <alignment vertical="center"/>
    </xf>
    <xf numFmtId="174" fontId="0" fillId="0" borderId="33" xfId="0" applyNumberFormat="1" applyBorder="1" applyAlignment="1">
      <alignment vertical="center"/>
    </xf>
    <xf numFmtId="174" fontId="1" fillId="0" borderId="16" xfId="0" applyNumberFormat="1" applyFont="1" applyBorder="1" applyAlignment="1" applyProtection="1">
      <alignment vertical="center"/>
      <protection locked="0"/>
    </xf>
    <xf numFmtId="174" fontId="38" fillId="0" borderId="2" xfId="1" applyNumberFormat="1" applyFont="1" applyBorder="1"/>
    <xf numFmtId="174" fontId="1" fillId="0" borderId="2" xfId="0" applyNumberFormat="1" applyFont="1" applyBorder="1" applyAlignment="1" applyProtection="1">
      <alignment vertical="center"/>
      <protection locked="0"/>
    </xf>
    <xf numFmtId="174" fontId="5" fillId="2" borderId="39" xfId="3" applyNumberFormat="1" applyFill="1" applyBorder="1" applyAlignment="1" applyProtection="1">
      <protection locked="0"/>
    </xf>
    <xf numFmtId="174" fontId="17" fillId="0" borderId="66" xfId="0" applyNumberFormat="1" applyFont="1" applyBorder="1"/>
    <xf numFmtId="174" fontId="40" fillId="0" borderId="0" xfId="0" applyNumberFormat="1" applyFont="1" applyBorder="1"/>
    <xf numFmtId="174" fontId="5" fillId="2" borderId="65" xfId="3" applyNumberFormat="1" applyFill="1" applyBorder="1" applyAlignment="1" applyProtection="1">
      <protection locked="0"/>
    </xf>
    <xf numFmtId="174" fontId="17" fillId="0" borderId="69" xfId="0" applyNumberFormat="1" applyFont="1" applyBorder="1"/>
    <xf numFmtId="174" fontId="15" fillId="0" borderId="0" xfId="1" applyNumberFormat="1" applyFont="1" applyAlignment="1">
      <alignment horizontal="center"/>
    </xf>
    <xf numFmtId="174" fontId="15" fillId="0" borderId="0" xfId="0" applyNumberFormat="1" applyFont="1" applyAlignment="1">
      <alignment horizontal="center"/>
    </xf>
    <xf numFmtId="174" fontId="3" fillId="0" borderId="0" xfId="1" quotePrefix="1" applyNumberFormat="1" applyFont="1" applyAlignment="1" applyProtection="1">
      <alignment horizontal="center"/>
    </xf>
    <xf numFmtId="174" fontId="3" fillId="0" borderId="0" xfId="1" applyNumberFormat="1" applyFont="1" applyAlignment="1" applyProtection="1">
      <alignment horizontal="center"/>
    </xf>
    <xf numFmtId="174" fontId="0" fillId="0" borderId="0" xfId="0" applyNumberFormat="1"/>
    <xf numFmtId="174" fontId="43" fillId="0" borderId="0" xfId="0" applyNumberFormat="1" applyFont="1" applyProtection="1"/>
    <xf numFmtId="174" fontId="53" fillId="0" borderId="0" xfId="0" applyNumberFormat="1" applyFont="1" applyProtection="1"/>
    <xf numFmtId="174" fontId="40" fillId="0" borderId="0" xfId="0" applyNumberFormat="1" applyFont="1"/>
    <xf numFmtId="174" fontId="1" fillId="0" borderId="39" xfId="1" applyNumberFormat="1" applyFont="1" applyFill="1" applyBorder="1" applyProtection="1"/>
    <xf numFmtId="174" fontId="1" fillId="0" borderId="65" xfId="1" applyNumberFormat="1" applyFont="1" applyFill="1" applyBorder="1" applyProtection="1"/>
    <xf numFmtId="174" fontId="3" fillId="0" borderId="66" xfId="0" applyNumberFormat="1" applyFont="1" applyBorder="1" applyProtection="1"/>
    <xf numFmtId="174" fontId="43" fillId="0" borderId="0" xfId="0" applyNumberFormat="1" applyFont="1" applyBorder="1" applyProtection="1"/>
    <xf numFmtId="174" fontId="3" fillId="0" borderId="69" xfId="0" applyNumberFormat="1" applyFont="1" applyBorder="1" applyProtection="1"/>
    <xf numFmtId="0" fontId="44" fillId="0" borderId="0" xfId="0" applyFont="1" applyProtection="1"/>
    <xf numFmtId="0" fontId="0" fillId="12" borderId="34" xfId="0" applyFill="1" applyBorder="1" applyAlignment="1">
      <alignment horizontal="left"/>
    </xf>
    <xf numFmtId="0" fontId="4" fillId="12" borderId="17" xfId="0" applyFont="1" applyFill="1" applyBorder="1" applyAlignment="1" applyProtection="1">
      <alignment horizontal="left" vertical="center"/>
      <protection locked="0"/>
    </xf>
    <xf numFmtId="43" fontId="34" fillId="12" borderId="34" xfId="1" applyFont="1" applyFill="1" applyBorder="1" applyAlignment="1">
      <alignment horizontal="center"/>
    </xf>
    <xf numFmtId="43" fontId="34" fillId="12" borderId="34" xfId="1" applyFont="1" applyFill="1" applyBorder="1" applyAlignment="1"/>
    <xf numFmtId="43" fontId="4" fillId="12" borderId="17" xfId="1" applyFont="1" applyFill="1" applyBorder="1" applyAlignment="1" applyProtection="1">
      <alignment vertical="center"/>
      <protection locked="0"/>
    </xf>
    <xf numFmtId="43" fontId="4" fillId="12" borderId="17" xfId="1" applyFont="1" applyFill="1" applyBorder="1" applyAlignment="1" applyProtection="1">
      <alignment vertical="center"/>
    </xf>
    <xf numFmtId="43" fontId="4" fillId="12" borderId="18" xfId="1" applyFont="1" applyFill="1" applyBorder="1" applyAlignment="1" applyProtection="1">
      <alignment vertical="center"/>
      <protection locked="0"/>
    </xf>
    <xf numFmtId="0" fontId="0" fillId="12" borderId="0" xfId="0" applyFill="1"/>
    <xf numFmtId="43" fontId="4" fillId="12" borderId="34" xfId="1" applyFont="1" applyFill="1" applyBorder="1" applyAlignment="1" applyProtection="1">
      <alignment vertical="center"/>
    </xf>
    <xf numFmtId="43" fontId="35" fillId="12" borderId="34" xfId="1" applyFont="1" applyFill="1" applyBorder="1" applyAlignment="1">
      <alignment horizontal="center"/>
    </xf>
    <xf numFmtId="43" fontId="35" fillId="12" borderId="34" xfId="1" applyFont="1" applyFill="1" applyBorder="1" applyAlignment="1"/>
    <xf numFmtId="43" fontId="35" fillId="12" borderId="17" xfId="1" applyFont="1" applyFill="1" applyBorder="1" applyAlignment="1"/>
    <xf numFmtId="0" fontId="1" fillId="12" borderId="34" xfId="0" applyFont="1" applyFill="1" applyBorder="1" applyAlignment="1">
      <alignment horizontal="left"/>
    </xf>
    <xf numFmtId="0" fontId="1" fillId="12" borderId="17" xfId="0" applyFont="1" applyFill="1" applyBorder="1" applyAlignment="1" applyProtection="1">
      <alignment horizontal="left" vertical="center" wrapText="1"/>
      <protection locked="0"/>
    </xf>
    <xf numFmtId="43" fontId="36" fillId="12" borderId="34" xfId="1" applyFont="1" applyFill="1" applyBorder="1" applyAlignment="1">
      <alignment horizontal="center"/>
    </xf>
    <xf numFmtId="43" fontId="36" fillId="12" borderId="17" xfId="1" applyFont="1" applyFill="1" applyBorder="1" applyAlignment="1"/>
    <xf numFmtId="43" fontId="1" fillId="12" borderId="17" xfId="1" applyFont="1" applyFill="1" applyBorder="1" applyAlignment="1" applyProtection="1">
      <alignment horizontal="center" vertical="center"/>
      <protection locked="0"/>
    </xf>
    <xf numFmtId="0" fontId="1" fillId="0" borderId="37" xfId="0" applyFont="1" applyFill="1" applyBorder="1" applyAlignment="1" applyProtection="1">
      <alignment horizontal="left" vertical="center" wrapText="1"/>
      <protection locked="0"/>
    </xf>
    <xf numFmtId="43" fontId="1" fillId="0" borderId="17" xfId="1" applyFont="1" applyFill="1" applyBorder="1" applyAlignment="1" applyProtection="1">
      <alignment horizontal="center" vertical="center"/>
      <protection locked="0"/>
    </xf>
    <xf numFmtId="43" fontId="1" fillId="0" borderId="17" xfId="1" applyFont="1" applyFill="1" applyBorder="1" applyAlignment="1" applyProtection="1">
      <alignment vertical="center"/>
    </xf>
    <xf numFmtId="43" fontId="1" fillId="0" borderId="18" xfId="1" applyFont="1" applyFill="1" applyBorder="1" applyAlignment="1" applyProtection="1">
      <alignment vertical="center"/>
      <protection locked="0"/>
    </xf>
    <xf numFmtId="0" fontId="1" fillId="0" borderId="0" xfId="0" applyFont="1" applyFill="1"/>
    <xf numFmtId="0" fontId="0" fillId="0" borderId="78" xfId="0" applyBorder="1" applyAlignment="1">
      <alignment horizontal="left"/>
    </xf>
    <xf numFmtId="43" fontId="1" fillId="0" borderId="78" xfId="1" applyFont="1" applyFill="1" applyBorder="1" applyAlignment="1" applyProtection="1">
      <alignment vertical="center"/>
    </xf>
    <xf numFmtId="43" fontId="0" fillId="0" borderId="78" xfId="1" applyFont="1" applyBorder="1" applyAlignment="1">
      <alignment horizontal="left"/>
    </xf>
    <xf numFmtId="43" fontId="1" fillId="0" borderId="78" xfId="1" applyNumberFormat="1" applyFont="1" applyFill="1" applyBorder="1" applyAlignment="1" applyProtection="1">
      <alignment vertical="center"/>
      <protection locked="0"/>
    </xf>
    <xf numFmtId="0" fontId="1" fillId="0" borderId="78" xfId="0" applyFont="1" applyBorder="1" applyAlignment="1">
      <alignment horizontal="left"/>
    </xf>
    <xf numFmtId="43" fontId="3" fillId="0" borderId="78" xfId="1" applyFont="1" applyFill="1" applyBorder="1" applyAlignment="1" applyProtection="1">
      <alignment horizontal="center" vertical="center"/>
      <protection locked="0"/>
    </xf>
    <xf numFmtId="0" fontId="1" fillId="0" borderId="79" xfId="0" applyFont="1" applyBorder="1" applyAlignment="1">
      <alignment horizontal="left"/>
    </xf>
    <xf numFmtId="0" fontId="0" fillId="0" borderId="80" xfId="0" applyBorder="1" applyAlignment="1">
      <alignment horizontal="left"/>
    </xf>
    <xf numFmtId="0" fontId="1" fillId="0" borderId="71" xfId="0" applyFont="1" applyFill="1" applyBorder="1" applyAlignment="1" applyProtection="1">
      <alignment horizontal="left" vertical="center"/>
      <protection locked="0"/>
    </xf>
    <xf numFmtId="0" fontId="0" fillId="0" borderId="71" xfId="0" applyBorder="1" applyAlignment="1">
      <alignment horizontal="left"/>
    </xf>
    <xf numFmtId="0" fontId="1" fillId="0" borderId="22" xfId="0" applyFont="1" applyFill="1" applyBorder="1" applyAlignment="1" applyProtection="1">
      <alignment horizontal="left" vertical="center" wrapText="1"/>
      <protection locked="0"/>
    </xf>
    <xf numFmtId="43" fontId="1" fillId="0" borderId="22" xfId="1" applyFont="1" applyFill="1" applyBorder="1" applyAlignment="1" applyProtection="1">
      <alignment vertical="center"/>
      <protection locked="0"/>
    </xf>
    <xf numFmtId="0" fontId="0" fillId="0" borderId="0" xfId="0"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0" xfId="0" applyFill="1" applyAlignment="1" applyProtection="1">
      <alignment horizontal="left" wrapText="1"/>
      <protection locked="0"/>
    </xf>
    <xf numFmtId="0" fontId="0" fillId="0" borderId="0" xfId="0" applyFill="1" applyAlignment="1">
      <alignment horizontal="left"/>
    </xf>
    <xf numFmtId="0" fontId="1" fillId="0" borderId="17" xfId="0" applyFont="1" applyFill="1" applyBorder="1" applyAlignment="1" applyProtection="1">
      <alignment vertical="center" wrapText="1"/>
      <protection locked="0"/>
    </xf>
    <xf numFmtId="0" fontId="4" fillId="0" borderId="0" xfId="0" applyFont="1" applyFill="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15" fontId="46" fillId="0" borderId="34" xfId="0" applyNumberFormat="1" applyFont="1" applyFill="1" applyBorder="1" applyAlignment="1">
      <alignment horizontal="left"/>
    </xf>
    <xf numFmtId="169" fontId="46" fillId="0" borderId="34" xfId="0" applyNumberFormat="1" applyFont="1" applyFill="1" applyBorder="1" applyAlignment="1">
      <alignment horizontal="left"/>
    </xf>
    <xf numFmtId="15" fontId="46" fillId="0" borderId="34" xfId="0" applyNumberFormat="1" applyFont="1" applyFill="1" applyBorder="1" applyAlignment="1">
      <alignment horizontal="left" wrapText="1"/>
    </xf>
    <xf numFmtId="15" fontId="46" fillId="0" borderId="73" xfId="0" applyNumberFormat="1" applyFont="1" applyFill="1" applyBorder="1" applyAlignment="1">
      <alignment horizontal="left" wrapText="1"/>
    </xf>
    <xf numFmtId="0" fontId="0" fillId="0" borderId="32" xfId="0" applyFill="1" applyBorder="1" applyAlignment="1" applyProtection="1">
      <alignment horizontal="left" vertical="center"/>
      <protection locked="0"/>
    </xf>
    <xf numFmtId="0" fontId="0" fillId="0" borderId="0" xfId="0" applyFill="1" applyAlignment="1" applyProtection="1">
      <alignment horizontal="left"/>
      <protection locked="0"/>
    </xf>
    <xf numFmtId="0" fontId="0" fillId="0" borderId="81" xfId="0" applyBorder="1" applyAlignment="1"/>
    <xf numFmtId="0" fontId="1" fillId="0" borderId="71" xfId="0" applyFont="1" applyFill="1" applyBorder="1" applyAlignment="1" applyProtection="1">
      <alignment vertical="center"/>
      <protection locked="0"/>
    </xf>
    <xf numFmtId="0" fontId="1" fillId="0" borderId="65" xfId="0" applyFont="1" applyFill="1" applyBorder="1" applyAlignment="1">
      <alignment horizontal="left"/>
    </xf>
    <xf numFmtId="0" fontId="0" fillId="0" borderId="65" xfId="0" applyFill="1" applyBorder="1" applyAlignment="1">
      <alignment horizontal="left"/>
    </xf>
    <xf numFmtId="0" fontId="4" fillId="0" borderId="22" xfId="0" applyFont="1" applyFill="1" applyBorder="1" applyAlignment="1" applyProtection="1">
      <alignment horizontal="left" vertical="center"/>
      <protection locked="0"/>
    </xf>
    <xf numFmtId="43" fontId="0" fillId="0" borderId="65" xfId="1" applyFont="1" applyFill="1" applyBorder="1" applyAlignment="1">
      <alignment horizontal="center"/>
    </xf>
    <xf numFmtId="43" fontId="1" fillId="0" borderId="22" xfId="1" applyFont="1" applyFill="1" applyBorder="1" applyAlignment="1" applyProtection="1">
      <alignment horizontal="center" vertical="center"/>
      <protection locked="0"/>
    </xf>
    <xf numFmtId="43" fontId="4" fillId="0" borderId="22" xfId="1" applyFont="1" applyFill="1" applyBorder="1" applyAlignment="1" applyProtection="1">
      <alignment vertical="center"/>
      <protection locked="0"/>
    </xf>
    <xf numFmtId="43" fontId="4" fillId="0" borderId="30" xfId="1" applyFont="1" applyFill="1" applyBorder="1" applyAlignment="1" applyProtection="1">
      <alignment vertical="center"/>
      <protection locked="0"/>
    </xf>
    <xf numFmtId="0" fontId="3" fillId="0" borderId="27" xfId="0" applyFont="1" applyFill="1" applyBorder="1" applyAlignment="1" applyProtection="1">
      <alignment horizontal="center" vertical="center"/>
      <protection locked="0"/>
    </xf>
    <xf numFmtId="0" fontId="1" fillId="0" borderId="16" xfId="0" applyFont="1" applyFill="1" applyBorder="1" applyAlignment="1" applyProtection="1">
      <alignment vertical="center" wrapText="1"/>
      <protection locked="0"/>
    </xf>
    <xf numFmtId="0" fontId="0" fillId="0" borderId="65" xfId="0" applyBorder="1" applyAlignment="1">
      <alignment horizontal="left"/>
    </xf>
    <xf numFmtId="43" fontId="0" fillId="0" borderId="65" xfId="1" applyFont="1" applyBorder="1" applyAlignment="1">
      <alignment horizontal="center"/>
    </xf>
    <xf numFmtId="43" fontId="4" fillId="0" borderId="22" xfId="1" applyFont="1" applyBorder="1" applyAlignment="1" applyProtection="1">
      <alignment vertical="center"/>
    </xf>
    <xf numFmtId="43" fontId="4" fillId="0" borderId="22" xfId="1" applyFont="1" applyBorder="1" applyAlignment="1" applyProtection="1">
      <alignment vertical="center"/>
      <protection locked="0"/>
    </xf>
    <xf numFmtId="43" fontId="1" fillId="0" borderId="17" xfId="1" applyFont="1" applyFill="1" applyBorder="1" applyAlignment="1" applyProtection="1">
      <alignment vertical="center"/>
      <protection locked="0"/>
    </xf>
    <xf numFmtId="43" fontId="1" fillId="0" borderId="34" xfId="1" applyFont="1" applyFill="1" applyBorder="1" applyAlignment="1">
      <alignment horizontal="center"/>
    </xf>
    <xf numFmtId="43" fontId="1" fillId="0" borderId="34" xfId="1" applyFont="1" applyFill="1" applyBorder="1" applyAlignment="1" applyProtection="1">
      <alignment vertical="center"/>
    </xf>
    <xf numFmtId="43" fontId="1" fillId="0" borderId="34" xfId="1" applyFont="1" applyFill="1" applyBorder="1" applyAlignment="1"/>
    <xf numFmtId="43" fontId="1" fillId="0" borderId="17" xfId="1" applyFont="1" applyFill="1" applyBorder="1" applyAlignment="1"/>
    <xf numFmtId="0" fontId="1" fillId="0" borderId="22" xfId="0" applyFont="1" applyFill="1" applyBorder="1" applyAlignment="1" applyProtection="1">
      <alignment horizontal="center" vertical="center"/>
      <protection locked="0"/>
    </xf>
    <xf numFmtId="0" fontId="1" fillId="0" borderId="22" xfId="0" applyFont="1" applyFill="1" applyBorder="1" applyAlignment="1" applyProtection="1">
      <alignment horizontal="left" vertical="center"/>
      <protection locked="0"/>
    </xf>
    <xf numFmtId="43" fontId="1" fillId="0" borderId="22" xfId="1" applyFont="1" applyFill="1" applyBorder="1" applyAlignment="1" applyProtection="1">
      <alignment vertical="center"/>
    </xf>
    <xf numFmtId="0" fontId="1" fillId="0" borderId="17"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0" fontId="1" fillId="0" borderId="78" xfId="0" applyFont="1" applyFill="1" applyBorder="1" applyAlignment="1">
      <alignment horizontal="left"/>
    </xf>
    <xf numFmtId="43" fontId="36" fillId="0" borderId="22" xfId="1" applyFont="1" applyFill="1" applyBorder="1" applyAlignment="1" applyProtection="1">
      <alignment vertical="center"/>
      <protection locked="0"/>
    </xf>
    <xf numFmtId="43" fontId="36" fillId="0" borderId="22" xfId="1" applyFont="1" applyFill="1" applyBorder="1" applyAlignment="1" applyProtection="1">
      <alignment vertical="center"/>
    </xf>
    <xf numFmtId="43" fontId="36" fillId="0" borderId="30" xfId="1" applyFont="1" applyFill="1" applyBorder="1" applyAlignment="1" applyProtection="1">
      <alignment vertical="center"/>
      <protection locked="0"/>
    </xf>
    <xf numFmtId="43" fontId="35" fillId="0" borderId="34" xfId="1" applyFont="1" applyFill="1" applyBorder="1" applyAlignment="1">
      <alignment horizontal="center"/>
    </xf>
    <xf numFmtId="43" fontId="35" fillId="0" borderId="22" xfId="1" applyFont="1" applyFill="1" applyBorder="1" applyAlignment="1" applyProtection="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82" xfId="0" applyFont="1" applyBorder="1" applyAlignment="1">
      <alignment horizontal="left" vertical="center" indent="1"/>
    </xf>
    <xf numFmtId="0" fontId="3" fillId="0" borderId="4" xfId="0" applyFont="1" applyBorder="1" applyAlignment="1">
      <alignment horizontal="left" vertical="center" indent="1"/>
    </xf>
    <xf numFmtId="0" fontId="3" fillId="0" borderId="7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7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Border="1" applyAlignment="1">
      <alignment horizontal="center" vertical="center" wrapText="1"/>
    </xf>
    <xf numFmtId="0" fontId="4" fillId="0" borderId="4" xfId="0" applyFont="1" applyBorder="1" applyAlignment="1">
      <alignment horizontal="left" vertical="center" indent="1"/>
    </xf>
    <xf numFmtId="0" fontId="12" fillId="0" borderId="0" xfId="0" applyFont="1" applyAlignment="1" applyProtection="1">
      <alignment horizontal="justify" vertical="center"/>
      <protection locked="0"/>
    </xf>
    <xf numFmtId="0" fontId="3" fillId="0" borderId="1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0" fillId="0" borderId="22" xfId="0" applyBorder="1"/>
    <xf numFmtId="0" fontId="3"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13" fillId="0" borderId="0" xfId="0" applyFont="1" applyAlignment="1" applyProtection="1">
      <alignment horizontal="justify" vertical="center"/>
      <protection locked="0"/>
    </xf>
    <xf numFmtId="0" fontId="3" fillId="0" borderId="14"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8" fillId="3" borderId="23" xfId="0" applyFont="1" applyFill="1" applyBorder="1" applyAlignment="1" applyProtection="1">
      <alignment horizontal="center" vertical="center"/>
      <protection locked="0"/>
    </xf>
    <xf numFmtId="0" fontId="18" fillId="3" borderId="24" xfId="0" applyFont="1" applyFill="1" applyBorder="1" applyAlignment="1" applyProtection="1">
      <alignment horizontal="center" vertical="center"/>
      <protection locked="0"/>
    </xf>
    <xf numFmtId="0" fontId="18" fillId="3" borderId="25" xfId="0" applyFont="1" applyFill="1" applyBorder="1" applyAlignment="1" applyProtection="1">
      <alignment horizontal="center" vertical="center"/>
      <protection locked="0"/>
    </xf>
    <xf numFmtId="0" fontId="17" fillId="0" borderId="14"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18" fillId="0" borderId="22" xfId="0" applyFont="1" applyBorder="1"/>
    <xf numFmtId="14" fontId="3" fillId="4" borderId="54" xfId="0" applyNumberFormat="1" applyFont="1" applyFill="1" applyBorder="1" applyAlignment="1" applyProtection="1">
      <alignment horizontal="center" vertical="center" wrapText="1"/>
      <protection locked="0"/>
    </xf>
    <xf numFmtId="14" fontId="3" fillId="4" borderId="74" xfId="0" applyNumberFormat="1" applyFont="1" applyFill="1" applyBorder="1" applyAlignment="1" applyProtection="1">
      <alignment horizontal="center" vertical="center" wrapText="1"/>
      <protection locked="0"/>
    </xf>
    <xf numFmtId="168" fontId="3" fillId="4" borderId="54" xfId="0" applyNumberFormat="1" applyFont="1" applyFill="1" applyBorder="1" applyAlignment="1" applyProtection="1">
      <alignment horizontal="right" vertical="center" wrapText="1"/>
      <protection locked="0"/>
    </xf>
    <xf numFmtId="168" fontId="3" fillId="4" borderId="74" xfId="0" applyNumberFormat="1" applyFont="1" applyFill="1" applyBorder="1" applyAlignment="1" applyProtection="1">
      <alignment horizontal="right" vertical="center" wrapText="1"/>
      <protection locked="0"/>
    </xf>
    <xf numFmtId="0" fontId="3" fillId="4" borderId="54" xfId="0" applyFont="1" applyFill="1" applyBorder="1" applyAlignment="1" applyProtection="1">
      <alignment horizontal="center" vertical="center" wrapText="1"/>
      <protection locked="0"/>
    </xf>
    <xf numFmtId="0" fontId="3" fillId="4" borderId="74" xfId="0" applyFont="1" applyFill="1" applyBorder="1" applyAlignment="1" applyProtection="1">
      <alignment horizontal="center" vertical="center" wrapText="1"/>
      <protection locked="0"/>
    </xf>
    <xf numFmtId="0" fontId="3" fillId="4" borderId="54" xfId="0" applyFont="1" applyFill="1" applyBorder="1" applyAlignment="1" applyProtection="1">
      <alignment vertical="center" wrapText="1"/>
      <protection locked="0"/>
    </xf>
    <xf numFmtId="0" fontId="3" fillId="4" borderId="74" xfId="0" applyFont="1" applyFill="1" applyBorder="1" applyAlignment="1" applyProtection="1">
      <alignment vertical="center" wrapText="1"/>
      <protection locked="0"/>
    </xf>
    <xf numFmtId="0" fontId="3" fillId="4" borderId="54" xfId="0" applyFont="1" applyFill="1" applyBorder="1" applyAlignment="1" applyProtection="1">
      <alignment horizontal="left" vertical="center" wrapText="1"/>
      <protection locked="0"/>
    </xf>
    <xf numFmtId="0" fontId="3" fillId="4" borderId="74" xfId="0" applyFont="1" applyFill="1" applyBorder="1" applyAlignment="1" applyProtection="1">
      <alignment horizontal="left" vertical="center" wrapText="1"/>
      <protection locked="0"/>
    </xf>
    <xf numFmtId="0" fontId="3" fillId="4" borderId="85" xfId="0" applyFont="1" applyFill="1" applyBorder="1" applyAlignment="1" applyProtection="1">
      <alignment horizontal="left" vertical="center" wrapText="1"/>
      <protection locked="0"/>
    </xf>
    <xf numFmtId="0" fontId="3" fillId="4" borderId="86" xfId="0" applyFont="1" applyFill="1" applyBorder="1" applyAlignment="1" applyProtection="1">
      <alignment horizontal="left" vertical="center" wrapText="1"/>
      <protection locked="0"/>
    </xf>
    <xf numFmtId="0" fontId="3" fillId="4" borderId="54" xfId="0" applyFont="1" applyFill="1" applyBorder="1" applyAlignment="1" applyProtection="1">
      <alignment horizontal="left" vertical="top" wrapText="1"/>
      <protection locked="0"/>
    </xf>
    <xf numFmtId="0" fontId="3" fillId="4" borderId="74" xfId="0" applyFont="1" applyFill="1" applyBorder="1" applyAlignment="1" applyProtection="1">
      <alignment horizontal="left" vertical="top"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0" fillId="0" borderId="53" xfId="0" applyBorder="1" applyAlignment="1">
      <alignment horizontal="center" vertical="center" wrapText="1"/>
    </xf>
    <xf numFmtId="0" fontId="3" fillId="0" borderId="2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locked="0"/>
    </xf>
    <xf numFmtId="0" fontId="3" fillId="0" borderId="82" xfId="0" applyFont="1" applyBorder="1" applyAlignment="1" applyProtection="1">
      <alignment horizontal="center" vertical="center" wrapText="1"/>
      <protection locked="0"/>
    </xf>
    <xf numFmtId="0" fontId="3" fillId="0" borderId="8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0" fillId="0" borderId="53" xfId="0" applyBorder="1"/>
    <xf numFmtId="0" fontId="3" fillId="3" borderId="14"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34" xfId="0" applyBorder="1" applyAlignment="1" applyProtection="1">
      <alignment horizontal="center" vertical="center"/>
      <protection locked="0"/>
    </xf>
    <xf numFmtId="0" fontId="3" fillId="0" borderId="85"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2" fillId="0" borderId="0" xfId="0" applyFont="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85" xfId="0" applyFont="1" applyFill="1" applyBorder="1" applyAlignment="1" applyProtection="1">
      <alignment horizontal="center" vertical="center" wrapText="1"/>
      <protection locked="0"/>
    </xf>
    <xf numFmtId="0" fontId="3" fillId="0" borderId="89"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3" fillId="0" borderId="74" xfId="0" applyFont="1" applyFill="1" applyBorder="1" applyAlignment="1" applyProtection="1">
      <alignment horizontal="center" vertical="center" wrapText="1"/>
      <protection locked="0"/>
    </xf>
    <xf numFmtId="0" fontId="9" fillId="0" borderId="0" xfId="0" applyFont="1" applyFill="1" applyAlignment="1" applyProtection="1">
      <alignment horizontal="left" vertical="center"/>
      <protection locked="0"/>
    </xf>
    <xf numFmtId="0" fontId="3" fillId="0" borderId="86" xfId="0"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3" fillId="0" borderId="54"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left" vertical="center" wrapText="1"/>
      <protection locked="0"/>
    </xf>
    <xf numFmtId="0" fontId="3" fillId="0" borderId="74"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12" fillId="0" borderId="0" xfId="0" applyFont="1" applyFill="1" applyAlignment="1" applyProtection="1">
      <alignment horizontal="justify" vertical="center"/>
      <protection locked="0"/>
    </xf>
    <xf numFmtId="0" fontId="13" fillId="0" borderId="0" xfId="0" applyFont="1" applyFill="1" applyAlignment="1" applyProtection="1">
      <alignment horizontal="justify" vertical="center"/>
      <protection locked="0"/>
    </xf>
    <xf numFmtId="0" fontId="3" fillId="0" borderId="65"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43" fontId="3" fillId="0" borderId="54" xfId="1" applyFont="1" applyFill="1" applyBorder="1" applyAlignment="1" applyProtection="1">
      <alignment horizontal="center" vertical="center" wrapText="1"/>
      <protection locked="0"/>
    </xf>
    <xf numFmtId="43" fontId="3" fillId="0" borderId="53" xfId="1" applyFont="1" applyFill="1" applyBorder="1" applyAlignment="1" applyProtection="1">
      <alignment horizontal="center" vertical="center" wrapText="1"/>
      <protection locked="0"/>
    </xf>
    <xf numFmtId="43" fontId="3" fillId="0" borderId="65" xfId="1" applyFont="1" applyFill="1" applyBorder="1" applyAlignment="1" applyProtection="1">
      <alignment horizontal="center" vertical="center" wrapText="1"/>
      <protection locked="0"/>
    </xf>
    <xf numFmtId="43" fontId="3" fillId="0" borderId="22" xfId="1" applyFont="1" applyFill="1" applyBorder="1" applyAlignment="1" applyProtection="1">
      <alignment horizontal="center" vertical="center" wrapText="1"/>
      <protection locked="0"/>
    </xf>
    <xf numFmtId="0" fontId="38" fillId="6" borderId="63" xfId="0" applyFont="1" applyFill="1" applyBorder="1" applyAlignment="1">
      <alignment horizontal="center" vertical="top"/>
    </xf>
    <xf numFmtId="0" fontId="38" fillId="6" borderId="73" xfId="0" applyFont="1" applyFill="1" applyBorder="1" applyAlignment="1">
      <alignment horizontal="center" vertical="top"/>
    </xf>
    <xf numFmtId="0" fontId="51" fillId="6" borderId="63" xfId="0" applyFont="1" applyFill="1" applyBorder="1" applyAlignment="1">
      <alignment horizontal="center" vertical="top"/>
    </xf>
    <xf numFmtId="0" fontId="51" fillId="6" borderId="73" xfId="0" applyFont="1" applyFill="1" applyBorder="1" applyAlignment="1">
      <alignment horizontal="center" vertical="top"/>
    </xf>
    <xf numFmtId="0" fontId="38" fillId="8" borderId="0" xfId="0" applyFont="1" applyFill="1" applyAlignment="1">
      <alignment horizontal="center"/>
    </xf>
    <xf numFmtId="0" fontId="0" fillId="0" borderId="39" xfId="0" applyFont="1" applyBorder="1" applyAlignment="1">
      <alignment horizontal="left" vertical="top"/>
    </xf>
    <xf numFmtId="0" fontId="0" fillId="0" borderId="53" xfId="0" applyFont="1" applyBorder="1" applyAlignment="1">
      <alignment horizontal="left" vertical="top"/>
    </xf>
    <xf numFmtId="0" fontId="0" fillId="0" borderId="65" xfId="0" applyFont="1" applyBorder="1" applyAlignment="1">
      <alignment horizontal="left" vertical="top"/>
    </xf>
    <xf numFmtId="0" fontId="0" fillId="3" borderId="39" xfId="0" applyFont="1" applyFill="1" applyBorder="1" applyAlignment="1">
      <alignment horizontal="left" vertical="top"/>
    </xf>
    <xf numFmtId="0" fontId="0" fillId="3" borderId="53" xfId="0" applyFont="1" applyFill="1" applyBorder="1" applyAlignment="1">
      <alignment horizontal="left" vertical="top"/>
    </xf>
    <xf numFmtId="0" fontId="0" fillId="3" borderId="65" xfId="0" applyFont="1" applyFill="1" applyBorder="1" applyAlignment="1">
      <alignment horizontal="left" vertical="top"/>
    </xf>
    <xf numFmtId="0" fontId="0" fillId="3" borderId="34" xfId="0" applyFont="1" applyFill="1" applyBorder="1" applyAlignment="1">
      <alignment horizontal="left" vertical="top" wrapText="1"/>
    </xf>
    <xf numFmtId="43" fontId="34" fillId="3" borderId="39" xfId="1" applyFont="1" applyFill="1" applyBorder="1" applyAlignment="1">
      <alignment horizontal="right" vertical="top"/>
    </xf>
    <xf numFmtId="43" fontId="34" fillId="3" borderId="53" xfId="1" applyFont="1" applyFill="1" applyBorder="1" applyAlignment="1">
      <alignment horizontal="right" vertical="top"/>
    </xf>
    <xf numFmtId="43" fontId="34" fillId="3" borderId="65" xfId="1" applyFont="1" applyFill="1" applyBorder="1" applyAlignment="1">
      <alignment horizontal="right" vertical="top"/>
    </xf>
    <xf numFmtId="0" fontId="38" fillId="8" borderId="0" xfId="0" applyFont="1" applyFill="1" applyAlignment="1">
      <alignment horizontal="center" vertical="top"/>
    </xf>
    <xf numFmtId="0" fontId="0" fillId="3" borderId="39" xfId="0" applyFont="1" applyFill="1" applyBorder="1" applyAlignment="1">
      <alignment horizontal="left" vertical="top" wrapText="1"/>
    </xf>
    <xf numFmtId="0" fontId="0" fillId="3" borderId="65" xfId="0" applyFont="1" applyFill="1" applyBorder="1" applyAlignment="1">
      <alignment horizontal="left" vertical="top" wrapText="1"/>
    </xf>
    <xf numFmtId="43" fontId="34" fillId="3" borderId="34" xfId="1" applyFont="1" applyFill="1" applyBorder="1" applyAlignment="1">
      <alignment horizontal="right" vertical="top"/>
    </xf>
    <xf numFmtId="0" fontId="0" fillId="3" borderId="39" xfId="0" applyFont="1" applyFill="1" applyBorder="1" applyAlignment="1">
      <alignment horizontal="center" vertical="top"/>
    </xf>
    <xf numFmtId="0" fontId="0" fillId="3" borderId="53" xfId="0" applyFont="1" applyFill="1" applyBorder="1" applyAlignment="1">
      <alignment horizontal="center" vertical="top"/>
    </xf>
    <xf numFmtId="0" fontId="0" fillId="3" borderId="53" xfId="0" applyFont="1" applyFill="1" applyBorder="1" applyAlignment="1">
      <alignment horizontal="left" vertical="top" wrapText="1"/>
    </xf>
    <xf numFmtId="43" fontId="34" fillId="3" borderId="39" xfId="1" applyFont="1" applyFill="1" applyBorder="1" applyAlignment="1">
      <alignment horizontal="right" vertical="top" wrapText="1"/>
    </xf>
    <xf numFmtId="43" fontId="34" fillId="3" borderId="53" xfId="1" applyFont="1" applyFill="1" applyBorder="1" applyAlignment="1">
      <alignment horizontal="right" vertical="top" wrapText="1"/>
    </xf>
    <xf numFmtId="43" fontId="34" fillId="3" borderId="65" xfId="1" applyFont="1" applyFill="1" applyBorder="1" applyAlignment="1">
      <alignment horizontal="right" vertical="top" wrapText="1"/>
    </xf>
    <xf numFmtId="0" fontId="0" fillId="3" borderId="39" xfId="0" applyFill="1" applyBorder="1" applyAlignment="1">
      <alignment horizontal="center" vertical="top" wrapText="1"/>
    </xf>
    <xf numFmtId="0" fontId="0" fillId="3" borderId="53" xfId="0" applyFill="1" applyBorder="1" applyAlignment="1">
      <alignment horizontal="center" vertical="top" wrapText="1"/>
    </xf>
    <xf numFmtId="0" fontId="0" fillId="0" borderId="39" xfId="0" applyFont="1" applyBorder="1" applyAlignment="1">
      <alignment horizontal="center" vertical="top"/>
    </xf>
    <xf numFmtId="0" fontId="0" fillId="0" borderId="53" xfId="0" applyFont="1" applyBorder="1" applyAlignment="1">
      <alignment horizontal="center" vertical="top"/>
    </xf>
    <xf numFmtId="0" fontId="0" fillId="3" borderId="39" xfId="0" applyFill="1" applyBorder="1" applyAlignment="1">
      <alignment horizontal="left" vertical="center" wrapText="1"/>
    </xf>
    <xf numFmtId="0" fontId="0" fillId="3" borderId="53" xfId="0" applyFill="1" applyBorder="1" applyAlignment="1">
      <alignment horizontal="left" vertical="center" wrapText="1"/>
    </xf>
    <xf numFmtId="0" fontId="0" fillId="3" borderId="65" xfId="0" applyFill="1" applyBorder="1" applyAlignment="1">
      <alignment horizontal="left" vertical="center" wrapText="1"/>
    </xf>
    <xf numFmtId="43" fontId="50" fillId="3" borderId="39" xfId="1" applyFont="1" applyFill="1" applyBorder="1" applyAlignment="1">
      <alignment vertical="top" wrapText="1"/>
    </xf>
    <xf numFmtId="43" fontId="50" fillId="3" borderId="53" xfId="1" applyFont="1" applyFill="1" applyBorder="1" applyAlignment="1">
      <alignment vertical="top" wrapText="1"/>
    </xf>
    <xf numFmtId="0" fontId="0" fillId="3" borderId="39" xfId="0" applyFont="1" applyFill="1" applyBorder="1" applyAlignment="1">
      <alignment horizontal="center" vertical="top" wrapText="1"/>
    </xf>
    <xf numFmtId="0" fontId="0" fillId="3" borderId="65" xfId="0" applyFont="1" applyFill="1" applyBorder="1" applyAlignment="1">
      <alignment horizontal="center" vertical="top" wrapText="1"/>
    </xf>
    <xf numFmtId="0" fontId="0" fillId="3" borderId="65" xfId="0" applyFill="1" applyBorder="1" applyAlignment="1">
      <alignment horizontal="center" vertical="top" wrapText="1"/>
    </xf>
    <xf numFmtId="0" fontId="0" fillId="3" borderId="63" xfId="0" applyFill="1" applyBorder="1" applyAlignment="1">
      <alignment horizontal="left"/>
    </xf>
    <xf numFmtId="0" fontId="0" fillId="3" borderId="73" xfId="0" applyFill="1" applyBorder="1" applyAlignment="1">
      <alignment horizontal="left"/>
    </xf>
    <xf numFmtId="0" fontId="0" fillId="0" borderId="63" xfId="0" applyBorder="1" applyAlignment="1">
      <alignment horizontal="left"/>
    </xf>
    <xf numFmtId="0" fontId="0" fillId="0" borderId="73" xfId="0" applyBorder="1" applyAlignment="1">
      <alignment horizontal="left"/>
    </xf>
    <xf numFmtId="0" fontId="0" fillId="0" borderId="63" xfId="0" applyBorder="1" applyAlignment="1">
      <alignment horizontal="left" vertical="center" wrapText="1"/>
    </xf>
    <xf numFmtId="0" fontId="0" fillId="0" borderId="73" xfId="0" applyBorder="1" applyAlignment="1">
      <alignment horizontal="left" vertical="center" wrapText="1"/>
    </xf>
    <xf numFmtId="0" fontId="0" fillId="0" borderId="63" xfId="0" applyBorder="1" applyAlignment="1">
      <alignment horizontal="left" vertical="center"/>
    </xf>
    <xf numFmtId="0" fontId="0" fillId="0" borderId="73" xfId="0" applyBorder="1" applyAlignment="1">
      <alignment horizontal="left" vertical="center"/>
    </xf>
    <xf numFmtId="0" fontId="38" fillId="10" borderId="63" xfId="0" applyFont="1" applyFill="1" applyBorder="1" applyAlignment="1">
      <alignment horizontal="center"/>
    </xf>
    <xf numFmtId="0" fontId="38" fillId="10" borderId="73" xfId="0" applyFont="1" applyFill="1" applyBorder="1" applyAlignment="1">
      <alignment horizontal="center"/>
    </xf>
    <xf numFmtId="0" fontId="0" fillId="0" borderId="63" xfId="0" applyFill="1" applyBorder="1" applyAlignment="1">
      <alignment horizontal="left"/>
    </xf>
    <xf numFmtId="0" fontId="0" fillId="0" borderId="73" xfId="0" applyFill="1" applyBorder="1" applyAlignment="1">
      <alignment horizontal="left"/>
    </xf>
    <xf numFmtId="0" fontId="38" fillId="9" borderId="63" xfId="0" applyFont="1" applyFill="1" applyBorder="1" applyAlignment="1">
      <alignment horizontal="center"/>
    </xf>
    <xf numFmtId="0" fontId="38" fillId="9" borderId="73" xfId="0" applyFont="1" applyFill="1" applyBorder="1" applyAlignment="1">
      <alignment horizontal="center"/>
    </xf>
    <xf numFmtId="0" fontId="38" fillId="0" borderId="23" xfId="0" applyFont="1" applyBorder="1" applyAlignment="1">
      <alignment horizontal="center"/>
    </xf>
    <xf numFmtId="0" fontId="38" fillId="0" borderId="75" xfId="0" applyFont="1" applyBorder="1" applyAlignment="1">
      <alignment horizontal="center"/>
    </xf>
    <xf numFmtId="0" fontId="44" fillId="0" borderId="0" xfId="0" applyFont="1" applyAlignment="1">
      <alignment horizontal="center" wrapText="1"/>
    </xf>
    <xf numFmtId="0" fontId="38" fillId="0" borderId="24" xfId="0" applyFont="1" applyBorder="1" applyAlignment="1">
      <alignment horizontal="center"/>
    </xf>
    <xf numFmtId="0" fontId="4" fillId="2" borderId="0" xfId="0" applyFont="1" applyFill="1" applyBorder="1" applyAlignment="1" applyProtection="1">
      <alignment horizontal="left"/>
      <protection locked="0"/>
    </xf>
    <xf numFmtId="0" fontId="18" fillId="0" borderId="0" xfId="0" applyFont="1" applyFill="1" applyBorder="1" applyAlignment="1" applyProtection="1">
      <alignment horizontal="left"/>
    </xf>
    <xf numFmtId="0" fontId="1" fillId="2" borderId="0"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protection locked="0"/>
    </xf>
    <xf numFmtId="0" fontId="32" fillId="0" borderId="0" xfId="0" applyFont="1" applyFill="1" applyBorder="1" applyAlignment="1" applyProtection="1">
      <alignment horizontal="left"/>
    </xf>
    <xf numFmtId="0" fontId="32" fillId="2" borderId="0" xfId="0" applyFont="1" applyFill="1" applyBorder="1" applyAlignment="1" applyProtection="1">
      <alignment horizontal="left" wrapText="1"/>
      <protection locked="0"/>
    </xf>
  </cellXfs>
  <cellStyles count="8">
    <cellStyle name="Comma" xfId="1" builtinId="3"/>
    <cellStyle name="Comma 2" xfId="2"/>
    <cellStyle name="Hyperlink" xfId="3" builtinId="8"/>
    <cellStyle name="Normal" xfId="0" builtinId="0"/>
    <cellStyle name="Normal 2" xfId="4"/>
    <cellStyle name="Normal 2 10" xfId="5"/>
    <cellStyle name="Normal 6" xfId="6"/>
    <cellStyle name="Percent"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cid:image002.jpg@01CFC90F.2F1B3B80" TargetMode="External"/><Relationship Id="rId2" Type="http://schemas.openxmlformats.org/officeDocument/2006/relationships/image" Target="../media/image1.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image" Target="cid:image002.jpg@01CFC90F.2F1B3B80" TargetMode="External"/><Relationship Id="rId2" Type="http://schemas.openxmlformats.org/officeDocument/2006/relationships/image" Target="../media/image1.jpe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8.jpeg"/><Relationship Id="rId1" Type="http://schemas.openxmlformats.org/officeDocument/2006/relationships/image" Target="../media/image2.jpeg"/><Relationship Id="rId4" Type="http://schemas.openxmlformats.org/officeDocument/2006/relationships/image" Target="cid:image002.jpg@01CFC90F.2F1B3B80"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cid:image002.jpg@01CFC90F.2F1B3B80" TargetMode="External"/><Relationship Id="rId2" Type="http://schemas.openxmlformats.org/officeDocument/2006/relationships/image" Target="../media/image1.jpe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cid:image002.jpg@01CFC90F.2F1B3B80" TargetMode="External"/><Relationship Id="rId2" Type="http://schemas.openxmlformats.org/officeDocument/2006/relationships/image" Target="../media/image1.jpe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3" Type="http://schemas.openxmlformats.org/officeDocument/2006/relationships/image" Target="cid:image002.jpg@01CFC90F.2F1B3B80" TargetMode="External"/><Relationship Id="rId2" Type="http://schemas.openxmlformats.org/officeDocument/2006/relationships/image" Target="../media/image1.jpe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cid:image002.jpg@01CFC90F.2F1B3B80" TargetMode="External"/><Relationship Id="rId2" Type="http://schemas.openxmlformats.org/officeDocument/2006/relationships/image" Target="../media/image1.jpeg"/><Relationship Id="rId1" Type="http://schemas.openxmlformats.org/officeDocument/2006/relationships/image" Target="../media/image4.emf"/><Relationship Id="rId5" Type="http://schemas.openxmlformats.org/officeDocument/2006/relationships/image" Target="../media/image2.jpeg"/><Relationship Id="rId4"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7.jpeg"/><Relationship Id="rId1" Type="http://schemas.openxmlformats.org/officeDocument/2006/relationships/image" Target="../media/image6.jpeg"/><Relationship Id="rId4" Type="http://schemas.openxmlformats.org/officeDocument/2006/relationships/image" Target="cid:image002.jpg@01CFC90F.2F1B3B80"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8.jpeg"/><Relationship Id="rId4" Type="http://schemas.openxmlformats.org/officeDocument/2006/relationships/image" Target="cid:image002.jpg@01CFC90F.2F1B3B80"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2.jpg@01CFC90F.2F1B3B8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581025</xdr:colOff>
      <xdr:row>6</xdr:row>
      <xdr:rowOff>0</xdr:rowOff>
    </xdr:to>
    <xdr:pic>
      <xdr:nvPicPr>
        <xdr:cNvPr id="111829"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9525"/>
          <a:ext cx="3600450" cy="10001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3</xdr:col>
      <xdr:colOff>314325</xdr:colOff>
      <xdr:row>5</xdr:row>
      <xdr:rowOff>142875</xdr:rowOff>
    </xdr:to>
    <xdr:pic>
      <xdr:nvPicPr>
        <xdr:cNvPr id="111830" name="Picture 9"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3333750" cy="9906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1647825</xdr:colOff>
      <xdr:row>6</xdr:row>
      <xdr:rowOff>47625</xdr:rowOff>
    </xdr:to>
    <xdr:pic>
      <xdr:nvPicPr>
        <xdr:cNvPr id="120939" name="Picture 4"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9525"/>
          <a:ext cx="4276725" cy="1047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3</xdr:col>
      <xdr:colOff>400050</xdr:colOff>
      <xdr:row>6</xdr:row>
      <xdr:rowOff>9525</xdr:rowOff>
    </xdr:to>
    <xdr:pic>
      <xdr:nvPicPr>
        <xdr:cNvPr id="122175"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47625" y="19050"/>
          <a:ext cx="3724275" cy="1057275"/>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1171575</xdr:colOff>
      <xdr:row>6</xdr:row>
      <xdr:rowOff>38100</xdr:rowOff>
    </xdr:to>
    <xdr:pic>
      <xdr:nvPicPr>
        <xdr:cNvPr id="122176"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543425" cy="110490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3</xdr:col>
      <xdr:colOff>1162050</xdr:colOff>
      <xdr:row>6</xdr:row>
      <xdr:rowOff>0</xdr:rowOff>
    </xdr:to>
    <xdr:pic>
      <xdr:nvPicPr>
        <xdr:cNvPr id="122177" name="Picture 3"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9525"/>
          <a:ext cx="4533900" cy="10572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0</xdr:row>
      <xdr:rowOff>19050</xdr:rowOff>
    </xdr:from>
    <xdr:to>
      <xdr:col>2</xdr:col>
      <xdr:colOff>400050</xdr:colOff>
      <xdr:row>6</xdr:row>
      <xdr:rowOff>9525</xdr:rowOff>
    </xdr:to>
    <xdr:pic>
      <xdr:nvPicPr>
        <xdr:cNvPr id="123730"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0"/>
          <a:ext cx="3924300"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23731"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52975" cy="104775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3</xdr:col>
      <xdr:colOff>876300</xdr:colOff>
      <xdr:row>6</xdr:row>
      <xdr:rowOff>0</xdr:rowOff>
    </xdr:to>
    <xdr:pic>
      <xdr:nvPicPr>
        <xdr:cNvPr id="123732" name="Picture 3"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9525"/>
          <a:ext cx="6248400"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1152525</xdr:colOff>
      <xdr:row>6</xdr:row>
      <xdr:rowOff>38100</xdr:rowOff>
    </xdr:to>
    <xdr:pic>
      <xdr:nvPicPr>
        <xdr:cNvPr id="123733"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33925" cy="104775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581025</xdr:colOff>
      <xdr:row>6</xdr:row>
      <xdr:rowOff>38100</xdr:rowOff>
    </xdr:to>
    <xdr:pic>
      <xdr:nvPicPr>
        <xdr:cNvPr id="123734"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62425" cy="10477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3</xdr:col>
      <xdr:colOff>619125</xdr:colOff>
      <xdr:row>5</xdr:row>
      <xdr:rowOff>142875</xdr:rowOff>
    </xdr:to>
    <xdr:pic>
      <xdr:nvPicPr>
        <xdr:cNvPr id="123735" name="Picture 3"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0"/>
          <a:ext cx="5991225" cy="990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1190625</xdr:colOff>
      <xdr:row>5</xdr:row>
      <xdr:rowOff>142875</xdr:rowOff>
    </xdr:to>
    <xdr:pic>
      <xdr:nvPicPr>
        <xdr:cNvPr id="123736" name="Picture 9"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0"/>
          <a:ext cx="2981325" cy="990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1638300</xdr:colOff>
      <xdr:row>5</xdr:row>
      <xdr:rowOff>142875</xdr:rowOff>
    </xdr:to>
    <xdr:pic>
      <xdr:nvPicPr>
        <xdr:cNvPr id="123737" name="Picture 9"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0"/>
          <a:ext cx="3429000" cy="9906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1171575</xdr:colOff>
      <xdr:row>6</xdr:row>
      <xdr:rowOff>38100</xdr:rowOff>
    </xdr:to>
    <xdr:pic>
      <xdr:nvPicPr>
        <xdr:cNvPr id="124647"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xdr:from>
      <xdr:col>0</xdr:col>
      <xdr:colOff>47625</xdr:colOff>
      <xdr:row>0</xdr:row>
      <xdr:rowOff>19050</xdr:rowOff>
    </xdr:from>
    <xdr:to>
      <xdr:col>2</xdr:col>
      <xdr:colOff>400050</xdr:colOff>
      <xdr:row>6</xdr:row>
      <xdr:rowOff>9525</xdr:rowOff>
    </xdr:to>
    <xdr:pic>
      <xdr:nvPicPr>
        <xdr:cNvPr id="124648" name="Picture 1" descr="DWA Logo 35mm RGB"/>
        <xdr:cNvPicPr>
          <a:picLocks noChangeAspect="1" noChangeArrowheads="1"/>
        </xdr:cNvPicPr>
      </xdr:nvPicPr>
      <xdr:blipFill>
        <a:blip xmlns:r="http://schemas.openxmlformats.org/officeDocument/2006/relationships" r:embed="rId2" cstate="print"/>
        <a:srcRect/>
        <a:stretch>
          <a:fillRect/>
        </a:stretch>
      </xdr:blipFill>
      <xdr:spPr bwMode="auto">
        <a:xfrm>
          <a:off x="47625" y="19050"/>
          <a:ext cx="2971800"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24649"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4</xdr:col>
      <xdr:colOff>333375</xdr:colOff>
      <xdr:row>6</xdr:row>
      <xdr:rowOff>0</xdr:rowOff>
    </xdr:to>
    <xdr:pic>
      <xdr:nvPicPr>
        <xdr:cNvPr id="124650" name="Picture 4" descr="DWAS Logo RGB"/>
        <xdr:cNvPicPr>
          <a:picLocks noChangeAspect="1" noChangeArrowheads="1"/>
        </xdr:cNvPicPr>
      </xdr:nvPicPr>
      <xdr:blipFill>
        <a:blip xmlns:r="http://schemas.openxmlformats.org/officeDocument/2006/relationships" r:embed="rId3" r:link="rId4" cstate="print"/>
        <a:srcRect/>
        <a:stretch>
          <a:fillRect/>
        </a:stretch>
      </xdr:blipFill>
      <xdr:spPr bwMode="auto">
        <a:xfrm>
          <a:off x="0" y="9525"/>
          <a:ext cx="5248275"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24651"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590550</xdr:colOff>
      <xdr:row>6</xdr:row>
      <xdr:rowOff>38100</xdr:rowOff>
    </xdr:to>
    <xdr:pic>
      <xdr:nvPicPr>
        <xdr:cNvPr id="124652"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85725</xdr:colOff>
      <xdr:row>5</xdr:row>
      <xdr:rowOff>142875</xdr:rowOff>
    </xdr:to>
    <xdr:pic>
      <xdr:nvPicPr>
        <xdr:cNvPr id="124653" name="Picture 3" descr="DWAS Logo RGB"/>
        <xdr:cNvPicPr>
          <a:picLocks noChangeAspect="1" noChangeArrowheads="1"/>
        </xdr:cNvPicPr>
      </xdr:nvPicPr>
      <xdr:blipFill>
        <a:blip xmlns:r="http://schemas.openxmlformats.org/officeDocument/2006/relationships" r:embed="rId3" r:link="rId4" cstate="print"/>
        <a:srcRect/>
        <a:stretch>
          <a:fillRect/>
        </a:stretch>
      </xdr:blipFill>
      <xdr:spPr bwMode="auto">
        <a:xfrm>
          <a:off x="0" y="0"/>
          <a:ext cx="5000625" cy="9906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0</xdr:colOff>
      <xdr:row>27</xdr:row>
      <xdr:rowOff>9525</xdr:rowOff>
    </xdr:to>
    <xdr:sp macro="" textlink="">
      <xdr:nvSpPr>
        <xdr:cNvPr id="209021"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0</xdr:colOff>
      <xdr:row>27</xdr:row>
      <xdr:rowOff>9525</xdr:rowOff>
    </xdr:to>
    <xdr:sp macro="" textlink="">
      <xdr:nvSpPr>
        <xdr:cNvPr id="209022"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371475</xdr:colOff>
      <xdr:row>27</xdr:row>
      <xdr:rowOff>9525</xdr:rowOff>
    </xdr:to>
    <xdr:sp macro="" textlink="">
      <xdr:nvSpPr>
        <xdr:cNvPr id="209023" name="Rectangle 1"/>
        <xdr:cNvSpPr>
          <a:spLocks noChangeArrowheads="1"/>
        </xdr:cNvSpPr>
      </xdr:nvSpPr>
      <xdr:spPr bwMode="auto">
        <a:xfrm>
          <a:off x="0" y="5181600"/>
          <a:ext cx="371475"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0</xdr:colOff>
      <xdr:row>27</xdr:row>
      <xdr:rowOff>9525</xdr:rowOff>
    </xdr:to>
    <xdr:sp macro="" textlink="">
      <xdr:nvSpPr>
        <xdr:cNvPr id="209024"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0</xdr:colOff>
      <xdr:row>27</xdr:row>
      <xdr:rowOff>9525</xdr:rowOff>
    </xdr:to>
    <xdr:sp macro="" textlink="">
      <xdr:nvSpPr>
        <xdr:cNvPr id="209025"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0</xdr:colOff>
      <xdr:row>27</xdr:row>
      <xdr:rowOff>9525</xdr:rowOff>
    </xdr:to>
    <xdr:sp macro="" textlink="">
      <xdr:nvSpPr>
        <xdr:cNvPr id="209026"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0</xdr:colOff>
      <xdr:row>27</xdr:row>
      <xdr:rowOff>9525</xdr:rowOff>
    </xdr:to>
    <xdr:sp macro="" textlink="">
      <xdr:nvSpPr>
        <xdr:cNvPr id="209027"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514350</xdr:colOff>
      <xdr:row>27</xdr:row>
      <xdr:rowOff>9525</xdr:rowOff>
    </xdr:to>
    <xdr:sp macro="" textlink="">
      <xdr:nvSpPr>
        <xdr:cNvPr id="209028" name="Rectangle 1"/>
        <xdr:cNvSpPr>
          <a:spLocks noChangeArrowheads="1"/>
        </xdr:cNvSpPr>
      </xdr:nvSpPr>
      <xdr:spPr bwMode="auto">
        <a:xfrm>
          <a:off x="0" y="5181600"/>
          <a:ext cx="51435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0</xdr:colOff>
      <xdr:row>27</xdr:row>
      <xdr:rowOff>9525</xdr:rowOff>
    </xdr:to>
    <xdr:sp macro="" textlink="">
      <xdr:nvSpPr>
        <xdr:cNvPr id="209029"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0</xdr:colOff>
      <xdr:row>27</xdr:row>
      <xdr:rowOff>9525</xdr:rowOff>
    </xdr:to>
    <xdr:sp macro="" textlink="">
      <xdr:nvSpPr>
        <xdr:cNvPr id="209030" name="Rectangle 1"/>
        <xdr:cNvSpPr>
          <a:spLocks noChangeArrowheads="1"/>
        </xdr:cNvSpPr>
      </xdr:nvSpPr>
      <xdr:spPr bwMode="auto">
        <a:xfrm>
          <a:off x="0" y="5181600"/>
          <a:ext cx="0" cy="171450"/>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19050</xdr:rowOff>
    </xdr:to>
    <xdr:sp macro="" textlink="">
      <xdr:nvSpPr>
        <xdr:cNvPr id="209031" name="Rectangle 1"/>
        <xdr:cNvSpPr>
          <a:spLocks noChangeArrowheads="1"/>
        </xdr:cNvSpPr>
      </xdr:nvSpPr>
      <xdr:spPr bwMode="auto">
        <a:xfrm>
          <a:off x="0" y="6515100"/>
          <a:ext cx="0" cy="180975"/>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19050</xdr:rowOff>
    </xdr:to>
    <xdr:sp macro="" textlink="">
      <xdr:nvSpPr>
        <xdr:cNvPr id="209032" name="Rectangle 1"/>
        <xdr:cNvSpPr>
          <a:spLocks noChangeArrowheads="1"/>
        </xdr:cNvSpPr>
      </xdr:nvSpPr>
      <xdr:spPr bwMode="auto">
        <a:xfrm>
          <a:off x="0" y="6515100"/>
          <a:ext cx="0" cy="180975"/>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371475</xdr:colOff>
      <xdr:row>34</xdr:row>
      <xdr:rowOff>19050</xdr:rowOff>
    </xdr:to>
    <xdr:sp macro="" textlink="">
      <xdr:nvSpPr>
        <xdr:cNvPr id="209033" name="Rectangle 1"/>
        <xdr:cNvSpPr>
          <a:spLocks noChangeArrowheads="1"/>
        </xdr:cNvSpPr>
      </xdr:nvSpPr>
      <xdr:spPr bwMode="auto">
        <a:xfrm>
          <a:off x="0" y="6515100"/>
          <a:ext cx="371475" cy="180975"/>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19050</xdr:rowOff>
    </xdr:to>
    <xdr:sp macro="" textlink="">
      <xdr:nvSpPr>
        <xdr:cNvPr id="209034" name="Rectangle 1"/>
        <xdr:cNvSpPr>
          <a:spLocks noChangeArrowheads="1"/>
        </xdr:cNvSpPr>
      </xdr:nvSpPr>
      <xdr:spPr bwMode="auto">
        <a:xfrm>
          <a:off x="0" y="6515100"/>
          <a:ext cx="0" cy="180975"/>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19050</xdr:rowOff>
    </xdr:to>
    <xdr:sp macro="" textlink="">
      <xdr:nvSpPr>
        <xdr:cNvPr id="209035" name="Rectangle 1"/>
        <xdr:cNvSpPr>
          <a:spLocks noChangeArrowheads="1"/>
        </xdr:cNvSpPr>
      </xdr:nvSpPr>
      <xdr:spPr bwMode="auto">
        <a:xfrm>
          <a:off x="0" y="6515100"/>
          <a:ext cx="0" cy="180975"/>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19050</xdr:rowOff>
    </xdr:to>
    <xdr:sp macro="" textlink="">
      <xdr:nvSpPr>
        <xdr:cNvPr id="209036" name="Rectangle 1"/>
        <xdr:cNvSpPr>
          <a:spLocks noChangeArrowheads="1"/>
        </xdr:cNvSpPr>
      </xdr:nvSpPr>
      <xdr:spPr bwMode="auto">
        <a:xfrm>
          <a:off x="0" y="6515100"/>
          <a:ext cx="0" cy="180975"/>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104775</xdr:rowOff>
    </xdr:to>
    <xdr:sp macro="" textlink="">
      <xdr:nvSpPr>
        <xdr:cNvPr id="209037" name="Rectangle 1"/>
        <xdr:cNvSpPr>
          <a:spLocks noChangeArrowheads="1"/>
        </xdr:cNvSpPr>
      </xdr:nvSpPr>
      <xdr:spPr bwMode="auto">
        <a:xfrm>
          <a:off x="0" y="6515100"/>
          <a:ext cx="0" cy="266700"/>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514350</xdr:colOff>
      <xdr:row>34</xdr:row>
      <xdr:rowOff>104775</xdr:rowOff>
    </xdr:to>
    <xdr:sp macro="" textlink="">
      <xdr:nvSpPr>
        <xdr:cNvPr id="209038" name="Rectangle 1"/>
        <xdr:cNvSpPr>
          <a:spLocks noChangeArrowheads="1"/>
        </xdr:cNvSpPr>
      </xdr:nvSpPr>
      <xdr:spPr bwMode="auto">
        <a:xfrm>
          <a:off x="0" y="6515100"/>
          <a:ext cx="514350" cy="266700"/>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104775</xdr:rowOff>
    </xdr:to>
    <xdr:sp macro="" textlink="">
      <xdr:nvSpPr>
        <xdr:cNvPr id="209039" name="Rectangle 1"/>
        <xdr:cNvSpPr>
          <a:spLocks noChangeArrowheads="1"/>
        </xdr:cNvSpPr>
      </xdr:nvSpPr>
      <xdr:spPr bwMode="auto">
        <a:xfrm>
          <a:off x="0" y="6515100"/>
          <a:ext cx="0" cy="266700"/>
        </a:xfrm>
        <a:prstGeom prst="rect">
          <a:avLst/>
        </a:prstGeom>
        <a:noFill/>
        <a:ln w="9525">
          <a:noFill/>
          <a:miter lim="800000"/>
          <a:headEnd/>
          <a:tailEnd/>
        </a:ln>
      </xdr:spPr>
    </xdr:sp>
    <xdr:clientData/>
  </xdr:twoCellAnchor>
  <xdr:twoCellAnchor editAs="oneCell">
    <xdr:from>
      <xdr:col>0</xdr:col>
      <xdr:colOff>0</xdr:colOff>
      <xdr:row>33</xdr:row>
      <xdr:rowOff>0</xdr:rowOff>
    </xdr:from>
    <xdr:to>
      <xdr:col>0</xdr:col>
      <xdr:colOff>0</xdr:colOff>
      <xdr:row>34</xdr:row>
      <xdr:rowOff>114300</xdr:rowOff>
    </xdr:to>
    <xdr:sp macro="" textlink="">
      <xdr:nvSpPr>
        <xdr:cNvPr id="209040" name="Rectangle 1"/>
        <xdr:cNvSpPr>
          <a:spLocks noChangeArrowheads="1"/>
        </xdr:cNvSpPr>
      </xdr:nvSpPr>
      <xdr:spPr bwMode="auto">
        <a:xfrm>
          <a:off x="0" y="6515100"/>
          <a:ext cx="0" cy="276225"/>
        </a:xfrm>
        <a:prstGeom prst="rect">
          <a:avLst/>
        </a:prstGeom>
        <a:noFill/>
        <a:ln w="9525">
          <a:noFill/>
          <a:miter lim="800000"/>
          <a:headEnd/>
          <a:tailEnd/>
        </a:ln>
      </xdr:spPr>
    </xdr:sp>
    <xdr:clientData/>
  </xdr:twoCellAnchor>
  <xdr:twoCellAnchor editAs="oneCell">
    <xdr:from>
      <xdr:col>1</xdr:col>
      <xdr:colOff>1038225</xdr:colOff>
      <xdr:row>23</xdr:row>
      <xdr:rowOff>0</xdr:rowOff>
    </xdr:from>
    <xdr:to>
      <xdr:col>2</xdr:col>
      <xdr:colOff>514350</xdr:colOff>
      <xdr:row>24</xdr:row>
      <xdr:rowOff>38100</xdr:rowOff>
    </xdr:to>
    <xdr:sp macro="" textlink="">
      <xdr:nvSpPr>
        <xdr:cNvPr id="209041" name="Rectangle 1"/>
        <xdr:cNvSpPr>
          <a:spLocks noChangeArrowheads="1"/>
        </xdr:cNvSpPr>
      </xdr:nvSpPr>
      <xdr:spPr bwMode="auto">
        <a:xfrm>
          <a:off x="2409825" y="4686300"/>
          <a:ext cx="514350" cy="209550"/>
        </a:xfrm>
        <a:prstGeom prst="rect">
          <a:avLst/>
        </a:prstGeom>
        <a:noFill/>
        <a:ln w="9525">
          <a:noFill/>
          <a:miter lim="800000"/>
          <a:headEnd/>
          <a:tailEnd/>
        </a:ln>
      </xdr:spPr>
    </xdr:sp>
    <xdr:clientData/>
  </xdr:twoCellAnchor>
  <xdr:twoCellAnchor editAs="oneCell">
    <xdr:from>
      <xdr:col>1</xdr:col>
      <xdr:colOff>1038225</xdr:colOff>
      <xdr:row>23</xdr:row>
      <xdr:rowOff>0</xdr:rowOff>
    </xdr:from>
    <xdr:to>
      <xdr:col>2</xdr:col>
      <xdr:colOff>514350</xdr:colOff>
      <xdr:row>24</xdr:row>
      <xdr:rowOff>38100</xdr:rowOff>
    </xdr:to>
    <xdr:sp macro="" textlink="">
      <xdr:nvSpPr>
        <xdr:cNvPr id="209042" name="Rectangle 1"/>
        <xdr:cNvSpPr>
          <a:spLocks noChangeArrowheads="1"/>
        </xdr:cNvSpPr>
      </xdr:nvSpPr>
      <xdr:spPr bwMode="auto">
        <a:xfrm>
          <a:off x="2409825" y="4686300"/>
          <a:ext cx="514350" cy="209550"/>
        </a:xfrm>
        <a:prstGeom prst="rect">
          <a:avLst/>
        </a:prstGeom>
        <a:noFill/>
        <a:ln w="9525">
          <a:noFill/>
          <a:miter lim="800000"/>
          <a:headEnd/>
          <a:tailEnd/>
        </a:ln>
      </xdr:spPr>
    </xdr:sp>
    <xdr:clientData/>
  </xdr:twoCellAnchor>
  <xdr:twoCellAnchor editAs="oneCell">
    <xdr:from>
      <xdr:col>1</xdr:col>
      <xdr:colOff>1038225</xdr:colOff>
      <xdr:row>23</xdr:row>
      <xdr:rowOff>0</xdr:rowOff>
    </xdr:from>
    <xdr:to>
      <xdr:col>2</xdr:col>
      <xdr:colOff>600075</xdr:colOff>
      <xdr:row>24</xdr:row>
      <xdr:rowOff>38100</xdr:rowOff>
    </xdr:to>
    <xdr:sp macro="" textlink="">
      <xdr:nvSpPr>
        <xdr:cNvPr id="209043" name="Rectangle 1"/>
        <xdr:cNvSpPr>
          <a:spLocks noChangeArrowheads="1"/>
        </xdr:cNvSpPr>
      </xdr:nvSpPr>
      <xdr:spPr bwMode="auto">
        <a:xfrm>
          <a:off x="2409825" y="4686300"/>
          <a:ext cx="600075" cy="209550"/>
        </a:xfrm>
        <a:prstGeom prst="rect">
          <a:avLst/>
        </a:prstGeom>
        <a:noFill/>
        <a:ln w="9525">
          <a:noFill/>
          <a:miter lim="800000"/>
          <a:headEnd/>
          <a:tailEnd/>
        </a:ln>
      </xdr:spPr>
    </xdr:sp>
    <xdr:clientData/>
  </xdr:twoCellAnchor>
  <xdr:twoCellAnchor editAs="oneCell">
    <xdr:from>
      <xdr:col>1</xdr:col>
      <xdr:colOff>1038225</xdr:colOff>
      <xdr:row>23</xdr:row>
      <xdr:rowOff>0</xdr:rowOff>
    </xdr:from>
    <xdr:to>
      <xdr:col>2</xdr:col>
      <xdr:colOff>514350</xdr:colOff>
      <xdr:row>24</xdr:row>
      <xdr:rowOff>57150</xdr:rowOff>
    </xdr:to>
    <xdr:sp macro="" textlink="">
      <xdr:nvSpPr>
        <xdr:cNvPr id="209044" name="Rectangle 1"/>
        <xdr:cNvSpPr>
          <a:spLocks noChangeArrowheads="1"/>
        </xdr:cNvSpPr>
      </xdr:nvSpPr>
      <xdr:spPr bwMode="auto">
        <a:xfrm>
          <a:off x="2409825" y="4686300"/>
          <a:ext cx="514350" cy="2286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552450</xdr:colOff>
      <xdr:row>27</xdr:row>
      <xdr:rowOff>104775</xdr:rowOff>
    </xdr:to>
    <xdr:sp macro="" textlink="">
      <xdr:nvSpPr>
        <xdr:cNvPr id="209045" name="Rectangle 1"/>
        <xdr:cNvSpPr>
          <a:spLocks noChangeArrowheads="1"/>
        </xdr:cNvSpPr>
      </xdr:nvSpPr>
      <xdr:spPr bwMode="auto">
        <a:xfrm>
          <a:off x="2409825" y="5181600"/>
          <a:ext cx="552450"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552450</xdr:colOff>
      <xdr:row>27</xdr:row>
      <xdr:rowOff>104775</xdr:rowOff>
    </xdr:to>
    <xdr:sp macro="" textlink="">
      <xdr:nvSpPr>
        <xdr:cNvPr id="209046" name="Rectangle 1"/>
        <xdr:cNvSpPr>
          <a:spLocks noChangeArrowheads="1"/>
        </xdr:cNvSpPr>
      </xdr:nvSpPr>
      <xdr:spPr bwMode="auto">
        <a:xfrm>
          <a:off x="2409825" y="5181600"/>
          <a:ext cx="552450"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552450</xdr:colOff>
      <xdr:row>27</xdr:row>
      <xdr:rowOff>104775</xdr:rowOff>
    </xdr:to>
    <xdr:sp macro="" textlink="">
      <xdr:nvSpPr>
        <xdr:cNvPr id="209047" name="Rectangle 1"/>
        <xdr:cNvSpPr>
          <a:spLocks noChangeArrowheads="1"/>
        </xdr:cNvSpPr>
      </xdr:nvSpPr>
      <xdr:spPr bwMode="auto">
        <a:xfrm>
          <a:off x="2409825" y="5181600"/>
          <a:ext cx="55245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1143000</xdr:colOff>
      <xdr:row>27</xdr:row>
      <xdr:rowOff>104775</xdr:rowOff>
    </xdr:to>
    <xdr:sp macro="" textlink="">
      <xdr:nvSpPr>
        <xdr:cNvPr id="209048" name="Rectangle 1"/>
        <xdr:cNvSpPr>
          <a:spLocks noChangeArrowheads="1"/>
        </xdr:cNvSpPr>
      </xdr:nvSpPr>
      <xdr:spPr bwMode="auto">
        <a:xfrm>
          <a:off x="1038225" y="5181600"/>
          <a:ext cx="104775"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85725</xdr:rowOff>
    </xdr:to>
    <xdr:sp macro="" textlink="">
      <xdr:nvSpPr>
        <xdr:cNvPr id="209049" name="Rectangle 1"/>
        <xdr:cNvSpPr>
          <a:spLocks noChangeArrowheads="1"/>
        </xdr:cNvSpPr>
      </xdr:nvSpPr>
      <xdr:spPr bwMode="auto">
        <a:xfrm>
          <a:off x="1038225" y="5181600"/>
          <a:ext cx="0" cy="24765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85725</xdr:rowOff>
    </xdr:to>
    <xdr:sp macro="" textlink="">
      <xdr:nvSpPr>
        <xdr:cNvPr id="209050" name="Rectangle 1"/>
        <xdr:cNvSpPr>
          <a:spLocks noChangeArrowheads="1"/>
        </xdr:cNvSpPr>
      </xdr:nvSpPr>
      <xdr:spPr bwMode="auto">
        <a:xfrm>
          <a:off x="1038225" y="5181600"/>
          <a:ext cx="0" cy="24765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51"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52"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53"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114300</xdr:rowOff>
    </xdr:to>
    <xdr:sp macro="" textlink="">
      <xdr:nvSpPr>
        <xdr:cNvPr id="209054" name="Rectangle 1"/>
        <xdr:cNvSpPr>
          <a:spLocks noChangeArrowheads="1"/>
        </xdr:cNvSpPr>
      </xdr:nvSpPr>
      <xdr:spPr bwMode="auto">
        <a:xfrm>
          <a:off x="1038225" y="5181600"/>
          <a:ext cx="0" cy="276225"/>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1143000</xdr:colOff>
      <xdr:row>27</xdr:row>
      <xdr:rowOff>104775</xdr:rowOff>
    </xdr:to>
    <xdr:sp macro="" textlink="">
      <xdr:nvSpPr>
        <xdr:cNvPr id="209055" name="Rectangle 1"/>
        <xdr:cNvSpPr>
          <a:spLocks noChangeArrowheads="1"/>
        </xdr:cNvSpPr>
      </xdr:nvSpPr>
      <xdr:spPr bwMode="auto">
        <a:xfrm>
          <a:off x="1038225" y="5181600"/>
          <a:ext cx="104775"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56"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114300</xdr:rowOff>
    </xdr:to>
    <xdr:sp macro="" textlink="">
      <xdr:nvSpPr>
        <xdr:cNvPr id="209057" name="Rectangle 1"/>
        <xdr:cNvSpPr>
          <a:spLocks noChangeArrowheads="1"/>
        </xdr:cNvSpPr>
      </xdr:nvSpPr>
      <xdr:spPr bwMode="auto">
        <a:xfrm>
          <a:off x="1038225" y="5181600"/>
          <a:ext cx="0" cy="276225"/>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114300</xdr:rowOff>
    </xdr:to>
    <xdr:sp macro="" textlink="">
      <xdr:nvSpPr>
        <xdr:cNvPr id="209058" name="Rectangle 1"/>
        <xdr:cNvSpPr>
          <a:spLocks noChangeArrowheads="1"/>
        </xdr:cNvSpPr>
      </xdr:nvSpPr>
      <xdr:spPr bwMode="auto">
        <a:xfrm>
          <a:off x="1038225" y="5181600"/>
          <a:ext cx="0" cy="276225"/>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142875</xdr:rowOff>
    </xdr:to>
    <xdr:sp macro="" textlink="">
      <xdr:nvSpPr>
        <xdr:cNvPr id="209059" name="Rectangle 1"/>
        <xdr:cNvSpPr>
          <a:spLocks noChangeArrowheads="1"/>
        </xdr:cNvSpPr>
      </xdr:nvSpPr>
      <xdr:spPr bwMode="auto">
        <a:xfrm>
          <a:off x="1038225" y="5181600"/>
          <a:ext cx="0" cy="3048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1143000</xdr:colOff>
      <xdr:row>27</xdr:row>
      <xdr:rowOff>104775</xdr:rowOff>
    </xdr:to>
    <xdr:sp macro="" textlink="">
      <xdr:nvSpPr>
        <xdr:cNvPr id="209060" name="Rectangle 1"/>
        <xdr:cNvSpPr>
          <a:spLocks noChangeArrowheads="1"/>
        </xdr:cNvSpPr>
      </xdr:nvSpPr>
      <xdr:spPr bwMode="auto">
        <a:xfrm>
          <a:off x="1038225" y="5181600"/>
          <a:ext cx="104775"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85725</xdr:rowOff>
    </xdr:to>
    <xdr:sp macro="" textlink="">
      <xdr:nvSpPr>
        <xdr:cNvPr id="209061" name="Rectangle 1"/>
        <xdr:cNvSpPr>
          <a:spLocks noChangeArrowheads="1"/>
        </xdr:cNvSpPr>
      </xdr:nvSpPr>
      <xdr:spPr bwMode="auto">
        <a:xfrm>
          <a:off x="1038225" y="5181600"/>
          <a:ext cx="0" cy="24765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85725</xdr:rowOff>
    </xdr:to>
    <xdr:sp macro="" textlink="">
      <xdr:nvSpPr>
        <xdr:cNvPr id="209062" name="Rectangle 1"/>
        <xdr:cNvSpPr>
          <a:spLocks noChangeArrowheads="1"/>
        </xdr:cNvSpPr>
      </xdr:nvSpPr>
      <xdr:spPr bwMode="auto">
        <a:xfrm>
          <a:off x="1038225" y="5181600"/>
          <a:ext cx="0" cy="24765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9525</xdr:rowOff>
    </xdr:to>
    <xdr:sp macro="" textlink="">
      <xdr:nvSpPr>
        <xdr:cNvPr id="209063" name="Rectangle 1"/>
        <xdr:cNvSpPr>
          <a:spLocks noChangeArrowheads="1"/>
        </xdr:cNvSpPr>
      </xdr:nvSpPr>
      <xdr:spPr bwMode="auto">
        <a:xfrm>
          <a:off x="1038225" y="5181600"/>
          <a:ext cx="0" cy="17145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9525</xdr:rowOff>
    </xdr:to>
    <xdr:sp macro="" textlink="">
      <xdr:nvSpPr>
        <xdr:cNvPr id="209064" name="Rectangle 1"/>
        <xdr:cNvSpPr>
          <a:spLocks noChangeArrowheads="1"/>
        </xdr:cNvSpPr>
      </xdr:nvSpPr>
      <xdr:spPr bwMode="auto">
        <a:xfrm>
          <a:off x="1038225" y="5181600"/>
          <a:ext cx="0" cy="17145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65"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66"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67"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114300</xdr:rowOff>
    </xdr:to>
    <xdr:sp macro="" textlink="">
      <xdr:nvSpPr>
        <xdr:cNvPr id="209068" name="Rectangle 1"/>
        <xdr:cNvSpPr>
          <a:spLocks noChangeArrowheads="1"/>
        </xdr:cNvSpPr>
      </xdr:nvSpPr>
      <xdr:spPr bwMode="auto">
        <a:xfrm>
          <a:off x="1038225" y="5181600"/>
          <a:ext cx="0" cy="276225"/>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1143000</xdr:colOff>
      <xdr:row>27</xdr:row>
      <xdr:rowOff>104775</xdr:rowOff>
    </xdr:to>
    <xdr:sp macro="" textlink="">
      <xdr:nvSpPr>
        <xdr:cNvPr id="209069" name="Rectangle 1"/>
        <xdr:cNvSpPr>
          <a:spLocks noChangeArrowheads="1"/>
        </xdr:cNvSpPr>
      </xdr:nvSpPr>
      <xdr:spPr bwMode="auto">
        <a:xfrm>
          <a:off x="1038225" y="5181600"/>
          <a:ext cx="104775"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104775</xdr:rowOff>
    </xdr:to>
    <xdr:sp macro="" textlink="">
      <xdr:nvSpPr>
        <xdr:cNvPr id="209070" name="Rectangle 1"/>
        <xdr:cNvSpPr>
          <a:spLocks noChangeArrowheads="1"/>
        </xdr:cNvSpPr>
      </xdr:nvSpPr>
      <xdr:spPr bwMode="auto">
        <a:xfrm>
          <a:off x="1038225" y="5181600"/>
          <a:ext cx="0" cy="266700"/>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114300</xdr:rowOff>
    </xdr:to>
    <xdr:sp macro="" textlink="">
      <xdr:nvSpPr>
        <xdr:cNvPr id="209071" name="Rectangle 1"/>
        <xdr:cNvSpPr>
          <a:spLocks noChangeArrowheads="1"/>
        </xdr:cNvSpPr>
      </xdr:nvSpPr>
      <xdr:spPr bwMode="auto">
        <a:xfrm>
          <a:off x="1038225" y="5181600"/>
          <a:ext cx="0" cy="276225"/>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114300</xdr:rowOff>
    </xdr:to>
    <xdr:sp macro="" textlink="">
      <xdr:nvSpPr>
        <xdr:cNvPr id="209072" name="Rectangle 1"/>
        <xdr:cNvSpPr>
          <a:spLocks noChangeArrowheads="1"/>
        </xdr:cNvSpPr>
      </xdr:nvSpPr>
      <xdr:spPr bwMode="auto">
        <a:xfrm>
          <a:off x="1038225" y="5181600"/>
          <a:ext cx="0" cy="276225"/>
        </a:xfrm>
        <a:prstGeom prst="rect">
          <a:avLst/>
        </a:prstGeom>
        <a:noFill/>
        <a:ln w="9525">
          <a:noFill/>
          <a:miter lim="800000"/>
          <a:headEnd/>
          <a:tailEnd/>
        </a:ln>
      </xdr:spPr>
    </xdr:sp>
    <xdr:clientData/>
  </xdr:twoCellAnchor>
  <xdr:twoCellAnchor editAs="oneCell">
    <xdr:from>
      <xdr:col>0</xdr:col>
      <xdr:colOff>1038225</xdr:colOff>
      <xdr:row>26</xdr:row>
      <xdr:rowOff>0</xdr:rowOff>
    </xdr:from>
    <xdr:to>
      <xdr:col>0</xdr:col>
      <xdr:colOff>1038225</xdr:colOff>
      <xdr:row>27</xdr:row>
      <xdr:rowOff>142875</xdr:rowOff>
    </xdr:to>
    <xdr:sp macro="" textlink="">
      <xdr:nvSpPr>
        <xdr:cNvPr id="209073" name="Rectangle 1"/>
        <xdr:cNvSpPr>
          <a:spLocks noChangeArrowheads="1"/>
        </xdr:cNvSpPr>
      </xdr:nvSpPr>
      <xdr:spPr bwMode="auto">
        <a:xfrm>
          <a:off x="1038225" y="5181600"/>
          <a:ext cx="0" cy="3048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74"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85725</xdr:rowOff>
    </xdr:to>
    <xdr:sp macro="" textlink="">
      <xdr:nvSpPr>
        <xdr:cNvPr id="209075" name="Rectangle 1"/>
        <xdr:cNvSpPr>
          <a:spLocks noChangeArrowheads="1"/>
        </xdr:cNvSpPr>
      </xdr:nvSpPr>
      <xdr:spPr bwMode="auto">
        <a:xfrm>
          <a:off x="2409825" y="5181600"/>
          <a:ext cx="314325" cy="24765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85725</xdr:rowOff>
    </xdr:to>
    <xdr:sp macro="" textlink="">
      <xdr:nvSpPr>
        <xdr:cNvPr id="209076" name="Rectangle 1"/>
        <xdr:cNvSpPr>
          <a:spLocks noChangeArrowheads="1"/>
        </xdr:cNvSpPr>
      </xdr:nvSpPr>
      <xdr:spPr bwMode="auto">
        <a:xfrm>
          <a:off x="2409825" y="5181600"/>
          <a:ext cx="314325" cy="24765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77"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78"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79"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114300</xdr:rowOff>
    </xdr:to>
    <xdr:sp macro="" textlink="">
      <xdr:nvSpPr>
        <xdr:cNvPr id="209080" name="Rectangle 1"/>
        <xdr:cNvSpPr>
          <a:spLocks noChangeArrowheads="1"/>
        </xdr:cNvSpPr>
      </xdr:nvSpPr>
      <xdr:spPr bwMode="auto">
        <a:xfrm>
          <a:off x="2409825" y="5181600"/>
          <a:ext cx="314325" cy="276225"/>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81"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82"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114300</xdr:rowOff>
    </xdr:to>
    <xdr:sp macro="" textlink="">
      <xdr:nvSpPr>
        <xdr:cNvPr id="209083" name="Rectangle 1"/>
        <xdr:cNvSpPr>
          <a:spLocks noChangeArrowheads="1"/>
        </xdr:cNvSpPr>
      </xdr:nvSpPr>
      <xdr:spPr bwMode="auto">
        <a:xfrm>
          <a:off x="2409825" y="5181600"/>
          <a:ext cx="314325" cy="276225"/>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114300</xdr:rowOff>
    </xdr:to>
    <xdr:sp macro="" textlink="">
      <xdr:nvSpPr>
        <xdr:cNvPr id="209084" name="Rectangle 1"/>
        <xdr:cNvSpPr>
          <a:spLocks noChangeArrowheads="1"/>
        </xdr:cNvSpPr>
      </xdr:nvSpPr>
      <xdr:spPr bwMode="auto">
        <a:xfrm>
          <a:off x="2409825" y="5181600"/>
          <a:ext cx="314325" cy="276225"/>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142875</xdr:rowOff>
    </xdr:to>
    <xdr:sp macro="" textlink="">
      <xdr:nvSpPr>
        <xdr:cNvPr id="209085" name="Rectangle 1"/>
        <xdr:cNvSpPr>
          <a:spLocks noChangeArrowheads="1"/>
        </xdr:cNvSpPr>
      </xdr:nvSpPr>
      <xdr:spPr bwMode="auto">
        <a:xfrm>
          <a:off x="2409825" y="5181600"/>
          <a:ext cx="314325" cy="3048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86"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85725</xdr:rowOff>
    </xdr:to>
    <xdr:sp macro="" textlink="">
      <xdr:nvSpPr>
        <xdr:cNvPr id="209087" name="Rectangle 1"/>
        <xdr:cNvSpPr>
          <a:spLocks noChangeArrowheads="1"/>
        </xdr:cNvSpPr>
      </xdr:nvSpPr>
      <xdr:spPr bwMode="auto">
        <a:xfrm>
          <a:off x="2409825" y="5181600"/>
          <a:ext cx="314325" cy="24765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85725</xdr:rowOff>
    </xdr:to>
    <xdr:sp macro="" textlink="">
      <xdr:nvSpPr>
        <xdr:cNvPr id="209088" name="Rectangle 1"/>
        <xdr:cNvSpPr>
          <a:spLocks noChangeArrowheads="1"/>
        </xdr:cNvSpPr>
      </xdr:nvSpPr>
      <xdr:spPr bwMode="auto">
        <a:xfrm>
          <a:off x="2409825" y="5181600"/>
          <a:ext cx="314325" cy="24765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9525</xdr:rowOff>
    </xdr:to>
    <xdr:sp macro="" textlink="">
      <xdr:nvSpPr>
        <xdr:cNvPr id="209089" name="Rectangle 1"/>
        <xdr:cNvSpPr>
          <a:spLocks noChangeArrowheads="1"/>
        </xdr:cNvSpPr>
      </xdr:nvSpPr>
      <xdr:spPr bwMode="auto">
        <a:xfrm>
          <a:off x="2409825" y="5181600"/>
          <a:ext cx="314325" cy="17145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9525</xdr:rowOff>
    </xdr:to>
    <xdr:sp macro="" textlink="">
      <xdr:nvSpPr>
        <xdr:cNvPr id="209090" name="Rectangle 1"/>
        <xdr:cNvSpPr>
          <a:spLocks noChangeArrowheads="1"/>
        </xdr:cNvSpPr>
      </xdr:nvSpPr>
      <xdr:spPr bwMode="auto">
        <a:xfrm>
          <a:off x="2409825" y="5181600"/>
          <a:ext cx="314325" cy="17145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91"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92"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93"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114300</xdr:rowOff>
    </xdr:to>
    <xdr:sp macro="" textlink="">
      <xdr:nvSpPr>
        <xdr:cNvPr id="209094" name="Rectangle 1"/>
        <xdr:cNvSpPr>
          <a:spLocks noChangeArrowheads="1"/>
        </xdr:cNvSpPr>
      </xdr:nvSpPr>
      <xdr:spPr bwMode="auto">
        <a:xfrm>
          <a:off x="2409825" y="5181600"/>
          <a:ext cx="314325" cy="276225"/>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95"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096"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114300</xdr:rowOff>
    </xdr:to>
    <xdr:sp macro="" textlink="">
      <xdr:nvSpPr>
        <xdr:cNvPr id="209097" name="Rectangle 1"/>
        <xdr:cNvSpPr>
          <a:spLocks noChangeArrowheads="1"/>
        </xdr:cNvSpPr>
      </xdr:nvSpPr>
      <xdr:spPr bwMode="auto">
        <a:xfrm>
          <a:off x="2409825" y="5181600"/>
          <a:ext cx="314325" cy="276225"/>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114300</xdr:rowOff>
    </xdr:to>
    <xdr:sp macro="" textlink="">
      <xdr:nvSpPr>
        <xdr:cNvPr id="209098" name="Rectangle 1"/>
        <xdr:cNvSpPr>
          <a:spLocks noChangeArrowheads="1"/>
        </xdr:cNvSpPr>
      </xdr:nvSpPr>
      <xdr:spPr bwMode="auto">
        <a:xfrm>
          <a:off x="2409825" y="5181600"/>
          <a:ext cx="314325" cy="276225"/>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142875</xdr:rowOff>
    </xdr:to>
    <xdr:sp macro="" textlink="">
      <xdr:nvSpPr>
        <xdr:cNvPr id="209099" name="Rectangle 1"/>
        <xdr:cNvSpPr>
          <a:spLocks noChangeArrowheads="1"/>
        </xdr:cNvSpPr>
      </xdr:nvSpPr>
      <xdr:spPr bwMode="auto">
        <a:xfrm>
          <a:off x="2409825" y="5181600"/>
          <a:ext cx="314325" cy="3048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552450</xdr:colOff>
      <xdr:row>27</xdr:row>
      <xdr:rowOff>104775</xdr:rowOff>
    </xdr:to>
    <xdr:sp macro="" textlink="">
      <xdr:nvSpPr>
        <xdr:cNvPr id="209100" name="Rectangle 1"/>
        <xdr:cNvSpPr>
          <a:spLocks noChangeArrowheads="1"/>
        </xdr:cNvSpPr>
      </xdr:nvSpPr>
      <xdr:spPr bwMode="auto">
        <a:xfrm>
          <a:off x="2409825" y="5181600"/>
          <a:ext cx="552450"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552450</xdr:colOff>
      <xdr:row>27</xdr:row>
      <xdr:rowOff>104775</xdr:rowOff>
    </xdr:to>
    <xdr:sp macro="" textlink="">
      <xdr:nvSpPr>
        <xdr:cNvPr id="209101" name="Rectangle 1"/>
        <xdr:cNvSpPr>
          <a:spLocks noChangeArrowheads="1"/>
        </xdr:cNvSpPr>
      </xdr:nvSpPr>
      <xdr:spPr bwMode="auto">
        <a:xfrm>
          <a:off x="2409825" y="5181600"/>
          <a:ext cx="552450"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552450</xdr:colOff>
      <xdr:row>27</xdr:row>
      <xdr:rowOff>104775</xdr:rowOff>
    </xdr:to>
    <xdr:sp macro="" textlink="">
      <xdr:nvSpPr>
        <xdr:cNvPr id="209102" name="Rectangle 1"/>
        <xdr:cNvSpPr>
          <a:spLocks noChangeArrowheads="1"/>
        </xdr:cNvSpPr>
      </xdr:nvSpPr>
      <xdr:spPr bwMode="auto">
        <a:xfrm>
          <a:off x="2409825" y="5181600"/>
          <a:ext cx="552450"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103"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104"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26</xdr:row>
      <xdr:rowOff>0</xdr:rowOff>
    </xdr:from>
    <xdr:to>
      <xdr:col>2</xdr:col>
      <xdr:colOff>314325</xdr:colOff>
      <xdr:row>27</xdr:row>
      <xdr:rowOff>104775</xdr:rowOff>
    </xdr:to>
    <xdr:sp macro="" textlink="">
      <xdr:nvSpPr>
        <xdr:cNvPr id="209105" name="Rectangle 1"/>
        <xdr:cNvSpPr>
          <a:spLocks noChangeArrowheads="1"/>
        </xdr:cNvSpPr>
      </xdr:nvSpPr>
      <xdr:spPr bwMode="auto">
        <a:xfrm>
          <a:off x="2409825" y="5181600"/>
          <a:ext cx="314325" cy="266700"/>
        </a:xfrm>
        <a:prstGeom prst="rect">
          <a:avLst/>
        </a:prstGeom>
        <a:noFill/>
        <a:ln w="9525">
          <a:noFill/>
          <a:miter lim="800000"/>
          <a:headEnd/>
          <a:tailEnd/>
        </a:ln>
      </xdr:spPr>
    </xdr:sp>
    <xdr:clientData/>
  </xdr:twoCellAnchor>
  <xdr:twoCellAnchor editAs="oneCell">
    <xdr:from>
      <xdr:col>1</xdr:col>
      <xdr:colOff>1038225</xdr:colOff>
      <xdr:row>29</xdr:row>
      <xdr:rowOff>0</xdr:rowOff>
    </xdr:from>
    <xdr:to>
      <xdr:col>2</xdr:col>
      <xdr:colOff>819150</xdr:colOff>
      <xdr:row>30</xdr:row>
      <xdr:rowOff>19050</xdr:rowOff>
    </xdr:to>
    <xdr:sp macro="" textlink="">
      <xdr:nvSpPr>
        <xdr:cNvPr id="209106" name="Rectangle 1"/>
        <xdr:cNvSpPr>
          <a:spLocks noChangeArrowheads="1"/>
        </xdr:cNvSpPr>
      </xdr:nvSpPr>
      <xdr:spPr bwMode="auto">
        <a:xfrm>
          <a:off x="2409825" y="5667375"/>
          <a:ext cx="819150" cy="219075"/>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171450</xdr:rowOff>
    </xdr:to>
    <xdr:sp macro="" textlink="">
      <xdr:nvSpPr>
        <xdr:cNvPr id="209107" name="Rectangle 1"/>
        <xdr:cNvSpPr>
          <a:spLocks noChangeArrowheads="1"/>
        </xdr:cNvSpPr>
      </xdr:nvSpPr>
      <xdr:spPr bwMode="auto">
        <a:xfrm>
          <a:off x="5705475" y="5867400"/>
          <a:ext cx="0" cy="171450"/>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161925</xdr:rowOff>
    </xdr:to>
    <xdr:sp macro="" textlink="">
      <xdr:nvSpPr>
        <xdr:cNvPr id="209108" name="Rectangle 1"/>
        <xdr:cNvSpPr>
          <a:spLocks noChangeArrowheads="1"/>
        </xdr:cNvSpPr>
      </xdr:nvSpPr>
      <xdr:spPr bwMode="auto">
        <a:xfrm>
          <a:off x="5705475" y="5867400"/>
          <a:ext cx="0" cy="161925"/>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161925</xdr:rowOff>
    </xdr:to>
    <xdr:sp macro="" textlink="">
      <xdr:nvSpPr>
        <xdr:cNvPr id="209109" name="Rectangle 1"/>
        <xdr:cNvSpPr>
          <a:spLocks noChangeArrowheads="1"/>
        </xdr:cNvSpPr>
      </xdr:nvSpPr>
      <xdr:spPr bwMode="auto">
        <a:xfrm>
          <a:off x="5705475" y="5867400"/>
          <a:ext cx="0" cy="161925"/>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171450</xdr:rowOff>
    </xdr:to>
    <xdr:sp macro="" textlink="">
      <xdr:nvSpPr>
        <xdr:cNvPr id="209110" name="Rectangle 1"/>
        <xdr:cNvSpPr>
          <a:spLocks noChangeArrowheads="1"/>
        </xdr:cNvSpPr>
      </xdr:nvSpPr>
      <xdr:spPr bwMode="auto">
        <a:xfrm>
          <a:off x="5705475" y="5867400"/>
          <a:ext cx="0" cy="171450"/>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171450</xdr:rowOff>
    </xdr:to>
    <xdr:sp macro="" textlink="">
      <xdr:nvSpPr>
        <xdr:cNvPr id="209111" name="Rectangle 1"/>
        <xdr:cNvSpPr>
          <a:spLocks noChangeArrowheads="1"/>
        </xdr:cNvSpPr>
      </xdr:nvSpPr>
      <xdr:spPr bwMode="auto">
        <a:xfrm>
          <a:off x="5705475" y="5867400"/>
          <a:ext cx="0" cy="171450"/>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171450</xdr:rowOff>
    </xdr:to>
    <xdr:sp macro="" textlink="">
      <xdr:nvSpPr>
        <xdr:cNvPr id="209112" name="Rectangle 1"/>
        <xdr:cNvSpPr>
          <a:spLocks noChangeArrowheads="1"/>
        </xdr:cNvSpPr>
      </xdr:nvSpPr>
      <xdr:spPr bwMode="auto">
        <a:xfrm>
          <a:off x="5705475" y="5867400"/>
          <a:ext cx="0" cy="171450"/>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180975</xdr:rowOff>
    </xdr:to>
    <xdr:sp macro="" textlink="">
      <xdr:nvSpPr>
        <xdr:cNvPr id="209113" name="Rectangle 1"/>
        <xdr:cNvSpPr>
          <a:spLocks noChangeArrowheads="1"/>
        </xdr:cNvSpPr>
      </xdr:nvSpPr>
      <xdr:spPr bwMode="auto">
        <a:xfrm>
          <a:off x="5705475" y="5867400"/>
          <a:ext cx="0" cy="180975"/>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171450</xdr:rowOff>
    </xdr:to>
    <xdr:sp macro="" textlink="">
      <xdr:nvSpPr>
        <xdr:cNvPr id="209114" name="Rectangle 1"/>
        <xdr:cNvSpPr>
          <a:spLocks noChangeArrowheads="1"/>
        </xdr:cNvSpPr>
      </xdr:nvSpPr>
      <xdr:spPr bwMode="auto">
        <a:xfrm>
          <a:off x="5705475" y="5867400"/>
          <a:ext cx="0" cy="171450"/>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171450</xdr:rowOff>
    </xdr:to>
    <xdr:sp macro="" textlink="">
      <xdr:nvSpPr>
        <xdr:cNvPr id="209115" name="Rectangle 1"/>
        <xdr:cNvSpPr>
          <a:spLocks noChangeArrowheads="1"/>
        </xdr:cNvSpPr>
      </xdr:nvSpPr>
      <xdr:spPr bwMode="auto">
        <a:xfrm>
          <a:off x="5705475" y="5867400"/>
          <a:ext cx="0" cy="171450"/>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180975</xdr:rowOff>
    </xdr:to>
    <xdr:sp macro="" textlink="">
      <xdr:nvSpPr>
        <xdr:cNvPr id="209116" name="Rectangle 1"/>
        <xdr:cNvSpPr>
          <a:spLocks noChangeArrowheads="1"/>
        </xdr:cNvSpPr>
      </xdr:nvSpPr>
      <xdr:spPr bwMode="auto">
        <a:xfrm>
          <a:off x="5705475" y="5867400"/>
          <a:ext cx="0" cy="180975"/>
        </a:xfrm>
        <a:prstGeom prst="rect">
          <a:avLst/>
        </a:prstGeom>
        <a:noFill/>
        <a:ln w="9525">
          <a:noFill/>
          <a:miter lim="800000"/>
          <a:headEnd/>
          <a:tailEnd/>
        </a:ln>
      </xdr:spPr>
    </xdr:sp>
    <xdr:clientData/>
  </xdr:twoCellAnchor>
  <xdr:twoCellAnchor editAs="oneCell">
    <xdr:from>
      <xdr:col>4</xdr:col>
      <xdr:colOff>1038225</xdr:colOff>
      <xdr:row>30</xdr:row>
      <xdr:rowOff>0</xdr:rowOff>
    </xdr:from>
    <xdr:to>
      <xdr:col>5</xdr:col>
      <xdr:colOff>0</xdr:colOff>
      <xdr:row>30</xdr:row>
      <xdr:rowOff>180975</xdr:rowOff>
    </xdr:to>
    <xdr:sp macro="" textlink="">
      <xdr:nvSpPr>
        <xdr:cNvPr id="209117" name="Rectangle 1"/>
        <xdr:cNvSpPr>
          <a:spLocks noChangeArrowheads="1"/>
        </xdr:cNvSpPr>
      </xdr:nvSpPr>
      <xdr:spPr bwMode="auto">
        <a:xfrm>
          <a:off x="5705475" y="5867400"/>
          <a:ext cx="0" cy="1809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200025</xdr:rowOff>
    </xdr:to>
    <xdr:sp macro="" textlink="">
      <xdr:nvSpPr>
        <xdr:cNvPr id="209118" name="Rectangle 1"/>
        <xdr:cNvSpPr>
          <a:spLocks noChangeArrowheads="1"/>
        </xdr:cNvSpPr>
      </xdr:nvSpPr>
      <xdr:spPr bwMode="auto">
        <a:xfrm>
          <a:off x="4933950" y="5867400"/>
          <a:ext cx="0" cy="20002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161925</xdr:rowOff>
    </xdr:to>
    <xdr:sp macro="" textlink="">
      <xdr:nvSpPr>
        <xdr:cNvPr id="209119" name="Rectangle 1"/>
        <xdr:cNvSpPr>
          <a:spLocks noChangeArrowheads="1"/>
        </xdr:cNvSpPr>
      </xdr:nvSpPr>
      <xdr:spPr bwMode="auto">
        <a:xfrm>
          <a:off x="4933950" y="5867400"/>
          <a:ext cx="0" cy="16192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161925</xdr:rowOff>
    </xdr:to>
    <xdr:sp macro="" textlink="">
      <xdr:nvSpPr>
        <xdr:cNvPr id="209120" name="Rectangle 1"/>
        <xdr:cNvSpPr>
          <a:spLocks noChangeArrowheads="1"/>
        </xdr:cNvSpPr>
      </xdr:nvSpPr>
      <xdr:spPr bwMode="auto">
        <a:xfrm>
          <a:off x="4933950" y="5867400"/>
          <a:ext cx="0" cy="161925"/>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171450</xdr:rowOff>
    </xdr:to>
    <xdr:sp macro="" textlink="">
      <xdr:nvSpPr>
        <xdr:cNvPr id="209121" name="Rectangle 1"/>
        <xdr:cNvSpPr>
          <a:spLocks noChangeArrowheads="1"/>
        </xdr:cNvSpPr>
      </xdr:nvSpPr>
      <xdr:spPr bwMode="auto">
        <a:xfrm>
          <a:off x="6515100" y="5867400"/>
          <a:ext cx="0" cy="171450"/>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161925</xdr:rowOff>
    </xdr:to>
    <xdr:sp macro="" textlink="">
      <xdr:nvSpPr>
        <xdr:cNvPr id="209122" name="Rectangle 1"/>
        <xdr:cNvSpPr>
          <a:spLocks noChangeArrowheads="1"/>
        </xdr:cNvSpPr>
      </xdr:nvSpPr>
      <xdr:spPr bwMode="auto">
        <a:xfrm>
          <a:off x="6515100" y="5867400"/>
          <a:ext cx="0" cy="161925"/>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161925</xdr:rowOff>
    </xdr:to>
    <xdr:sp macro="" textlink="">
      <xdr:nvSpPr>
        <xdr:cNvPr id="209123" name="Rectangle 1"/>
        <xdr:cNvSpPr>
          <a:spLocks noChangeArrowheads="1"/>
        </xdr:cNvSpPr>
      </xdr:nvSpPr>
      <xdr:spPr bwMode="auto">
        <a:xfrm>
          <a:off x="6515100" y="5867400"/>
          <a:ext cx="0" cy="161925"/>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171450</xdr:rowOff>
    </xdr:to>
    <xdr:sp macro="" textlink="">
      <xdr:nvSpPr>
        <xdr:cNvPr id="209124" name="Rectangle 1"/>
        <xdr:cNvSpPr>
          <a:spLocks noChangeArrowheads="1"/>
        </xdr:cNvSpPr>
      </xdr:nvSpPr>
      <xdr:spPr bwMode="auto">
        <a:xfrm>
          <a:off x="6515100" y="5867400"/>
          <a:ext cx="0" cy="171450"/>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171450</xdr:rowOff>
    </xdr:to>
    <xdr:sp macro="" textlink="">
      <xdr:nvSpPr>
        <xdr:cNvPr id="209125" name="Rectangle 1"/>
        <xdr:cNvSpPr>
          <a:spLocks noChangeArrowheads="1"/>
        </xdr:cNvSpPr>
      </xdr:nvSpPr>
      <xdr:spPr bwMode="auto">
        <a:xfrm>
          <a:off x="6515100" y="5867400"/>
          <a:ext cx="0" cy="171450"/>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171450</xdr:rowOff>
    </xdr:to>
    <xdr:sp macro="" textlink="">
      <xdr:nvSpPr>
        <xdr:cNvPr id="209126" name="Rectangle 1"/>
        <xdr:cNvSpPr>
          <a:spLocks noChangeArrowheads="1"/>
        </xdr:cNvSpPr>
      </xdr:nvSpPr>
      <xdr:spPr bwMode="auto">
        <a:xfrm>
          <a:off x="6515100" y="5867400"/>
          <a:ext cx="0" cy="171450"/>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180975</xdr:rowOff>
    </xdr:to>
    <xdr:sp macro="" textlink="">
      <xdr:nvSpPr>
        <xdr:cNvPr id="209127" name="Rectangle 1"/>
        <xdr:cNvSpPr>
          <a:spLocks noChangeArrowheads="1"/>
        </xdr:cNvSpPr>
      </xdr:nvSpPr>
      <xdr:spPr bwMode="auto">
        <a:xfrm>
          <a:off x="6515100" y="5867400"/>
          <a:ext cx="0" cy="180975"/>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171450</xdr:rowOff>
    </xdr:to>
    <xdr:sp macro="" textlink="">
      <xdr:nvSpPr>
        <xdr:cNvPr id="209128" name="Rectangle 1"/>
        <xdr:cNvSpPr>
          <a:spLocks noChangeArrowheads="1"/>
        </xdr:cNvSpPr>
      </xdr:nvSpPr>
      <xdr:spPr bwMode="auto">
        <a:xfrm>
          <a:off x="6515100" y="5867400"/>
          <a:ext cx="0" cy="171450"/>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171450</xdr:rowOff>
    </xdr:to>
    <xdr:sp macro="" textlink="">
      <xdr:nvSpPr>
        <xdr:cNvPr id="209129" name="Rectangle 1"/>
        <xdr:cNvSpPr>
          <a:spLocks noChangeArrowheads="1"/>
        </xdr:cNvSpPr>
      </xdr:nvSpPr>
      <xdr:spPr bwMode="auto">
        <a:xfrm>
          <a:off x="6515100" y="5867400"/>
          <a:ext cx="0" cy="171450"/>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180975</xdr:rowOff>
    </xdr:to>
    <xdr:sp macro="" textlink="">
      <xdr:nvSpPr>
        <xdr:cNvPr id="209130" name="Rectangle 1"/>
        <xdr:cNvSpPr>
          <a:spLocks noChangeArrowheads="1"/>
        </xdr:cNvSpPr>
      </xdr:nvSpPr>
      <xdr:spPr bwMode="auto">
        <a:xfrm>
          <a:off x="6515100" y="5867400"/>
          <a:ext cx="0" cy="180975"/>
        </a:xfrm>
        <a:prstGeom prst="rect">
          <a:avLst/>
        </a:prstGeom>
        <a:noFill/>
        <a:ln w="9525">
          <a:noFill/>
          <a:miter lim="800000"/>
          <a:headEnd/>
          <a:tailEnd/>
        </a:ln>
      </xdr:spPr>
    </xdr:sp>
    <xdr:clientData/>
  </xdr:twoCellAnchor>
  <xdr:twoCellAnchor editAs="oneCell">
    <xdr:from>
      <xdr:col>5</xdr:col>
      <xdr:colOff>1038225</xdr:colOff>
      <xdr:row>30</xdr:row>
      <xdr:rowOff>0</xdr:rowOff>
    </xdr:from>
    <xdr:to>
      <xdr:col>6</xdr:col>
      <xdr:colOff>0</xdr:colOff>
      <xdr:row>30</xdr:row>
      <xdr:rowOff>180975</xdr:rowOff>
    </xdr:to>
    <xdr:sp macro="" textlink="">
      <xdr:nvSpPr>
        <xdr:cNvPr id="209131" name="Rectangle 1"/>
        <xdr:cNvSpPr>
          <a:spLocks noChangeArrowheads="1"/>
        </xdr:cNvSpPr>
      </xdr:nvSpPr>
      <xdr:spPr bwMode="auto">
        <a:xfrm>
          <a:off x="6515100" y="5867400"/>
          <a:ext cx="0" cy="1809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200025</xdr:rowOff>
    </xdr:to>
    <xdr:sp macro="" textlink="">
      <xdr:nvSpPr>
        <xdr:cNvPr id="209132" name="Rectangle 1"/>
        <xdr:cNvSpPr>
          <a:spLocks noChangeArrowheads="1"/>
        </xdr:cNvSpPr>
      </xdr:nvSpPr>
      <xdr:spPr bwMode="auto">
        <a:xfrm>
          <a:off x="4933950" y="5867400"/>
          <a:ext cx="295275" cy="20002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161925</xdr:rowOff>
    </xdr:to>
    <xdr:sp macro="" textlink="">
      <xdr:nvSpPr>
        <xdr:cNvPr id="209133" name="Rectangle 1"/>
        <xdr:cNvSpPr>
          <a:spLocks noChangeArrowheads="1"/>
        </xdr:cNvSpPr>
      </xdr:nvSpPr>
      <xdr:spPr bwMode="auto">
        <a:xfrm>
          <a:off x="4933950" y="5867400"/>
          <a:ext cx="295275" cy="16192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161925</xdr:rowOff>
    </xdr:to>
    <xdr:sp macro="" textlink="">
      <xdr:nvSpPr>
        <xdr:cNvPr id="209134" name="Rectangle 1"/>
        <xdr:cNvSpPr>
          <a:spLocks noChangeArrowheads="1"/>
        </xdr:cNvSpPr>
      </xdr:nvSpPr>
      <xdr:spPr bwMode="auto">
        <a:xfrm>
          <a:off x="4933950" y="5867400"/>
          <a:ext cx="295275" cy="16192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171450</xdr:rowOff>
    </xdr:to>
    <xdr:sp macro="" textlink="">
      <xdr:nvSpPr>
        <xdr:cNvPr id="209135" name="Rectangle 1"/>
        <xdr:cNvSpPr>
          <a:spLocks noChangeArrowheads="1"/>
        </xdr:cNvSpPr>
      </xdr:nvSpPr>
      <xdr:spPr bwMode="auto">
        <a:xfrm>
          <a:off x="4933950" y="5867400"/>
          <a:ext cx="0" cy="1714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171450</xdr:rowOff>
    </xdr:to>
    <xdr:sp macro="" textlink="">
      <xdr:nvSpPr>
        <xdr:cNvPr id="209136" name="Rectangle 1"/>
        <xdr:cNvSpPr>
          <a:spLocks noChangeArrowheads="1"/>
        </xdr:cNvSpPr>
      </xdr:nvSpPr>
      <xdr:spPr bwMode="auto">
        <a:xfrm>
          <a:off x="4933950" y="5867400"/>
          <a:ext cx="0" cy="1714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171450</xdr:rowOff>
    </xdr:to>
    <xdr:sp macro="" textlink="">
      <xdr:nvSpPr>
        <xdr:cNvPr id="209137" name="Rectangle 1"/>
        <xdr:cNvSpPr>
          <a:spLocks noChangeArrowheads="1"/>
        </xdr:cNvSpPr>
      </xdr:nvSpPr>
      <xdr:spPr bwMode="auto">
        <a:xfrm>
          <a:off x="4933950" y="5867400"/>
          <a:ext cx="0" cy="1714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171450</xdr:rowOff>
    </xdr:to>
    <xdr:sp macro="" textlink="">
      <xdr:nvSpPr>
        <xdr:cNvPr id="209138" name="Rectangle 1"/>
        <xdr:cNvSpPr>
          <a:spLocks noChangeArrowheads="1"/>
        </xdr:cNvSpPr>
      </xdr:nvSpPr>
      <xdr:spPr bwMode="auto">
        <a:xfrm>
          <a:off x="4933950" y="5867400"/>
          <a:ext cx="0" cy="1714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180975</xdr:rowOff>
    </xdr:to>
    <xdr:sp macro="" textlink="">
      <xdr:nvSpPr>
        <xdr:cNvPr id="209139" name="Rectangle 1"/>
        <xdr:cNvSpPr>
          <a:spLocks noChangeArrowheads="1"/>
        </xdr:cNvSpPr>
      </xdr:nvSpPr>
      <xdr:spPr bwMode="auto">
        <a:xfrm>
          <a:off x="4933950" y="5867400"/>
          <a:ext cx="0" cy="1809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171450</xdr:rowOff>
    </xdr:to>
    <xdr:sp macro="" textlink="">
      <xdr:nvSpPr>
        <xdr:cNvPr id="209140" name="Rectangle 1"/>
        <xdr:cNvSpPr>
          <a:spLocks noChangeArrowheads="1"/>
        </xdr:cNvSpPr>
      </xdr:nvSpPr>
      <xdr:spPr bwMode="auto">
        <a:xfrm>
          <a:off x="4933950" y="5867400"/>
          <a:ext cx="0" cy="1714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171450</xdr:rowOff>
    </xdr:to>
    <xdr:sp macro="" textlink="">
      <xdr:nvSpPr>
        <xdr:cNvPr id="209141" name="Rectangle 1"/>
        <xdr:cNvSpPr>
          <a:spLocks noChangeArrowheads="1"/>
        </xdr:cNvSpPr>
      </xdr:nvSpPr>
      <xdr:spPr bwMode="auto">
        <a:xfrm>
          <a:off x="4933950" y="5867400"/>
          <a:ext cx="0" cy="1714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180975</xdr:rowOff>
    </xdr:to>
    <xdr:sp macro="" textlink="">
      <xdr:nvSpPr>
        <xdr:cNvPr id="209142" name="Rectangle 1"/>
        <xdr:cNvSpPr>
          <a:spLocks noChangeArrowheads="1"/>
        </xdr:cNvSpPr>
      </xdr:nvSpPr>
      <xdr:spPr bwMode="auto">
        <a:xfrm>
          <a:off x="4933950" y="5867400"/>
          <a:ext cx="0" cy="1809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180975</xdr:rowOff>
    </xdr:to>
    <xdr:sp macro="" textlink="">
      <xdr:nvSpPr>
        <xdr:cNvPr id="209143" name="Rectangle 1"/>
        <xdr:cNvSpPr>
          <a:spLocks noChangeArrowheads="1"/>
        </xdr:cNvSpPr>
      </xdr:nvSpPr>
      <xdr:spPr bwMode="auto">
        <a:xfrm>
          <a:off x="4933950" y="5867400"/>
          <a:ext cx="0" cy="1809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171450</xdr:rowOff>
    </xdr:to>
    <xdr:sp macro="" textlink="">
      <xdr:nvSpPr>
        <xdr:cNvPr id="209144" name="Rectangle 1"/>
        <xdr:cNvSpPr>
          <a:spLocks noChangeArrowheads="1"/>
        </xdr:cNvSpPr>
      </xdr:nvSpPr>
      <xdr:spPr bwMode="auto">
        <a:xfrm>
          <a:off x="4933950" y="5867400"/>
          <a:ext cx="295275" cy="1714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171450</xdr:rowOff>
    </xdr:to>
    <xdr:sp macro="" textlink="">
      <xdr:nvSpPr>
        <xdr:cNvPr id="209145" name="Rectangle 1"/>
        <xdr:cNvSpPr>
          <a:spLocks noChangeArrowheads="1"/>
        </xdr:cNvSpPr>
      </xdr:nvSpPr>
      <xdr:spPr bwMode="auto">
        <a:xfrm>
          <a:off x="4933950" y="5867400"/>
          <a:ext cx="295275" cy="1714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171450</xdr:rowOff>
    </xdr:to>
    <xdr:sp macro="" textlink="">
      <xdr:nvSpPr>
        <xdr:cNvPr id="209146" name="Rectangle 1"/>
        <xdr:cNvSpPr>
          <a:spLocks noChangeArrowheads="1"/>
        </xdr:cNvSpPr>
      </xdr:nvSpPr>
      <xdr:spPr bwMode="auto">
        <a:xfrm>
          <a:off x="4933950" y="5867400"/>
          <a:ext cx="295275" cy="1714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171450</xdr:rowOff>
    </xdr:to>
    <xdr:sp macro="" textlink="">
      <xdr:nvSpPr>
        <xdr:cNvPr id="209147" name="Rectangle 1"/>
        <xdr:cNvSpPr>
          <a:spLocks noChangeArrowheads="1"/>
        </xdr:cNvSpPr>
      </xdr:nvSpPr>
      <xdr:spPr bwMode="auto">
        <a:xfrm>
          <a:off x="4933950" y="5867400"/>
          <a:ext cx="295275" cy="1714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180975</xdr:rowOff>
    </xdr:to>
    <xdr:sp macro="" textlink="">
      <xdr:nvSpPr>
        <xdr:cNvPr id="209148" name="Rectangle 1"/>
        <xdr:cNvSpPr>
          <a:spLocks noChangeArrowheads="1"/>
        </xdr:cNvSpPr>
      </xdr:nvSpPr>
      <xdr:spPr bwMode="auto">
        <a:xfrm>
          <a:off x="4933950" y="5867400"/>
          <a:ext cx="295275" cy="1809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171450</xdr:rowOff>
    </xdr:to>
    <xdr:sp macro="" textlink="">
      <xdr:nvSpPr>
        <xdr:cNvPr id="209149" name="Rectangle 1"/>
        <xdr:cNvSpPr>
          <a:spLocks noChangeArrowheads="1"/>
        </xdr:cNvSpPr>
      </xdr:nvSpPr>
      <xdr:spPr bwMode="auto">
        <a:xfrm>
          <a:off x="4933950" y="5867400"/>
          <a:ext cx="295275" cy="1714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171450</xdr:rowOff>
    </xdr:to>
    <xdr:sp macro="" textlink="">
      <xdr:nvSpPr>
        <xdr:cNvPr id="209150" name="Rectangle 1"/>
        <xdr:cNvSpPr>
          <a:spLocks noChangeArrowheads="1"/>
        </xdr:cNvSpPr>
      </xdr:nvSpPr>
      <xdr:spPr bwMode="auto">
        <a:xfrm>
          <a:off x="4933950" y="5867400"/>
          <a:ext cx="295275" cy="1714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180975</xdr:rowOff>
    </xdr:to>
    <xdr:sp macro="" textlink="">
      <xdr:nvSpPr>
        <xdr:cNvPr id="209151" name="Rectangle 1"/>
        <xdr:cNvSpPr>
          <a:spLocks noChangeArrowheads="1"/>
        </xdr:cNvSpPr>
      </xdr:nvSpPr>
      <xdr:spPr bwMode="auto">
        <a:xfrm>
          <a:off x="4933950" y="5867400"/>
          <a:ext cx="295275" cy="1809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180975</xdr:rowOff>
    </xdr:to>
    <xdr:sp macro="" textlink="">
      <xdr:nvSpPr>
        <xdr:cNvPr id="209152" name="Rectangle 1"/>
        <xdr:cNvSpPr>
          <a:spLocks noChangeArrowheads="1"/>
        </xdr:cNvSpPr>
      </xdr:nvSpPr>
      <xdr:spPr bwMode="auto">
        <a:xfrm>
          <a:off x="4933950" y="5867400"/>
          <a:ext cx="295275" cy="1809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53"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209550</xdr:rowOff>
    </xdr:to>
    <xdr:sp macro="" textlink="">
      <xdr:nvSpPr>
        <xdr:cNvPr id="209154" name="Rectangle 1"/>
        <xdr:cNvSpPr>
          <a:spLocks noChangeArrowheads="1"/>
        </xdr:cNvSpPr>
      </xdr:nvSpPr>
      <xdr:spPr bwMode="auto">
        <a:xfrm>
          <a:off x="4933950" y="5867400"/>
          <a:ext cx="0" cy="2095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209550</xdr:rowOff>
    </xdr:to>
    <xdr:sp macro="" textlink="">
      <xdr:nvSpPr>
        <xdr:cNvPr id="209155" name="Rectangle 1"/>
        <xdr:cNvSpPr>
          <a:spLocks noChangeArrowheads="1"/>
        </xdr:cNvSpPr>
      </xdr:nvSpPr>
      <xdr:spPr bwMode="auto">
        <a:xfrm>
          <a:off x="4933950" y="5867400"/>
          <a:ext cx="0" cy="209550"/>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56"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57"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58"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59"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60"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61"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62"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63"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31</xdr:row>
      <xdr:rowOff>104775</xdr:rowOff>
    </xdr:to>
    <xdr:sp macro="" textlink="">
      <xdr:nvSpPr>
        <xdr:cNvPr id="209164" name="Rectangle 1"/>
        <xdr:cNvSpPr>
          <a:spLocks noChangeArrowheads="1"/>
        </xdr:cNvSpPr>
      </xdr:nvSpPr>
      <xdr:spPr bwMode="auto">
        <a:xfrm>
          <a:off x="4933950" y="5867400"/>
          <a:ext cx="0" cy="33337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161925</xdr:rowOff>
    </xdr:to>
    <xdr:sp macro="" textlink="">
      <xdr:nvSpPr>
        <xdr:cNvPr id="209165" name="Rectangle 1"/>
        <xdr:cNvSpPr>
          <a:spLocks noChangeArrowheads="1"/>
        </xdr:cNvSpPr>
      </xdr:nvSpPr>
      <xdr:spPr bwMode="auto">
        <a:xfrm>
          <a:off x="4933950" y="5867400"/>
          <a:ext cx="0" cy="161925"/>
        </a:xfrm>
        <a:prstGeom prst="rect">
          <a:avLst/>
        </a:prstGeom>
        <a:noFill/>
        <a:ln w="9525">
          <a:noFill/>
          <a:miter lim="800000"/>
          <a:headEnd/>
          <a:tailEnd/>
        </a:ln>
      </xdr:spPr>
    </xdr:sp>
    <xdr:clientData/>
  </xdr:twoCellAnchor>
  <xdr:twoCellAnchor editAs="oneCell">
    <xdr:from>
      <xdr:col>3</xdr:col>
      <xdr:colOff>1038225</xdr:colOff>
      <xdr:row>30</xdr:row>
      <xdr:rowOff>0</xdr:rowOff>
    </xdr:from>
    <xdr:to>
      <xdr:col>4</xdr:col>
      <xdr:colOff>0</xdr:colOff>
      <xdr:row>30</xdr:row>
      <xdr:rowOff>161925</xdr:rowOff>
    </xdr:to>
    <xdr:sp macro="" textlink="">
      <xdr:nvSpPr>
        <xdr:cNvPr id="209166" name="Rectangle 1"/>
        <xdr:cNvSpPr>
          <a:spLocks noChangeArrowheads="1"/>
        </xdr:cNvSpPr>
      </xdr:nvSpPr>
      <xdr:spPr bwMode="auto">
        <a:xfrm>
          <a:off x="4933950" y="5867400"/>
          <a:ext cx="0" cy="16192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67"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209550</xdr:rowOff>
    </xdr:to>
    <xdr:sp macro="" textlink="">
      <xdr:nvSpPr>
        <xdr:cNvPr id="209168" name="Rectangle 1"/>
        <xdr:cNvSpPr>
          <a:spLocks noChangeArrowheads="1"/>
        </xdr:cNvSpPr>
      </xdr:nvSpPr>
      <xdr:spPr bwMode="auto">
        <a:xfrm>
          <a:off x="4933950" y="5867400"/>
          <a:ext cx="295275" cy="2095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209550</xdr:rowOff>
    </xdr:to>
    <xdr:sp macro="" textlink="">
      <xdr:nvSpPr>
        <xdr:cNvPr id="209169" name="Rectangle 1"/>
        <xdr:cNvSpPr>
          <a:spLocks noChangeArrowheads="1"/>
        </xdr:cNvSpPr>
      </xdr:nvSpPr>
      <xdr:spPr bwMode="auto">
        <a:xfrm>
          <a:off x="4933950" y="5867400"/>
          <a:ext cx="295275" cy="2095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0"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1"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2"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3"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4"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5"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6"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7"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31</xdr:row>
      <xdr:rowOff>104775</xdr:rowOff>
    </xdr:to>
    <xdr:sp macro="" textlink="">
      <xdr:nvSpPr>
        <xdr:cNvPr id="209178" name="Rectangle 1"/>
        <xdr:cNvSpPr>
          <a:spLocks noChangeArrowheads="1"/>
        </xdr:cNvSpPr>
      </xdr:nvSpPr>
      <xdr:spPr bwMode="auto">
        <a:xfrm>
          <a:off x="4933950" y="5867400"/>
          <a:ext cx="295275"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161925</xdr:rowOff>
    </xdr:to>
    <xdr:sp macro="" textlink="">
      <xdr:nvSpPr>
        <xdr:cNvPr id="209179" name="Rectangle 1"/>
        <xdr:cNvSpPr>
          <a:spLocks noChangeArrowheads="1"/>
        </xdr:cNvSpPr>
      </xdr:nvSpPr>
      <xdr:spPr bwMode="auto">
        <a:xfrm>
          <a:off x="4933950" y="5867400"/>
          <a:ext cx="295275" cy="16192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295275</xdr:colOff>
      <xdr:row>30</xdr:row>
      <xdr:rowOff>161925</xdr:rowOff>
    </xdr:to>
    <xdr:sp macro="" textlink="">
      <xdr:nvSpPr>
        <xdr:cNvPr id="209180" name="Rectangle 1"/>
        <xdr:cNvSpPr>
          <a:spLocks noChangeArrowheads="1"/>
        </xdr:cNvSpPr>
      </xdr:nvSpPr>
      <xdr:spPr bwMode="auto">
        <a:xfrm>
          <a:off x="4933950" y="5867400"/>
          <a:ext cx="295275" cy="1619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857250</xdr:colOff>
      <xdr:row>31</xdr:row>
      <xdr:rowOff>114300</xdr:rowOff>
    </xdr:to>
    <xdr:sp macro="" textlink="">
      <xdr:nvSpPr>
        <xdr:cNvPr id="209181" name="Rectangle 1"/>
        <xdr:cNvSpPr>
          <a:spLocks noChangeArrowheads="1"/>
        </xdr:cNvSpPr>
      </xdr:nvSpPr>
      <xdr:spPr bwMode="auto">
        <a:xfrm>
          <a:off x="2409825" y="5867400"/>
          <a:ext cx="8572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857250</xdr:colOff>
      <xdr:row>31</xdr:row>
      <xdr:rowOff>114300</xdr:rowOff>
    </xdr:to>
    <xdr:sp macro="" textlink="">
      <xdr:nvSpPr>
        <xdr:cNvPr id="209182" name="Rectangle 1"/>
        <xdr:cNvSpPr>
          <a:spLocks noChangeArrowheads="1"/>
        </xdr:cNvSpPr>
      </xdr:nvSpPr>
      <xdr:spPr bwMode="auto">
        <a:xfrm>
          <a:off x="2409825" y="5867400"/>
          <a:ext cx="8572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857250</xdr:colOff>
      <xdr:row>31</xdr:row>
      <xdr:rowOff>114300</xdr:rowOff>
    </xdr:to>
    <xdr:sp macro="" textlink="">
      <xdr:nvSpPr>
        <xdr:cNvPr id="209183" name="Rectangle 1"/>
        <xdr:cNvSpPr>
          <a:spLocks noChangeArrowheads="1"/>
        </xdr:cNvSpPr>
      </xdr:nvSpPr>
      <xdr:spPr bwMode="auto">
        <a:xfrm>
          <a:off x="2409825" y="5867400"/>
          <a:ext cx="85725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1143000</xdr:colOff>
      <xdr:row>31</xdr:row>
      <xdr:rowOff>114300</xdr:rowOff>
    </xdr:to>
    <xdr:sp macro="" textlink="">
      <xdr:nvSpPr>
        <xdr:cNvPr id="209184" name="Rectangle 1"/>
        <xdr:cNvSpPr>
          <a:spLocks noChangeArrowheads="1"/>
        </xdr:cNvSpPr>
      </xdr:nvSpPr>
      <xdr:spPr bwMode="auto">
        <a:xfrm>
          <a:off x="1038225" y="5867400"/>
          <a:ext cx="1047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185"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186"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187"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188"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18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190"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1143000</xdr:colOff>
      <xdr:row>31</xdr:row>
      <xdr:rowOff>114300</xdr:rowOff>
    </xdr:to>
    <xdr:sp macro="" textlink="">
      <xdr:nvSpPr>
        <xdr:cNvPr id="209191" name="Rectangle 1"/>
        <xdr:cNvSpPr>
          <a:spLocks noChangeArrowheads="1"/>
        </xdr:cNvSpPr>
      </xdr:nvSpPr>
      <xdr:spPr bwMode="auto">
        <a:xfrm>
          <a:off x="1038225" y="5867400"/>
          <a:ext cx="1047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192"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193"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194"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19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1143000</xdr:colOff>
      <xdr:row>31</xdr:row>
      <xdr:rowOff>114300</xdr:rowOff>
    </xdr:to>
    <xdr:sp macro="" textlink="">
      <xdr:nvSpPr>
        <xdr:cNvPr id="209196" name="Rectangle 1"/>
        <xdr:cNvSpPr>
          <a:spLocks noChangeArrowheads="1"/>
        </xdr:cNvSpPr>
      </xdr:nvSpPr>
      <xdr:spPr bwMode="auto">
        <a:xfrm>
          <a:off x="1038225" y="5867400"/>
          <a:ext cx="1047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197"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198"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19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20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20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20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1143000</xdr:colOff>
      <xdr:row>31</xdr:row>
      <xdr:rowOff>114300</xdr:rowOff>
    </xdr:to>
    <xdr:sp macro="" textlink="">
      <xdr:nvSpPr>
        <xdr:cNvPr id="209203" name="Rectangle 1"/>
        <xdr:cNvSpPr>
          <a:spLocks noChangeArrowheads="1"/>
        </xdr:cNvSpPr>
      </xdr:nvSpPr>
      <xdr:spPr bwMode="auto">
        <a:xfrm>
          <a:off x="1038225" y="5867400"/>
          <a:ext cx="1047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204"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205"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206"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20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08"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104775</xdr:rowOff>
    </xdr:to>
    <xdr:sp macro="" textlink="">
      <xdr:nvSpPr>
        <xdr:cNvPr id="209209" name="Rectangle 1"/>
        <xdr:cNvSpPr>
          <a:spLocks noChangeArrowheads="1"/>
        </xdr:cNvSpPr>
      </xdr:nvSpPr>
      <xdr:spPr bwMode="auto">
        <a:xfrm>
          <a:off x="2409825" y="5867400"/>
          <a:ext cx="628650" cy="3333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104775</xdr:rowOff>
    </xdr:to>
    <xdr:sp macro="" textlink="">
      <xdr:nvSpPr>
        <xdr:cNvPr id="209210" name="Rectangle 1"/>
        <xdr:cNvSpPr>
          <a:spLocks noChangeArrowheads="1"/>
        </xdr:cNvSpPr>
      </xdr:nvSpPr>
      <xdr:spPr bwMode="auto">
        <a:xfrm>
          <a:off x="2409825" y="5867400"/>
          <a:ext cx="628650" cy="3333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11"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12"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13"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14"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15"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16"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17"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18"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219"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20"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104775</xdr:rowOff>
    </xdr:to>
    <xdr:sp macro="" textlink="">
      <xdr:nvSpPr>
        <xdr:cNvPr id="209221" name="Rectangle 1"/>
        <xdr:cNvSpPr>
          <a:spLocks noChangeArrowheads="1"/>
        </xdr:cNvSpPr>
      </xdr:nvSpPr>
      <xdr:spPr bwMode="auto">
        <a:xfrm>
          <a:off x="2409825" y="5867400"/>
          <a:ext cx="628650" cy="3333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104775</xdr:rowOff>
    </xdr:to>
    <xdr:sp macro="" textlink="">
      <xdr:nvSpPr>
        <xdr:cNvPr id="209222" name="Rectangle 1"/>
        <xdr:cNvSpPr>
          <a:spLocks noChangeArrowheads="1"/>
        </xdr:cNvSpPr>
      </xdr:nvSpPr>
      <xdr:spPr bwMode="auto">
        <a:xfrm>
          <a:off x="2409825" y="5867400"/>
          <a:ext cx="628650" cy="3333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23"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24"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25"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26"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27"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28"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29"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30"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231"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857250</xdr:colOff>
      <xdr:row>31</xdr:row>
      <xdr:rowOff>114300</xdr:rowOff>
    </xdr:to>
    <xdr:sp macro="" textlink="">
      <xdr:nvSpPr>
        <xdr:cNvPr id="209232" name="Rectangle 1"/>
        <xdr:cNvSpPr>
          <a:spLocks noChangeArrowheads="1"/>
        </xdr:cNvSpPr>
      </xdr:nvSpPr>
      <xdr:spPr bwMode="auto">
        <a:xfrm>
          <a:off x="2409825" y="5867400"/>
          <a:ext cx="8572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857250</xdr:colOff>
      <xdr:row>31</xdr:row>
      <xdr:rowOff>114300</xdr:rowOff>
    </xdr:to>
    <xdr:sp macro="" textlink="">
      <xdr:nvSpPr>
        <xdr:cNvPr id="209233" name="Rectangle 1"/>
        <xdr:cNvSpPr>
          <a:spLocks noChangeArrowheads="1"/>
        </xdr:cNvSpPr>
      </xdr:nvSpPr>
      <xdr:spPr bwMode="auto">
        <a:xfrm>
          <a:off x="2409825" y="5867400"/>
          <a:ext cx="8572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857250</xdr:colOff>
      <xdr:row>31</xdr:row>
      <xdr:rowOff>114300</xdr:rowOff>
    </xdr:to>
    <xdr:sp macro="" textlink="">
      <xdr:nvSpPr>
        <xdr:cNvPr id="209234" name="Rectangle 1"/>
        <xdr:cNvSpPr>
          <a:spLocks noChangeArrowheads="1"/>
        </xdr:cNvSpPr>
      </xdr:nvSpPr>
      <xdr:spPr bwMode="auto">
        <a:xfrm>
          <a:off x="2409825" y="5867400"/>
          <a:ext cx="8572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35"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31</xdr:row>
      <xdr:rowOff>114300</xdr:rowOff>
    </xdr:to>
    <xdr:sp macro="" textlink="">
      <xdr:nvSpPr>
        <xdr:cNvPr id="209236" name="Rectangle 1"/>
        <xdr:cNvSpPr>
          <a:spLocks noChangeArrowheads="1"/>
        </xdr:cNvSpPr>
      </xdr:nvSpPr>
      <xdr:spPr bwMode="auto">
        <a:xfrm>
          <a:off x="1038225" y="5867400"/>
          <a:ext cx="68580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37"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38"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239"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31</xdr:row>
      <xdr:rowOff>114300</xdr:rowOff>
    </xdr:to>
    <xdr:sp macro="" textlink="">
      <xdr:nvSpPr>
        <xdr:cNvPr id="209240" name="Rectangle 1"/>
        <xdr:cNvSpPr>
          <a:spLocks noChangeArrowheads="1"/>
        </xdr:cNvSpPr>
      </xdr:nvSpPr>
      <xdr:spPr bwMode="auto">
        <a:xfrm>
          <a:off x="2409825" y="5867400"/>
          <a:ext cx="110490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32</xdr:row>
      <xdr:rowOff>0</xdr:rowOff>
    </xdr:to>
    <xdr:sp macro="" textlink="">
      <xdr:nvSpPr>
        <xdr:cNvPr id="209241" name="Rectangle 1"/>
        <xdr:cNvSpPr>
          <a:spLocks noChangeArrowheads="1"/>
        </xdr:cNvSpPr>
      </xdr:nvSpPr>
      <xdr:spPr bwMode="auto">
        <a:xfrm>
          <a:off x="2409825" y="5867400"/>
          <a:ext cx="110490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242"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243"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876300</xdr:colOff>
      <xdr:row>31</xdr:row>
      <xdr:rowOff>142875</xdr:rowOff>
    </xdr:to>
    <xdr:sp macro="" textlink="">
      <xdr:nvSpPr>
        <xdr:cNvPr id="209244" name="Rectangle 1"/>
        <xdr:cNvSpPr>
          <a:spLocks noChangeArrowheads="1"/>
        </xdr:cNvSpPr>
      </xdr:nvSpPr>
      <xdr:spPr bwMode="auto">
        <a:xfrm>
          <a:off x="2409825" y="5867400"/>
          <a:ext cx="87630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245"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46"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47"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248"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249"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250"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251"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252"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253"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1333500</xdr:colOff>
      <xdr:row>32</xdr:row>
      <xdr:rowOff>9525</xdr:rowOff>
    </xdr:to>
    <xdr:sp macro="" textlink="">
      <xdr:nvSpPr>
        <xdr:cNvPr id="209254" name="Rectangle 1"/>
        <xdr:cNvSpPr>
          <a:spLocks noChangeArrowheads="1"/>
        </xdr:cNvSpPr>
      </xdr:nvSpPr>
      <xdr:spPr bwMode="auto">
        <a:xfrm>
          <a:off x="2409825" y="5867400"/>
          <a:ext cx="133350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55"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56"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57"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58"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59"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260"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0</xdr:rowOff>
    </xdr:to>
    <xdr:sp macro="" textlink="">
      <xdr:nvSpPr>
        <xdr:cNvPr id="209261" name="Rectangle 1"/>
        <xdr:cNvSpPr>
          <a:spLocks noChangeArrowheads="1"/>
        </xdr:cNvSpPr>
      </xdr:nvSpPr>
      <xdr:spPr bwMode="auto">
        <a:xfrm>
          <a:off x="2409825" y="5867400"/>
          <a:ext cx="6286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0</xdr:rowOff>
    </xdr:to>
    <xdr:sp macro="" textlink="">
      <xdr:nvSpPr>
        <xdr:cNvPr id="209262" name="Rectangle 1"/>
        <xdr:cNvSpPr>
          <a:spLocks noChangeArrowheads="1"/>
        </xdr:cNvSpPr>
      </xdr:nvSpPr>
      <xdr:spPr bwMode="auto">
        <a:xfrm>
          <a:off x="2409825" y="5867400"/>
          <a:ext cx="6286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63"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264"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31</xdr:row>
      <xdr:rowOff>114300</xdr:rowOff>
    </xdr:to>
    <xdr:sp macro="" textlink="">
      <xdr:nvSpPr>
        <xdr:cNvPr id="209265" name="Rectangle 1"/>
        <xdr:cNvSpPr>
          <a:spLocks noChangeArrowheads="1"/>
        </xdr:cNvSpPr>
      </xdr:nvSpPr>
      <xdr:spPr bwMode="auto">
        <a:xfrm>
          <a:off x="2409825" y="5867400"/>
          <a:ext cx="110490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32</xdr:row>
      <xdr:rowOff>0</xdr:rowOff>
    </xdr:to>
    <xdr:sp macro="" textlink="">
      <xdr:nvSpPr>
        <xdr:cNvPr id="209266" name="Rectangle 1"/>
        <xdr:cNvSpPr>
          <a:spLocks noChangeArrowheads="1"/>
        </xdr:cNvSpPr>
      </xdr:nvSpPr>
      <xdr:spPr bwMode="auto">
        <a:xfrm>
          <a:off x="2409825" y="5867400"/>
          <a:ext cx="110490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67"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68"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69"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70"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71"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272"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273"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274"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275"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76"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77"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278"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279"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280"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281"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282"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283"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1333500</xdr:colOff>
      <xdr:row>31</xdr:row>
      <xdr:rowOff>133350</xdr:rowOff>
    </xdr:to>
    <xdr:sp macro="" textlink="">
      <xdr:nvSpPr>
        <xdr:cNvPr id="209284" name="Rectangle 1"/>
        <xdr:cNvSpPr>
          <a:spLocks noChangeArrowheads="1"/>
        </xdr:cNvSpPr>
      </xdr:nvSpPr>
      <xdr:spPr bwMode="auto">
        <a:xfrm>
          <a:off x="2409825" y="5867400"/>
          <a:ext cx="133350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85"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86"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287"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288"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289"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29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29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292"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293"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31</xdr:row>
      <xdr:rowOff>114300</xdr:rowOff>
    </xdr:to>
    <xdr:sp macro="" textlink="">
      <xdr:nvSpPr>
        <xdr:cNvPr id="209294" name="Rectangle 1"/>
        <xdr:cNvSpPr>
          <a:spLocks noChangeArrowheads="1"/>
        </xdr:cNvSpPr>
      </xdr:nvSpPr>
      <xdr:spPr bwMode="auto">
        <a:xfrm>
          <a:off x="1038225" y="5867400"/>
          <a:ext cx="68580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29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296"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297"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29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4</xdr:col>
      <xdr:colOff>0</xdr:colOff>
      <xdr:row>31</xdr:row>
      <xdr:rowOff>9525</xdr:rowOff>
    </xdr:from>
    <xdr:to>
      <xdr:col>4</xdr:col>
      <xdr:colOff>95250</xdr:colOff>
      <xdr:row>32</xdr:row>
      <xdr:rowOff>114300</xdr:rowOff>
    </xdr:to>
    <xdr:sp macro="" textlink="">
      <xdr:nvSpPr>
        <xdr:cNvPr id="209299" name="Rectangle 1"/>
        <xdr:cNvSpPr>
          <a:spLocks noChangeArrowheads="1"/>
        </xdr:cNvSpPr>
      </xdr:nvSpPr>
      <xdr:spPr bwMode="auto">
        <a:xfrm>
          <a:off x="4933950" y="6105525"/>
          <a:ext cx="95250" cy="26670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552450</xdr:colOff>
      <xdr:row>31</xdr:row>
      <xdr:rowOff>133350</xdr:rowOff>
    </xdr:to>
    <xdr:sp macro="" textlink="">
      <xdr:nvSpPr>
        <xdr:cNvPr id="209300" name="Rectangle 1"/>
        <xdr:cNvSpPr>
          <a:spLocks noChangeArrowheads="1"/>
        </xdr:cNvSpPr>
      </xdr:nvSpPr>
      <xdr:spPr bwMode="auto">
        <a:xfrm>
          <a:off x="4933950" y="5867400"/>
          <a:ext cx="552450" cy="3619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95250</xdr:colOff>
      <xdr:row>31</xdr:row>
      <xdr:rowOff>104775</xdr:rowOff>
    </xdr:to>
    <xdr:sp macro="" textlink="">
      <xdr:nvSpPr>
        <xdr:cNvPr id="209301" name="Rectangle 1"/>
        <xdr:cNvSpPr>
          <a:spLocks noChangeArrowheads="1"/>
        </xdr:cNvSpPr>
      </xdr:nvSpPr>
      <xdr:spPr bwMode="auto">
        <a:xfrm>
          <a:off x="4933950" y="5867400"/>
          <a:ext cx="95250" cy="3333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302" name="Rectangle 1"/>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303" name="Rectangle 201"/>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304" name="Rectangle 202"/>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85725</xdr:rowOff>
    </xdr:to>
    <xdr:sp macro="" textlink="">
      <xdr:nvSpPr>
        <xdr:cNvPr id="209305" name="Rectangle 203"/>
        <xdr:cNvSpPr>
          <a:spLocks noChangeArrowheads="1"/>
        </xdr:cNvSpPr>
      </xdr:nvSpPr>
      <xdr:spPr bwMode="auto">
        <a:xfrm>
          <a:off x="2409825" y="5867400"/>
          <a:ext cx="628650" cy="3143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85725</xdr:rowOff>
    </xdr:to>
    <xdr:sp macro="" textlink="">
      <xdr:nvSpPr>
        <xdr:cNvPr id="209306" name="Rectangle 1"/>
        <xdr:cNvSpPr>
          <a:spLocks noChangeArrowheads="1"/>
        </xdr:cNvSpPr>
      </xdr:nvSpPr>
      <xdr:spPr bwMode="auto">
        <a:xfrm>
          <a:off x="2409825" y="5867400"/>
          <a:ext cx="628650" cy="3143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85725</xdr:rowOff>
    </xdr:to>
    <xdr:sp macro="" textlink="">
      <xdr:nvSpPr>
        <xdr:cNvPr id="209307" name="Rectangle 1"/>
        <xdr:cNvSpPr>
          <a:spLocks noChangeArrowheads="1"/>
        </xdr:cNvSpPr>
      </xdr:nvSpPr>
      <xdr:spPr bwMode="auto">
        <a:xfrm>
          <a:off x="2409825" y="5867400"/>
          <a:ext cx="628650" cy="3143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85725</xdr:rowOff>
    </xdr:to>
    <xdr:sp macro="" textlink="">
      <xdr:nvSpPr>
        <xdr:cNvPr id="209308" name="Rectangle 1"/>
        <xdr:cNvSpPr>
          <a:spLocks noChangeArrowheads="1"/>
        </xdr:cNvSpPr>
      </xdr:nvSpPr>
      <xdr:spPr bwMode="auto">
        <a:xfrm>
          <a:off x="2409825" y="5867400"/>
          <a:ext cx="628650" cy="3143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09"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310"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311"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312"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85725</xdr:rowOff>
    </xdr:to>
    <xdr:sp macro="" textlink="">
      <xdr:nvSpPr>
        <xdr:cNvPr id="209313" name="Rectangle 1"/>
        <xdr:cNvSpPr>
          <a:spLocks noChangeArrowheads="1"/>
        </xdr:cNvSpPr>
      </xdr:nvSpPr>
      <xdr:spPr bwMode="auto">
        <a:xfrm>
          <a:off x="2409825" y="5867400"/>
          <a:ext cx="628650" cy="3143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14"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15"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16"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317"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18"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19"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20"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321"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22"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23"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47625</xdr:rowOff>
    </xdr:to>
    <xdr:sp macro="" textlink="">
      <xdr:nvSpPr>
        <xdr:cNvPr id="209324" name="Rectangle 1"/>
        <xdr:cNvSpPr>
          <a:spLocks noChangeArrowheads="1"/>
        </xdr:cNvSpPr>
      </xdr:nvSpPr>
      <xdr:spPr bwMode="auto">
        <a:xfrm>
          <a:off x="2409825" y="5867400"/>
          <a:ext cx="628650" cy="2762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325"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326" name="Rectangle 1"/>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327" name="Rectangle 201"/>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328" name="Rectangle 202"/>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85725</xdr:rowOff>
    </xdr:to>
    <xdr:sp macro="" textlink="">
      <xdr:nvSpPr>
        <xdr:cNvPr id="209329" name="Rectangle 203"/>
        <xdr:cNvSpPr>
          <a:spLocks noChangeArrowheads="1"/>
        </xdr:cNvSpPr>
      </xdr:nvSpPr>
      <xdr:spPr bwMode="auto">
        <a:xfrm>
          <a:off x="2409825" y="5867400"/>
          <a:ext cx="628650" cy="31432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330"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33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32"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33"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34"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35"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36"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37"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31</xdr:row>
      <xdr:rowOff>114300</xdr:rowOff>
    </xdr:to>
    <xdr:sp macro="" textlink="">
      <xdr:nvSpPr>
        <xdr:cNvPr id="209338" name="Rectangle 1"/>
        <xdr:cNvSpPr>
          <a:spLocks noChangeArrowheads="1"/>
        </xdr:cNvSpPr>
      </xdr:nvSpPr>
      <xdr:spPr bwMode="auto">
        <a:xfrm>
          <a:off x="1038225" y="5867400"/>
          <a:ext cx="68580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31</xdr:row>
      <xdr:rowOff>114300</xdr:rowOff>
    </xdr:to>
    <xdr:sp macro="" textlink="">
      <xdr:nvSpPr>
        <xdr:cNvPr id="209339" name="Rectangle 1"/>
        <xdr:cNvSpPr>
          <a:spLocks noChangeArrowheads="1"/>
        </xdr:cNvSpPr>
      </xdr:nvSpPr>
      <xdr:spPr bwMode="auto">
        <a:xfrm>
          <a:off x="1038225" y="5867400"/>
          <a:ext cx="68580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40"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41"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42"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43"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44"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45"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46"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47"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48"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32</xdr:row>
      <xdr:rowOff>9525</xdr:rowOff>
    </xdr:to>
    <xdr:sp macro="" textlink="">
      <xdr:nvSpPr>
        <xdr:cNvPr id="209349" name="Rectangle 1"/>
        <xdr:cNvSpPr>
          <a:spLocks noChangeArrowheads="1"/>
        </xdr:cNvSpPr>
      </xdr:nvSpPr>
      <xdr:spPr bwMode="auto">
        <a:xfrm>
          <a:off x="1038225" y="5867400"/>
          <a:ext cx="68580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31</xdr:row>
      <xdr:rowOff>114300</xdr:rowOff>
    </xdr:to>
    <xdr:sp macro="" textlink="">
      <xdr:nvSpPr>
        <xdr:cNvPr id="209350" name="Rectangle 1"/>
        <xdr:cNvSpPr>
          <a:spLocks noChangeArrowheads="1"/>
        </xdr:cNvSpPr>
      </xdr:nvSpPr>
      <xdr:spPr bwMode="auto">
        <a:xfrm>
          <a:off x="1038225" y="5867400"/>
          <a:ext cx="68580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190500</xdr:colOff>
      <xdr:row>31</xdr:row>
      <xdr:rowOff>114300</xdr:rowOff>
    </xdr:to>
    <xdr:sp macro="" textlink="">
      <xdr:nvSpPr>
        <xdr:cNvPr id="209351" name="Rectangle 1"/>
        <xdr:cNvSpPr>
          <a:spLocks noChangeArrowheads="1"/>
        </xdr:cNvSpPr>
      </xdr:nvSpPr>
      <xdr:spPr bwMode="auto">
        <a:xfrm>
          <a:off x="1038225" y="5867400"/>
          <a:ext cx="68580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52"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53"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54"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355"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56"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57"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58"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359"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60"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361"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66675</xdr:rowOff>
    </xdr:to>
    <xdr:sp macro="" textlink="">
      <xdr:nvSpPr>
        <xdr:cNvPr id="209362" name="Rectangle 1"/>
        <xdr:cNvSpPr>
          <a:spLocks noChangeArrowheads="1"/>
        </xdr:cNvSpPr>
      </xdr:nvSpPr>
      <xdr:spPr bwMode="auto">
        <a:xfrm>
          <a:off x="2409825" y="5867400"/>
          <a:ext cx="628650" cy="295275"/>
        </a:xfrm>
        <a:prstGeom prst="rect">
          <a:avLst/>
        </a:prstGeom>
        <a:noFill/>
        <a:ln w="9525">
          <a:noFill/>
          <a:miter lim="800000"/>
          <a:headEnd/>
          <a:tailEnd/>
        </a:ln>
      </xdr:spPr>
    </xdr:sp>
    <xdr:clientData/>
  </xdr:twoCellAnchor>
  <xdr:twoCellAnchor editAs="oneCell">
    <xdr:from>
      <xdr:col>2</xdr:col>
      <xdr:colOff>1038225</xdr:colOff>
      <xdr:row>30</xdr:row>
      <xdr:rowOff>0</xdr:rowOff>
    </xdr:from>
    <xdr:to>
      <xdr:col>2</xdr:col>
      <xdr:colOff>1143000</xdr:colOff>
      <xdr:row>31</xdr:row>
      <xdr:rowOff>114300</xdr:rowOff>
    </xdr:to>
    <xdr:sp macro="" textlink="">
      <xdr:nvSpPr>
        <xdr:cNvPr id="209363" name="Rectangle 1"/>
        <xdr:cNvSpPr>
          <a:spLocks noChangeArrowheads="1"/>
        </xdr:cNvSpPr>
      </xdr:nvSpPr>
      <xdr:spPr bwMode="auto">
        <a:xfrm>
          <a:off x="3448050" y="5867400"/>
          <a:ext cx="104775"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31</xdr:row>
      <xdr:rowOff>114300</xdr:rowOff>
    </xdr:to>
    <xdr:sp macro="" textlink="">
      <xdr:nvSpPr>
        <xdr:cNvPr id="209364" name="Rectangle 1"/>
        <xdr:cNvSpPr>
          <a:spLocks noChangeArrowheads="1"/>
        </xdr:cNvSpPr>
      </xdr:nvSpPr>
      <xdr:spPr bwMode="auto">
        <a:xfrm>
          <a:off x="2409825" y="5867400"/>
          <a:ext cx="110490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32</xdr:row>
      <xdr:rowOff>0</xdr:rowOff>
    </xdr:to>
    <xdr:sp macro="" textlink="">
      <xdr:nvSpPr>
        <xdr:cNvPr id="209365" name="Rectangle 1"/>
        <xdr:cNvSpPr>
          <a:spLocks noChangeArrowheads="1"/>
        </xdr:cNvSpPr>
      </xdr:nvSpPr>
      <xdr:spPr bwMode="auto">
        <a:xfrm>
          <a:off x="2409825" y="5867400"/>
          <a:ext cx="110490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366"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367"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876300</xdr:colOff>
      <xdr:row>31</xdr:row>
      <xdr:rowOff>142875</xdr:rowOff>
    </xdr:to>
    <xdr:sp macro="" textlink="">
      <xdr:nvSpPr>
        <xdr:cNvPr id="209368" name="Rectangle 1"/>
        <xdr:cNvSpPr>
          <a:spLocks noChangeArrowheads="1"/>
        </xdr:cNvSpPr>
      </xdr:nvSpPr>
      <xdr:spPr bwMode="auto">
        <a:xfrm>
          <a:off x="2409825" y="5867400"/>
          <a:ext cx="87630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369"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370"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371"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372"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373"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374"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375"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376"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377"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378"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379"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380"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381"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1333500</xdr:colOff>
      <xdr:row>31</xdr:row>
      <xdr:rowOff>133350</xdr:rowOff>
    </xdr:to>
    <xdr:sp macro="" textlink="">
      <xdr:nvSpPr>
        <xdr:cNvPr id="209382" name="Rectangle 1"/>
        <xdr:cNvSpPr>
          <a:spLocks noChangeArrowheads="1"/>
        </xdr:cNvSpPr>
      </xdr:nvSpPr>
      <xdr:spPr bwMode="auto">
        <a:xfrm>
          <a:off x="2409825" y="5867400"/>
          <a:ext cx="133350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1333500</xdr:colOff>
      <xdr:row>32</xdr:row>
      <xdr:rowOff>9525</xdr:rowOff>
    </xdr:to>
    <xdr:sp macro="" textlink="">
      <xdr:nvSpPr>
        <xdr:cNvPr id="209383" name="Rectangle 1"/>
        <xdr:cNvSpPr>
          <a:spLocks noChangeArrowheads="1"/>
        </xdr:cNvSpPr>
      </xdr:nvSpPr>
      <xdr:spPr bwMode="auto">
        <a:xfrm>
          <a:off x="2409825" y="5867400"/>
          <a:ext cx="133350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384"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385"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386"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87"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88"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0</xdr:rowOff>
    </xdr:to>
    <xdr:sp macro="" textlink="">
      <xdr:nvSpPr>
        <xdr:cNvPr id="209389" name="Rectangle 1"/>
        <xdr:cNvSpPr>
          <a:spLocks noChangeArrowheads="1"/>
        </xdr:cNvSpPr>
      </xdr:nvSpPr>
      <xdr:spPr bwMode="auto">
        <a:xfrm>
          <a:off x="2409825" y="5867400"/>
          <a:ext cx="6286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0</xdr:rowOff>
    </xdr:to>
    <xdr:sp macro="" textlink="">
      <xdr:nvSpPr>
        <xdr:cNvPr id="209390" name="Rectangle 1"/>
        <xdr:cNvSpPr>
          <a:spLocks noChangeArrowheads="1"/>
        </xdr:cNvSpPr>
      </xdr:nvSpPr>
      <xdr:spPr bwMode="auto">
        <a:xfrm>
          <a:off x="2409825" y="5867400"/>
          <a:ext cx="6286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91"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133350</xdr:rowOff>
    </xdr:to>
    <xdr:sp macro="" textlink="">
      <xdr:nvSpPr>
        <xdr:cNvPr id="209392" name="Rectangle 1"/>
        <xdr:cNvSpPr>
          <a:spLocks noChangeArrowheads="1"/>
        </xdr:cNvSpPr>
      </xdr:nvSpPr>
      <xdr:spPr bwMode="auto">
        <a:xfrm>
          <a:off x="2409825" y="5867400"/>
          <a:ext cx="6286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19050</xdr:rowOff>
    </xdr:to>
    <xdr:sp macro="" textlink="">
      <xdr:nvSpPr>
        <xdr:cNvPr id="209393" name="Rectangle 1"/>
        <xdr:cNvSpPr>
          <a:spLocks noChangeArrowheads="1"/>
        </xdr:cNvSpPr>
      </xdr:nvSpPr>
      <xdr:spPr bwMode="auto">
        <a:xfrm>
          <a:off x="2409825" y="5867400"/>
          <a:ext cx="628650" cy="2476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19050</xdr:rowOff>
    </xdr:to>
    <xdr:sp macro="" textlink="">
      <xdr:nvSpPr>
        <xdr:cNvPr id="209394" name="Rectangle 1"/>
        <xdr:cNvSpPr>
          <a:spLocks noChangeArrowheads="1"/>
        </xdr:cNvSpPr>
      </xdr:nvSpPr>
      <xdr:spPr bwMode="auto">
        <a:xfrm>
          <a:off x="2409825" y="5867400"/>
          <a:ext cx="628650" cy="2476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31</xdr:row>
      <xdr:rowOff>114300</xdr:rowOff>
    </xdr:to>
    <xdr:sp macro="" textlink="">
      <xdr:nvSpPr>
        <xdr:cNvPr id="209395" name="Rectangle 1"/>
        <xdr:cNvSpPr>
          <a:spLocks noChangeArrowheads="1"/>
        </xdr:cNvSpPr>
      </xdr:nvSpPr>
      <xdr:spPr bwMode="auto">
        <a:xfrm>
          <a:off x="2409825" y="5867400"/>
          <a:ext cx="110490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1104900</xdr:colOff>
      <xdr:row>32</xdr:row>
      <xdr:rowOff>0</xdr:rowOff>
    </xdr:to>
    <xdr:sp macro="" textlink="">
      <xdr:nvSpPr>
        <xdr:cNvPr id="209396" name="Rectangle 1"/>
        <xdr:cNvSpPr>
          <a:spLocks noChangeArrowheads="1"/>
        </xdr:cNvSpPr>
      </xdr:nvSpPr>
      <xdr:spPr bwMode="auto">
        <a:xfrm>
          <a:off x="2409825" y="5867400"/>
          <a:ext cx="110490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97"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98"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399"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19050</xdr:rowOff>
    </xdr:to>
    <xdr:sp macro="" textlink="">
      <xdr:nvSpPr>
        <xdr:cNvPr id="209400" name="Rectangle 1"/>
        <xdr:cNvSpPr>
          <a:spLocks noChangeArrowheads="1"/>
        </xdr:cNvSpPr>
      </xdr:nvSpPr>
      <xdr:spPr bwMode="auto">
        <a:xfrm>
          <a:off x="2409825" y="5867400"/>
          <a:ext cx="628650" cy="2476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401"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402"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114300</xdr:rowOff>
    </xdr:to>
    <xdr:sp macro="" textlink="">
      <xdr:nvSpPr>
        <xdr:cNvPr id="209403" name="Rectangle 1"/>
        <xdr:cNvSpPr>
          <a:spLocks noChangeArrowheads="1"/>
        </xdr:cNvSpPr>
      </xdr:nvSpPr>
      <xdr:spPr bwMode="auto">
        <a:xfrm>
          <a:off x="2409825" y="5867400"/>
          <a:ext cx="6286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404"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405"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406"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407"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408"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409"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410"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411"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412"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413"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9525</xdr:rowOff>
    </xdr:to>
    <xdr:sp macro="" textlink="">
      <xdr:nvSpPr>
        <xdr:cNvPr id="209414" name="Rectangle 1"/>
        <xdr:cNvSpPr>
          <a:spLocks noChangeArrowheads="1"/>
        </xdr:cNvSpPr>
      </xdr:nvSpPr>
      <xdr:spPr bwMode="auto">
        <a:xfrm>
          <a:off x="2409825" y="5867400"/>
          <a:ext cx="7810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133350</xdr:rowOff>
    </xdr:to>
    <xdr:sp macro="" textlink="">
      <xdr:nvSpPr>
        <xdr:cNvPr id="209415" name="Rectangle 1"/>
        <xdr:cNvSpPr>
          <a:spLocks noChangeArrowheads="1"/>
        </xdr:cNvSpPr>
      </xdr:nvSpPr>
      <xdr:spPr bwMode="auto">
        <a:xfrm>
          <a:off x="2409825" y="5867400"/>
          <a:ext cx="78105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142875</xdr:rowOff>
    </xdr:to>
    <xdr:sp macro="" textlink="">
      <xdr:nvSpPr>
        <xdr:cNvPr id="209416" name="Rectangle 1"/>
        <xdr:cNvSpPr>
          <a:spLocks noChangeArrowheads="1"/>
        </xdr:cNvSpPr>
      </xdr:nvSpPr>
      <xdr:spPr bwMode="auto">
        <a:xfrm>
          <a:off x="2409825" y="5867400"/>
          <a:ext cx="7810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417"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28575</xdr:rowOff>
    </xdr:to>
    <xdr:sp macro="" textlink="">
      <xdr:nvSpPr>
        <xdr:cNvPr id="209418" name="Rectangle 1"/>
        <xdr:cNvSpPr>
          <a:spLocks noChangeArrowheads="1"/>
        </xdr:cNvSpPr>
      </xdr:nvSpPr>
      <xdr:spPr bwMode="auto">
        <a:xfrm>
          <a:off x="2409825" y="5867400"/>
          <a:ext cx="781050" cy="2571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1333500</xdr:colOff>
      <xdr:row>31</xdr:row>
      <xdr:rowOff>133350</xdr:rowOff>
    </xdr:to>
    <xdr:sp macro="" textlink="">
      <xdr:nvSpPr>
        <xdr:cNvPr id="209419" name="Rectangle 1"/>
        <xdr:cNvSpPr>
          <a:spLocks noChangeArrowheads="1"/>
        </xdr:cNvSpPr>
      </xdr:nvSpPr>
      <xdr:spPr bwMode="auto">
        <a:xfrm>
          <a:off x="2409825" y="5867400"/>
          <a:ext cx="1333500" cy="3619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420"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421"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31</xdr:row>
      <xdr:rowOff>114300</xdr:rowOff>
    </xdr:to>
    <xdr:sp macro="" textlink="">
      <xdr:nvSpPr>
        <xdr:cNvPr id="209422" name="Rectangle 1"/>
        <xdr:cNvSpPr>
          <a:spLocks noChangeArrowheads="1"/>
        </xdr:cNvSpPr>
      </xdr:nvSpPr>
      <xdr:spPr bwMode="auto">
        <a:xfrm>
          <a:off x="2409825" y="5867400"/>
          <a:ext cx="78105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423"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424"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2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26"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27"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28"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429"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3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31"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3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43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95250</xdr:colOff>
      <xdr:row>31</xdr:row>
      <xdr:rowOff>104775</xdr:rowOff>
    </xdr:to>
    <xdr:sp macro="" textlink="">
      <xdr:nvSpPr>
        <xdr:cNvPr id="209434" name="Rectangle 1"/>
        <xdr:cNvSpPr>
          <a:spLocks noChangeArrowheads="1"/>
        </xdr:cNvSpPr>
      </xdr:nvSpPr>
      <xdr:spPr bwMode="auto">
        <a:xfrm>
          <a:off x="4933950" y="5867400"/>
          <a:ext cx="95250" cy="333375"/>
        </a:xfrm>
        <a:prstGeom prst="rect">
          <a:avLst/>
        </a:prstGeom>
        <a:noFill/>
        <a:ln w="9525">
          <a:noFill/>
          <a:miter lim="800000"/>
          <a:headEnd/>
          <a:tailEnd/>
        </a:ln>
      </xdr:spPr>
    </xdr:sp>
    <xdr:clientData/>
  </xdr:twoCellAnchor>
  <xdr:twoCellAnchor editAs="oneCell">
    <xdr:from>
      <xdr:col>4</xdr:col>
      <xdr:colOff>0</xdr:colOff>
      <xdr:row>30</xdr:row>
      <xdr:rowOff>0</xdr:rowOff>
    </xdr:from>
    <xdr:to>
      <xdr:col>4</xdr:col>
      <xdr:colOff>552450</xdr:colOff>
      <xdr:row>31</xdr:row>
      <xdr:rowOff>133350</xdr:rowOff>
    </xdr:to>
    <xdr:sp macro="" textlink="">
      <xdr:nvSpPr>
        <xdr:cNvPr id="209435" name="Rectangle 1"/>
        <xdr:cNvSpPr>
          <a:spLocks noChangeArrowheads="1"/>
        </xdr:cNvSpPr>
      </xdr:nvSpPr>
      <xdr:spPr bwMode="auto">
        <a:xfrm>
          <a:off x="4933950" y="5867400"/>
          <a:ext cx="55245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436"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37"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38"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39"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40"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41"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442"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443"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44"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445"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446"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44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448"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449"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450"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5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52"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53"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54"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455"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56"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57"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58"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45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6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6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62"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63"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464"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6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66"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67"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68"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69"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470"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471"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7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473"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474"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47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476"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477"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478"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7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8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8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8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483"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84"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85"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486"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48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48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48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9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49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492"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493"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494"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495"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496"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497"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498"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499"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500"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501"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502"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503"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504"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0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06"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07"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08"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09"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510"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511"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1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513"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514"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1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16"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17"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18"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1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2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2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2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23"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24"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25"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26"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2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28"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29"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30"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3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32"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33"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34"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35"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36"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37"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38"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3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40"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41"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42"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43"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44"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4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46"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47"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48"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49"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50"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5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52"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5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54"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5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56"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5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58"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5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60"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6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62"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6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564"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6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66"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67"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68"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69"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570"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133350</xdr:rowOff>
    </xdr:to>
    <xdr:sp macro="" textlink="">
      <xdr:nvSpPr>
        <xdr:cNvPr id="209571" name="Rectangle 1"/>
        <xdr:cNvSpPr>
          <a:spLocks noChangeArrowheads="1"/>
        </xdr:cNvSpPr>
      </xdr:nvSpPr>
      <xdr:spPr bwMode="auto">
        <a:xfrm>
          <a:off x="1038225" y="5867400"/>
          <a:ext cx="714375"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7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573"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142875</xdr:rowOff>
    </xdr:to>
    <xdr:sp macro="" textlink="">
      <xdr:nvSpPr>
        <xdr:cNvPr id="209574" name="Rectangle 1"/>
        <xdr:cNvSpPr>
          <a:spLocks noChangeArrowheads="1"/>
        </xdr:cNvSpPr>
      </xdr:nvSpPr>
      <xdr:spPr bwMode="auto">
        <a:xfrm>
          <a:off x="1038225" y="5867400"/>
          <a:ext cx="0" cy="3714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7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76"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77"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78"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7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8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8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82"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31</xdr:row>
      <xdr:rowOff>114300</xdr:rowOff>
    </xdr:to>
    <xdr:sp macro="" textlink="">
      <xdr:nvSpPr>
        <xdr:cNvPr id="209583" name="Rectangle 1"/>
        <xdr:cNvSpPr>
          <a:spLocks noChangeArrowheads="1"/>
        </xdr:cNvSpPr>
      </xdr:nvSpPr>
      <xdr:spPr bwMode="auto">
        <a:xfrm>
          <a:off x="1038225" y="5867400"/>
          <a:ext cx="714375"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84"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85"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133350</xdr:rowOff>
    </xdr:to>
    <xdr:sp macro="" textlink="">
      <xdr:nvSpPr>
        <xdr:cNvPr id="209586" name="Rectangle 1"/>
        <xdr:cNvSpPr>
          <a:spLocks noChangeArrowheads="1"/>
        </xdr:cNvSpPr>
      </xdr:nvSpPr>
      <xdr:spPr bwMode="auto">
        <a:xfrm>
          <a:off x="1038225" y="5867400"/>
          <a:ext cx="0" cy="3619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8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8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8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9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59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592"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9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94"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95"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104775</xdr:rowOff>
    </xdr:to>
    <xdr:sp macro="" textlink="">
      <xdr:nvSpPr>
        <xdr:cNvPr id="209596" name="Rectangle 1"/>
        <xdr:cNvSpPr>
          <a:spLocks noChangeArrowheads="1"/>
        </xdr:cNvSpPr>
      </xdr:nvSpPr>
      <xdr:spPr bwMode="auto">
        <a:xfrm>
          <a:off x="1038225" y="5867400"/>
          <a:ext cx="0" cy="333375"/>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9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9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59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00"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0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02"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0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04"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0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06"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0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08"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0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10"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1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12"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1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14"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1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16"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1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18"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1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0"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2"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24"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26"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2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0"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32"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1</xdr:col>
      <xdr:colOff>219075</xdr:colOff>
      <xdr:row>32</xdr:row>
      <xdr:rowOff>9525</xdr:rowOff>
    </xdr:to>
    <xdr:sp macro="" textlink="">
      <xdr:nvSpPr>
        <xdr:cNvPr id="209634" name="Rectangle 1"/>
        <xdr:cNvSpPr>
          <a:spLocks noChangeArrowheads="1"/>
        </xdr:cNvSpPr>
      </xdr:nvSpPr>
      <xdr:spPr bwMode="auto">
        <a:xfrm>
          <a:off x="1038225" y="5867400"/>
          <a:ext cx="714375"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6"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3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40"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641" name="Rectangle 1"/>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642" name="Rectangle 201"/>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643" name="Rectangle 202"/>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85725</xdr:rowOff>
    </xdr:to>
    <xdr:sp macro="" textlink="">
      <xdr:nvSpPr>
        <xdr:cNvPr id="209644" name="Rectangle 203"/>
        <xdr:cNvSpPr>
          <a:spLocks noChangeArrowheads="1"/>
        </xdr:cNvSpPr>
      </xdr:nvSpPr>
      <xdr:spPr bwMode="auto">
        <a:xfrm>
          <a:off x="2409825" y="5867400"/>
          <a:ext cx="628650" cy="3143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38100</xdr:rowOff>
    </xdr:to>
    <xdr:sp macro="" textlink="">
      <xdr:nvSpPr>
        <xdr:cNvPr id="209645" name="Rectangle 1"/>
        <xdr:cNvSpPr>
          <a:spLocks noChangeArrowheads="1"/>
        </xdr:cNvSpPr>
      </xdr:nvSpPr>
      <xdr:spPr bwMode="auto">
        <a:xfrm>
          <a:off x="2409825" y="5867400"/>
          <a:ext cx="628650" cy="2667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38100</xdr:rowOff>
    </xdr:to>
    <xdr:sp macro="" textlink="">
      <xdr:nvSpPr>
        <xdr:cNvPr id="209646" name="Rectangle 1"/>
        <xdr:cNvSpPr>
          <a:spLocks noChangeArrowheads="1"/>
        </xdr:cNvSpPr>
      </xdr:nvSpPr>
      <xdr:spPr bwMode="auto">
        <a:xfrm>
          <a:off x="2409825" y="5867400"/>
          <a:ext cx="628650" cy="2667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38100</xdr:rowOff>
    </xdr:to>
    <xdr:sp macro="" textlink="">
      <xdr:nvSpPr>
        <xdr:cNvPr id="209647" name="Rectangle 1"/>
        <xdr:cNvSpPr>
          <a:spLocks noChangeArrowheads="1"/>
        </xdr:cNvSpPr>
      </xdr:nvSpPr>
      <xdr:spPr bwMode="auto">
        <a:xfrm>
          <a:off x="2409825" y="5867400"/>
          <a:ext cx="628650" cy="2667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57150</xdr:rowOff>
    </xdr:to>
    <xdr:sp macro="" textlink="">
      <xdr:nvSpPr>
        <xdr:cNvPr id="209648" name="Rectangle 1"/>
        <xdr:cNvSpPr>
          <a:spLocks noChangeArrowheads="1"/>
        </xdr:cNvSpPr>
      </xdr:nvSpPr>
      <xdr:spPr bwMode="auto">
        <a:xfrm>
          <a:off x="2409825" y="5867400"/>
          <a:ext cx="628650" cy="2857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4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5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5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52"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53"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54"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55"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56"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5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5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59"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60"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61"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62"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63"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64"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65"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66"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67"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68"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69"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32</xdr:row>
      <xdr:rowOff>9525</xdr:rowOff>
    </xdr:to>
    <xdr:sp macro="" textlink="">
      <xdr:nvSpPr>
        <xdr:cNvPr id="209670" name="Rectangle 1"/>
        <xdr:cNvSpPr>
          <a:spLocks noChangeArrowheads="1"/>
        </xdr:cNvSpPr>
      </xdr:nvSpPr>
      <xdr:spPr bwMode="auto">
        <a:xfrm>
          <a:off x="1038225" y="5867400"/>
          <a:ext cx="0" cy="40005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71"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0</xdr:col>
      <xdr:colOff>1038225</xdr:colOff>
      <xdr:row>30</xdr:row>
      <xdr:rowOff>0</xdr:rowOff>
    </xdr:from>
    <xdr:to>
      <xdr:col>0</xdr:col>
      <xdr:colOff>1038225</xdr:colOff>
      <xdr:row>31</xdr:row>
      <xdr:rowOff>114300</xdr:rowOff>
    </xdr:to>
    <xdr:sp macro="" textlink="">
      <xdr:nvSpPr>
        <xdr:cNvPr id="209672" name="Rectangle 1"/>
        <xdr:cNvSpPr>
          <a:spLocks noChangeArrowheads="1"/>
        </xdr:cNvSpPr>
      </xdr:nvSpPr>
      <xdr:spPr bwMode="auto">
        <a:xfrm>
          <a:off x="1038225" y="5867400"/>
          <a:ext cx="0" cy="34290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673"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74"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75"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76"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77"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678"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679"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680"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1"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2"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3"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4"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685"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6"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7"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8"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89"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690"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691"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692"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93"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94"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95"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96"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32</xdr:row>
      <xdr:rowOff>9525</xdr:rowOff>
    </xdr:to>
    <xdr:sp macro="" textlink="">
      <xdr:nvSpPr>
        <xdr:cNvPr id="209697" name="Rectangle 1"/>
        <xdr:cNvSpPr>
          <a:spLocks noChangeArrowheads="1"/>
        </xdr:cNvSpPr>
      </xdr:nvSpPr>
      <xdr:spPr bwMode="auto">
        <a:xfrm>
          <a:off x="2409825" y="5867400"/>
          <a:ext cx="628650" cy="400050"/>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98"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699"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700"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701"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702"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703"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628650</xdr:colOff>
      <xdr:row>31</xdr:row>
      <xdr:rowOff>142875</xdr:rowOff>
    </xdr:to>
    <xdr:sp macro="" textlink="">
      <xdr:nvSpPr>
        <xdr:cNvPr id="209704" name="Rectangle 1"/>
        <xdr:cNvSpPr>
          <a:spLocks noChangeArrowheads="1"/>
        </xdr:cNvSpPr>
      </xdr:nvSpPr>
      <xdr:spPr bwMode="auto">
        <a:xfrm>
          <a:off x="2409825" y="5867400"/>
          <a:ext cx="628650" cy="37147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705"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706"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707"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editAs="oneCell">
    <xdr:from>
      <xdr:col>1</xdr:col>
      <xdr:colOff>1038225</xdr:colOff>
      <xdr:row>30</xdr:row>
      <xdr:rowOff>0</xdr:rowOff>
    </xdr:from>
    <xdr:to>
      <xdr:col>2</xdr:col>
      <xdr:colOff>781050</xdr:colOff>
      <xdr:row>32</xdr:row>
      <xdr:rowOff>0</xdr:rowOff>
    </xdr:to>
    <xdr:sp macro="" textlink="">
      <xdr:nvSpPr>
        <xdr:cNvPr id="209708" name="Rectangle 1"/>
        <xdr:cNvSpPr>
          <a:spLocks noChangeArrowheads="1"/>
        </xdr:cNvSpPr>
      </xdr:nvSpPr>
      <xdr:spPr bwMode="auto">
        <a:xfrm>
          <a:off x="2409825" y="5867400"/>
          <a:ext cx="781050" cy="390525"/>
        </a:xfrm>
        <a:prstGeom prst="rect">
          <a:avLst/>
        </a:prstGeom>
        <a:noFill/>
        <a:ln w="9525">
          <a:noFill/>
          <a:miter lim="800000"/>
          <a:headEnd/>
          <a:tailEnd/>
        </a:ln>
      </xdr:spPr>
    </xdr:sp>
    <xdr:clientData/>
  </xdr:twoCellAnchor>
  <xdr:twoCellAnchor>
    <xdr:from>
      <xdr:col>0</xdr:col>
      <xdr:colOff>47625</xdr:colOff>
      <xdr:row>0</xdr:row>
      <xdr:rowOff>19050</xdr:rowOff>
    </xdr:from>
    <xdr:to>
      <xdr:col>2</xdr:col>
      <xdr:colOff>400050</xdr:colOff>
      <xdr:row>6</xdr:row>
      <xdr:rowOff>9525</xdr:rowOff>
    </xdr:to>
    <xdr:pic>
      <xdr:nvPicPr>
        <xdr:cNvPr id="209709"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47625" y="19050"/>
          <a:ext cx="2762250" cy="105727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209710"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581400" cy="110490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4</xdr:col>
      <xdr:colOff>0</xdr:colOff>
      <xdr:row>6</xdr:row>
      <xdr:rowOff>0</xdr:rowOff>
    </xdr:to>
    <xdr:pic>
      <xdr:nvPicPr>
        <xdr:cNvPr id="209711" name="Picture 691"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9525"/>
          <a:ext cx="4933950" cy="10572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971550</xdr:colOff>
      <xdr:row>6</xdr:row>
      <xdr:rowOff>38100</xdr:rowOff>
    </xdr:to>
    <xdr:pic>
      <xdr:nvPicPr>
        <xdr:cNvPr id="126059"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4838700" cy="10477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47625</xdr:colOff>
      <xdr:row>0</xdr:row>
      <xdr:rowOff>19050</xdr:rowOff>
    </xdr:from>
    <xdr:to>
      <xdr:col>2</xdr:col>
      <xdr:colOff>400050</xdr:colOff>
      <xdr:row>6</xdr:row>
      <xdr:rowOff>9525</xdr:rowOff>
    </xdr:to>
    <xdr:pic>
      <xdr:nvPicPr>
        <xdr:cNvPr id="127295"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47625" y="19050"/>
          <a:ext cx="4200525" cy="105727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27296"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19675" cy="110490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2</xdr:col>
      <xdr:colOff>1676400</xdr:colOff>
      <xdr:row>6</xdr:row>
      <xdr:rowOff>0</xdr:rowOff>
    </xdr:to>
    <xdr:pic>
      <xdr:nvPicPr>
        <xdr:cNvPr id="127297" name="Picture 3"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9525"/>
          <a:ext cx="5524500" cy="10572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1171575</xdr:colOff>
      <xdr:row>6</xdr:row>
      <xdr:rowOff>38100</xdr:rowOff>
    </xdr:to>
    <xdr:pic>
      <xdr:nvPicPr>
        <xdr:cNvPr id="128213"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324225" cy="110490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3</xdr:col>
      <xdr:colOff>714375</xdr:colOff>
      <xdr:row>6</xdr:row>
      <xdr:rowOff>0</xdr:rowOff>
    </xdr:to>
    <xdr:pic>
      <xdr:nvPicPr>
        <xdr:cNvPr id="128214" name="Picture 3"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9525"/>
          <a:ext cx="5076825" cy="10572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1362075</xdr:colOff>
      <xdr:row>4</xdr:row>
      <xdr:rowOff>19050</xdr:rowOff>
    </xdr:to>
    <xdr:pic>
      <xdr:nvPicPr>
        <xdr:cNvPr id="38639"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9525"/>
          <a:ext cx="3152775" cy="6953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1</xdr:col>
      <xdr:colOff>1600200</xdr:colOff>
      <xdr:row>4</xdr:row>
      <xdr:rowOff>57150</xdr:rowOff>
    </xdr:to>
    <xdr:pic>
      <xdr:nvPicPr>
        <xdr:cNvPr id="161917"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7625" y="19050"/>
          <a:ext cx="3343275"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590550</xdr:colOff>
      <xdr:row>6</xdr:row>
      <xdr:rowOff>0</xdr:rowOff>
    </xdr:to>
    <xdr:pic>
      <xdr:nvPicPr>
        <xdr:cNvPr id="113065"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 y="0"/>
          <a:ext cx="3590925" cy="100965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13066" name="Picture 1" descr="DWA Logo 35mm RGB"/>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590550</xdr:colOff>
      <xdr:row>6</xdr:row>
      <xdr:rowOff>38100</xdr:rowOff>
    </xdr:to>
    <xdr:pic>
      <xdr:nvPicPr>
        <xdr:cNvPr id="113067" name="Picture 1" descr="DWA Logo 35mm RGB"/>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695325</xdr:colOff>
      <xdr:row>5</xdr:row>
      <xdr:rowOff>142875</xdr:rowOff>
    </xdr:to>
    <xdr:pic>
      <xdr:nvPicPr>
        <xdr:cNvPr id="113068"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5000625"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3</xdr:col>
      <xdr:colOff>295275</xdr:colOff>
      <xdr:row>6</xdr:row>
      <xdr:rowOff>0</xdr:rowOff>
    </xdr:to>
    <xdr:pic>
      <xdr:nvPicPr>
        <xdr:cNvPr id="113877"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76200" y="0"/>
          <a:ext cx="3609975" cy="10096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3</xdr:col>
      <xdr:colOff>1447800</xdr:colOff>
      <xdr:row>5</xdr:row>
      <xdr:rowOff>142875</xdr:rowOff>
    </xdr:to>
    <xdr:pic>
      <xdr:nvPicPr>
        <xdr:cNvPr id="113878" name="Picture 9"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4838700" cy="990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581025</xdr:colOff>
      <xdr:row>6</xdr:row>
      <xdr:rowOff>0</xdr:rowOff>
    </xdr:to>
    <xdr:pic>
      <xdr:nvPicPr>
        <xdr:cNvPr id="115007"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3600450" cy="100965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1152525</xdr:colOff>
      <xdr:row>6</xdr:row>
      <xdr:rowOff>38100</xdr:rowOff>
    </xdr:to>
    <xdr:pic>
      <xdr:nvPicPr>
        <xdr:cNvPr id="115008" name="Picture 1" descr="DWA Logo 35mm RGB"/>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4171950" cy="104775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581025</xdr:colOff>
      <xdr:row>6</xdr:row>
      <xdr:rowOff>38100</xdr:rowOff>
    </xdr:to>
    <xdr:pic>
      <xdr:nvPicPr>
        <xdr:cNvPr id="115009" name="Picture 1" descr="DWA Logo 35mm RGB"/>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3600450" cy="1047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581025</xdr:colOff>
      <xdr:row>6</xdr:row>
      <xdr:rowOff>0</xdr:rowOff>
    </xdr:to>
    <xdr:pic>
      <xdr:nvPicPr>
        <xdr:cNvPr id="115925"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200025"/>
          <a:ext cx="3600450" cy="809625"/>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9525</xdr:colOff>
      <xdr:row>5</xdr:row>
      <xdr:rowOff>142875</xdr:rowOff>
    </xdr:to>
    <xdr:pic>
      <xdr:nvPicPr>
        <xdr:cNvPr id="115926" name="Picture 1" descr="DWA Logo 35mm RGB"/>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3028950" cy="990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44</xdr:row>
      <xdr:rowOff>0</xdr:rowOff>
    </xdr:from>
    <xdr:to>
      <xdr:col>19</xdr:col>
      <xdr:colOff>0</xdr:colOff>
      <xdr:row>44</xdr:row>
      <xdr:rowOff>19050</xdr:rowOff>
    </xdr:to>
    <xdr:pic>
      <xdr:nvPicPr>
        <xdr:cNvPr id="11726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812125" y="7991475"/>
          <a:ext cx="1219200" cy="19050"/>
        </a:xfrm>
        <a:prstGeom prst="rect">
          <a:avLst/>
        </a:prstGeom>
        <a:noFill/>
        <a:ln w="9525">
          <a:noFill/>
          <a:miter lim="800000"/>
          <a:headEnd/>
          <a:tailEnd/>
        </a:ln>
      </xdr:spPr>
    </xdr:pic>
    <xdr:clientData/>
  </xdr:twoCellAnchor>
  <xdr:twoCellAnchor editAs="oneCell">
    <xdr:from>
      <xdr:col>17</xdr:col>
      <xdr:colOff>0</xdr:colOff>
      <xdr:row>44</xdr:row>
      <xdr:rowOff>0</xdr:rowOff>
    </xdr:from>
    <xdr:to>
      <xdr:col>19</xdr:col>
      <xdr:colOff>0</xdr:colOff>
      <xdr:row>44</xdr:row>
      <xdr:rowOff>19050</xdr:rowOff>
    </xdr:to>
    <xdr:pic>
      <xdr:nvPicPr>
        <xdr:cNvPr id="11726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0812125" y="7991475"/>
          <a:ext cx="1219200" cy="19050"/>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1</xdr:col>
      <xdr:colOff>838200</xdr:colOff>
      <xdr:row>4</xdr:row>
      <xdr:rowOff>104775</xdr:rowOff>
    </xdr:to>
    <xdr:pic>
      <xdr:nvPicPr>
        <xdr:cNvPr id="117269" name="Picture 3" descr="DWAS Logo RGB"/>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200025"/>
          <a:ext cx="2628900" cy="590550"/>
        </a:xfrm>
        <a:prstGeom prst="rect">
          <a:avLst/>
        </a:prstGeom>
        <a:noFill/>
        <a:ln w="9525">
          <a:noFill/>
          <a:miter lim="800000"/>
          <a:headEnd/>
          <a:tailEnd/>
        </a:ln>
      </xdr:spPr>
    </xdr:pic>
    <xdr:clientData/>
  </xdr:twoCellAnchor>
  <xdr:twoCellAnchor>
    <xdr:from>
      <xdr:col>0</xdr:col>
      <xdr:colOff>47625</xdr:colOff>
      <xdr:row>0</xdr:row>
      <xdr:rowOff>19050</xdr:rowOff>
    </xdr:from>
    <xdr:to>
      <xdr:col>2</xdr:col>
      <xdr:colOff>400050</xdr:colOff>
      <xdr:row>6</xdr:row>
      <xdr:rowOff>9525</xdr:rowOff>
    </xdr:to>
    <xdr:pic>
      <xdr:nvPicPr>
        <xdr:cNvPr id="117270" name="Picture 1" descr="DWA Logo 35mm RGB"/>
        <xdr:cNvPicPr>
          <a:picLocks noChangeAspect="1" noChangeArrowheads="1"/>
        </xdr:cNvPicPr>
      </xdr:nvPicPr>
      <xdr:blipFill>
        <a:blip xmlns:r="http://schemas.openxmlformats.org/officeDocument/2006/relationships" r:embed="rId4" cstate="print"/>
        <a:srcRect/>
        <a:stretch>
          <a:fillRect/>
        </a:stretch>
      </xdr:blipFill>
      <xdr:spPr bwMode="auto">
        <a:xfrm>
          <a:off x="47625" y="19050"/>
          <a:ext cx="2971800"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590550</xdr:colOff>
      <xdr:row>6</xdr:row>
      <xdr:rowOff>38100</xdr:rowOff>
    </xdr:to>
    <xdr:pic>
      <xdr:nvPicPr>
        <xdr:cNvPr id="117271" name="Picture 1" descr="DWA Logo 35mm RGB"/>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019425" cy="1047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1171575</xdr:colOff>
      <xdr:row>6</xdr:row>
      <xdr:rowOff>38100</xdr:rowOff>
    </xdr:to>
    <xdr:pic>
      <xdr:nvPicPr>
        <xdr:cNvPr id="118397"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xdr:from>
      <xdr:col>0</xdr:col>
      <xdr:colOff>47625</xdr:colOff>
      <xdr:row>0</xdr:row>
      <xdr:rowOff>19050</xdr:rowOff>
    </xdr:from>
    <xdr:to>
      <xdr:col>2</xdr:col>
      <xdr:colOff>400050</xdr:colOff>
      <xdr:row>6</xdr:row>
      <xdr:rowOff>9525</xdr:rowOff>
    </xdr:to>
    <xdr:pic>
      <xdr:nvPicPr>
        <xdr:cNvPr id="118398" name="Picture 1" descr="DWA Logo 35mm RGB"/>
        <xdr:cNvPicPr>
          <a:picLocks noChangeAspect="1" noChangeArrowheads="1"/>
        </xdr:cNvPicPr>
      </xdr:nvPicPr>
      <xdr:blipFill>
        <a:blip xmlns:r="http://schemas.openxmlformats.org/officeDocument/2006/relationships" r:embed="rId2" cstate="print"/>
        <a:srcRect/>
        <a:stretch>
          <a:fillRect/>
        </a:stretch>
      </xdr:blipFill>
      <xdr:spPr bwMode="auto">
        <a:xfrm>
          <a:off x="47625" y="19050"/>
          <a:ext cx="2971800"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18399"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4</xdr:col>
      <xdr:colOff>180975</xdr:colOff>
      <xdr:row>6</xdr:row>
      <xdr:rowOff>0</xdr:rowOff>
    </xdr:to>
    <xdr:pic>
      <xdr:nvPicPr>
        <xdr:cNvPr id="118400" name="Picture 4" descr="DWAS Logo RGB"/>
        <xdr:cNvPicPr>
          <a:picLocks noChangeAspect="1" noChangeArrowheads="1"/>
        </xdr:cNvPicPr>
      </xdr:nvPicPr>
      <xdr:blipFill>
        <a:blip xmlns:r="http://schemas.openxmlformats.org/officeDocument/2006/relationships" r:embed="rId3" r:link="rId4" cstate="print"/>
        <a:srcRect/>
        <a:stretch>
          <a:fillRect/>
        </a:stretch>
      </xdr:blipFill>
      <xdr:spPr bwMode="auto">
        <a:xfrm>
          <a:off x="0" y="9525"/>
          <a:ext cx="4714875" cy="1000125"/>
        </a:xfrm>
        <a:prstGeom prst="rect">
          <a:avLst/>
        </a:prstGeom>
        <a:noFill/>
        <a:ln w="9525">
          <a:noFill/>
          <a:miter lim="800000"/>
          <a:headEnd/>
          <a:tailEnd/>
        </a:ln>
      </xdr:spPr>
    </xdr:pic>
    <xdr:clientData/>
  </xdr:twoCellAnchor>
  <xdr:twoCellAnchor>
    <xdr:from>
      <xdr:col>0</xdr:col>
      <xdr:colOff>47625</xdr:colOff>
      <xdr:row>0</xdr:row>
      <xdr:rowOff>19050</xdr:rowOff>
    </xdr:from>
    <xdr:to>
      <xdr:col>2</xdr:col>
      <xdr:colOff>400050</xdr:colOff>
      <xdr:row>6</xdr:row>
      <xdr:rowOff>9525</xdr:rowOff>
    </xdr:to>
    <xdr:pic>
      <xdr:nvPicPr>
        <xdr:cNvPr id="118401" name="Picture 1" descr="DWA Logo 35mm RGB"/>
        <xdr:cNvPicPr>
          <a:picLocks noChangeAspect="1" noChangeArrowheads="1"/>
        </xdr:cNvPicPr>
      </xdr:nvPicPr>
      <xdr:blipFill>
        <a:blip xmlns:r="http://schemas.openxmlformats.org/officeDocument/2006/relationships" r:embed="rId2" cstate="print"/>
        <a:srcRect/>
        <a:stretch>
          <a:fillRect/>
        </a:stretch>
      </xdr:blipFill>
      <xdr:spPr bwMode="auto">
        <a:xfrm>
          <a:off x="47625" y="19050"/>
          <a:ext cx="2971800"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590550</xdr:colOff>
      <xdr:row>6</xdr:row>
      <xdr:rowOff>38100</xdr:rowOff>
    </xdr:to>
    <xdr:pic>
      <xdr:nvPicPr>
        <xdr:cNvPr id="118402"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19425" cy="10477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19050</xdr:rowOff>
    </xdr:from>
    <xdr:to>
      <xdr:col>2</xdr:col>
      <xdr:colOff>400050</xdr:colOff>
      <xdr:row>6</xdr:row>
      <xdr:rowOff>9525</xdr:rowOff>
    </xdr:to>
    <xdr:pic>
      <xdr:nvPicPr>
        <xdr:cNvPr id="119209" name="Picture 1" descr="DWA Logo 35mm RGB"/>
        <xdr:cNvPicPr>
          <a:picLocks noChangeAspect="1" noChangeArrowheads="1"/>
        </xdr:cNvPicPr>
      </xdr:nvPicPr>
      <xdr:blipFill>
        <a:blip xmlns:r="http://schemas.openxmlformats.org/officeDocument/2006/relationships" r:embed="rId1" cstate="print"/>
        <a:srcRect/>
        <a:stretch>
          <a:fillRect/>
        </a:stretch>
      </xdr:blipFill>
      <xdr:spPr bwMode="auto">
        <a:xfrm>
          <a:off x="47625" y="19050"/>
          <a:ext cx="2971800" cy="10001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19210" name="Picture 1" descr="DWA Logo 35mm RGB"/>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4</xdr:col>
      <xdr:colOff>9525</xdr:colOff>
      <xdr:row>6</xdr:row>
      <xdr:rowOff>0</xdr:rowOff>
    </xdr:to>
    <xdr:pic>
      <xdr:nvPicPr>
        <xdr:cNvPr id="119211" name="Picture 3" descr="DWAS Logo RGB"/>
        <xdr:cNvPicPr>
          <a:picLocks noChangeAspect="1" noChangeArrowheads="1"/>
        </xdr:cNvPicPr>
      </xdr:nvPicPr>
      <xdr:blipFill>
        <a:blip xmlns:r="http://schemas.openxmlformats.org/officeDocument/2006/relationships" r:embed="rId3" r:link="rId4" cstate="print"/>
        <a:srcRect/>
        <a:stretch>
          <a:fillRect/>
        </a:stretch>
      </xdr:blipFill>
      <xdr:spPr bwMode="auto">
        <a:xfrm>
          <a:off x="0" y="9525"/>
          <a:ext cx="4314825" cy="10001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514350</xdr:colOff>
      <xdr:row>5</xdr:row>
      <xdr:rowOff>142875</xdr:rowOff>
    </xdr:to>
    <xdr:pic>
      <xdr:nvPicPr>
        <xdr:cNvPr id="119212" name="Picture 9" descr="DWAS Logo RGB"/>
        <xdr:cNvPicPr>
          <a:picLocks noChangeAspect="1" noChangeArrowheads="1"/>
        </xdr:cNvPicPr>
      </xdr:nvPicPr>
      <xdr:blipFill>
        <a:blip xmlns:r="http://schemas.openxmlformats.org/officeDocument/2006/relationships" r:embed="rId3" r:link="rId4" cstate="print"/>
        <a:srcRect/>
        <a:stretch>
          <a:fillRect/>
        </a:stretch>
      </xdr:blipFill>
      <xdr:spPr bwMode="auto">
        <a:xfrm>
          <a:off x="0" y="0"/>
          <a:ext cx="4819650" cy="9906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952500</xdr:colOff>
      <xdr:row>6</xdr:row>
      <xdr:rowOff>76200</xdr:rowOff>
    </xdr:to>
    <xdr:pic>
      <xdr:nvPicPr>
        <xdr:cNvPr id="120233" name="Picture 4"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9525"/>
          <a:ext cx="3971925" cy="1076325"/>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1171575</xdr:colOff>
      <xdr:row>6</xdr:row>
      <xdr:rowOff>38100</xdr:rowOff>
    </xdr:to>
    <xdr:pic>
      <xdr:nvPicPr>
        <xdr:cNvPr id="120234" name="Picture 1" descr="DWA Logo 35mm RGB"/>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590550</xdr:colOff>
      <xdr:row>6</xdr:row>
      <xdr:rowOff>38100</xdr:rowOff>
    </xdr:to>
    <xdr:pic>
      <xdr:nvPicPr>
        <xdr:cNvPr id="120235" name="Picture 1" descr="DWA Logo 35mm RGB"/>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3019425" cy="10477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447675</xdr:colOff>
      <xdr:row>5</xdr:row>
      <xdr:rowOff>142875</xdr:rowOff>
    </xdr:to>
    <xdr:pic>
      <xdr:nvPicPr>
        <xdr:cNvPr id="120236" name="Picture 3" descr="DWAS Logo RGB"/>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2238375"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hisoP\AppData\Local\Microsoft\Windows\Temporary%20Internet%20Files\Content.Outlook\RVDMJWKO\Accruals%20and%20Commitments%20A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 and Acc"/>
      <sheetName val="Ready Stud"/>
      <sheetName val="Lepelle"/>
      <sheetName val="Mopani"/>
      <sheetName val="Mogalak"/>
      <sheetName val="Sekhukhune"/>
      <sheetName val="Vhembe"/>
      <sheetName val="Waterberg"/>
      <sheetName val="Gauteng"/>
      <sheetName val="NW"/>
      <sheetName val="NC"/>
      <sheetName val="Mpum"/>
      <sheetName val="FS RBIG"/>
      <sheetName val="FS MWIG"/>
      <sheetName val="KZN"/>
      <sheetName val="WC"/>
      <sheetName val="Eastern Cape"/>
      <sheetName val="San BEP"/>
      <sheetName val="San RHIG"/>
      <sheetName val="Consolidated Accruals"/>
      <sheetName val="Summary"/>
      <sheetName val="Mpumalanga"/>
      <sheetName val="Free State"/>
      <sheetName val="Limpopo"/>
      <sheetName val="North West"/>
      <sheetName val="KZN (2)"/>
      <sheetName val="Gauteng (2)"/>
      <sheetName val="Eastern Cape (2)"/>
      <sheetName val="W Cape"/>
      <sheetName val="N Cape"/>
    </sheetNames>
    <sheetDataSet>
      <sheetData sheetId="0"/>
      <sheetData sheetId="1">
        <row r="8">
          <cell r="E8">
            <v>10616270.09</v>
          </cell>
        </row>
        <row r="18">
          <cell r="E18">
            <v>2656415.7189017553</v>
          </cell>
        </row>
        <row r="23">
          <cell r="E23">
            <v>2656415.7189017553</v>
          </cell>
        </row>
      </sheetData>
      <sheetData sheetId="2">
        <row r="8">
          <cell r="E8">
            <v>3100057459.1613998</v>
          </cell>
        </row>
        <row r="18">
          <cell r="E18">
            <v>3145400422.3491535</v>
          </cell>
        </row>
        <row r="23">
          <cell r="E23">
            <v>2224496822.9033937</v>
          </cell>
        </row>
      </sheetData>
      <sheetData sheetId="3">
        <row r="10">
          <cell r="E10">
            <v>98802013.640000001</v>
          </cell>
        </row>
        <row r="18">
          <cell r="E18">
            <v>7988585.0575799961</v>
          </cell>
        </row>
        <row r="23">
          <cell r="E23">
            <v>55631141.974079989</v>
          </cell>
        </row>
      </sheetData>
      <sheetData sheetId="4">
        <row r="8">
          <cell r="E8">
            <v>2276425965.8604002</v>
          </cell>
        </row>
        <row r="18">
          <cell r="E18">
            <v>1197345823.8222001</v>
          </cell>
        </row>
        <row r="23">
          <cell r="E23">
            <v>1063652902.6328001</v>
          </cell>
        </row>
      </sheetData>
      <sheetData sheetId="5">
        <row r="8">
          <cell r="E8">
            <v>176711239.00728798</v>
          </cell>
        </row>
        <row r="18">
          <cell r="E18">
            <v>12597118.405379998</v>
          </cell>
        </row>
        <row r="20">
          <cell r="E20">
            <v>95045237.696369991</v>
          </cell>
        </row>
      </sheetData>
      <sheetData sheetId="6">
        <row r="8">
          <cell r="C8">
            <v>163566354.59099996</v>
          </cell>
        </row>
        <row r="18">
          <cell r="C18">
            <v>22164169.181589998</v>
          </cell>
        </row>
        <row r="23">
          <cell r="C23">
            <v>119151050.46613</v>
          </cell>
        </row>
      </sheetData>
      <sheetData sheetId="7">
        <row r="10">
          <cell r="C10">
            <v>49111681.020000003</v>
          </cell>
        </row>
        <row r="20">
          <cell r="C20">
            <v>44841864.763500005</v>
          </cell>
        </row>
        <row r="27">
          <cell r="C27">
            <v>39268301.989590004</v>
          </cell>
        </row>
      </sheetData>
      <sheetData sheetId="8">
        <row r="8">
          <cell r="D8">
            <v>910423213.38439989</v>
          </cell>
        </row>
        <row r="16">
          <cell r="D16">
            <v>453882014.60461998</v>
          </cell>
        </row>
        <row r="18">
          <cell r="D18">
            <v>297846687.79372007</v>
          </cell>
        </row>
      </sheetData>
      <sheetData sheetId="9">
        <row r="6">
          <cell r="E6">
            <v>2672342832.9268446</v>
          </cell>
        </row>
        <row r="13">
          <cell r="L13">
            <v>8881388.4612499997</v>
          </cell>
        </row>
        <row r="15">
          <cell r="L15">
            <v>1974368.1462500002</v>
          </cell>
        </row>
      </sheetData>
      <sheetData sheetId="10">
        <row r="8">
          <cell r="E8">
            <v>668403304.90561998</v>
          </cell>
        </row>
        <row r="18">
          <cell r="E18">
            <v>178195043.64661998</v>
          </cell>
        </row>
        <row r="23">
          <cell r="E23">
            <v>126467403.97912</v>
          </cell>
        </row>
      </sheetData>
      <sheetData sheetId="11">
        <row r="9">
          <cell r="C9">
            <v>1150886929.1002285</v>
          </cell>
        </row>
        <row r="20">
          <cell r="C20">
            <v>336433478.58993</v>
          </cell>
        </row>
        <row r="22">
          <cell r="C22">
            <v>673819391.93609011</v>
          </cell>
        </row>
      </sheetData>
      <sheetData sheetId="12">
        <row r="10">
          <cell r="B10">
            <v>1291515344.144186</v>
          </cell>
        </row>
        <row r="11">
          <cell r="B11">
            <v>19670012.969999999</v>
          </cell>
        </row>
        <row r="20">
          <cell r="B20">
            <v>844964581.18914986</v>
          </cell>
        </row>
        <row r="22">
          <cell r="B22">
            <v>458262269.89999998</v>
          </cell>
        </row>
      </sheetData>
      <sheetData sheetId="13">
        <row r="14">
          <cell r="D14">
            <v>95814900.376289994</v>
          </cell>
        </row>
        <row r="21">
          <cell r="D21">
            <v>37611062.817699991</v>
          </cell>
        </row>
        <row r="25">
          <cell r="D25">
            <v>26876838.250384994</v>
          </cell>
        </row>
      </sheetData>
      <sheetData sheetId="14">
        <row r="9">
          <cell r="C9">
            <v>6186707883.6499815</v>
          </cell>
        </row>
        <row r="10">
          <cell r="C10">
            <v>231867432.05738243</v>
          </cell>
        </row>
        <row r="20">
          <cell r="C20">
            <v>3372124201.4301682</v>
          </cell>
        </row>
        <row r="22">
          <cell r="C22">
            <v>2932678049.3426085</v>
          </cell>
        </row>
      </sheetData>
      <sheetData sheetId="15">
        <row r="8">
          <cell r="B8">
            <v>372217218.61893904</v>
          </cell>
        </row>
        <row r="18">
          <cell r="B18">
            <v>216039105.49789053</v>
          </cell>
        </row>
        <row r="20">
          <cell r="B20">
            <v>147317303.97497129</v>
          </cell>
        </row>
      </sheetData>
      <sheetData sheetId="16">
        <row r="12">
          <cell r="B12">
            <v>4238159333.2237501</v>
          </cell>
        </row>
        <row r="18">
          <cell r="B18">
            <v>1976432957.9979236</v>
          </cell>
        </row>
        <row r="20">
          <cell r="B20">
            <v>1823836050.2604342</v>
          </cell>
        </row>
      </sheetData>
      <sheetData sheetId="17">
        <row r="10">
          <cell r="E10">
            <v>1899923059.4100001</v>
          </cell>
        </row>
        <row r="26">
          <cell r="E26">
            <v>1033573340.5700002</v>
          </cell>
        </row>
      </sheetData>
      <sheetData sheetId="18">
        <row r="8">
          <cell r="E8">
            <v>46253000</v>
          </cell>
        </row>
        <row r="22">
          <cell r="E22">
            <v>27052886.310000002</v>
          </cell>
        </row>
      </sheetData>
      <sheetData sheetId="19">
        <row r="4">
          <cell r="D4">
            <v>0</v>
          </cell>
          <cell r="E4">
            <v>7968141.1377999997</v>
          </cell>
          <cell r="F4">
            <v>28400983.986000001</v>
          </cell>
          <cell r="G4">
            <v>38022824.225400001</v>
          </cell>
          <cell r="H4">
            <v>56300696.256499991</v>
          </cell>
          <cell r="I4">
            <v>41328631.183740005</v>
          </cell>
          <cell r="J4">
            <v>16733839.472650001</v>
          </cell>
          <cell r="K4">
            <v>0</v>
          </cell>
          <cell r="L4">
            <v>0</v>
          </cell>
        </row>
        <row r="16">
          <cell r="D16">
            <v>3665816</v>
          </cell>
          <cell r="E16">
            <v>23209173.289999999</v>
          </cell>
          <cell r="F16">
            <v>134140953.11000001</v>
          </cell>
          <cell r="G16">
            <v>0</v>
          </cell>
          <cell r="H16">
            <v>16546547.372982455</v>
          </cell>
          <cell r="I16">
            <v>65798908.88000001</v>
          </cell>
          <cell r="J16">
            <v>100408860.94999999</v>
          </cell>
          <cell r="K16">
            <v>0</v>
          </cell>
          <cell r="L16">
            <v>0</v>
          </cell>
        </row>
        <row r="18">
          <cell r="D18">
            <v>2199349.87</v>
          </cell>
          <cell r="E18">
            <v>6739532</v>
          </cell>
          <cell r="F18">
            <v>28735101.18</v>
          </cell>
          <cell r="G18">
            <v>10461882.24</v>
          </cell>
          <cell r="H18">
            <v>0</v>
          </cell>
          <cell r="I18">
            <v>0</v>
          </cell>
          <cell r="J18">
            <v>1201359.1099999999</v>
          </cell>
          <cell r="K18">
            <v>0</v>
          </cell>
          <cell r="L18">
            <v>1809558.6700000002</v>
          </cell>
        </row>
        <row r="21">
          <cell r="D21">
            <v>0</v>
          </cell>
          <cell r="E21">
            <v>42357888.909999996</v>
          </cell>
          <cell r="F21">
            <v>0</v>
          </cell>
          <cell r="G21">
            <v>112165728.92</v>
          </cell>
          <cell r="H21">
            <v>0</v>
          </cell>
          <cell r="I21">
            <v>0</v>
          </cell>
          <cell r="J21">
            <v>0</v>
          </cell>
          <cell r="K21">
            <v>0</v>
          </cell>
          <cell r="L21">
            <v>0</v>
          </cell>
        </row>
      </sheetData>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51"/>
  <sheetViews>
    <sheetView tabSelected="1" workbookViewId="0">
      <selection activeCell="A19" sqref="A19"/>
    </sheetView>
  </sheetViews>
  <sheetFormatPr defaultRowHeight="12.75"/>
  <cols>
    <col min="1" max="1" width="37.5703125" style="3" customWidth="1"/>
    <col min="2" max="6" width="15.7109375" style="4" customWidth="1"/>
    <col min="7" max="7" width="19.5703125" style="4" customWidth="1"/>
    <col min="8" max="8" width="16.28515625" style="11" customWidth="1"/>
    <col min="9" max="10" width="9.140625" style="4"/>
    <col min="11" max="11" width="9.140625" style="5"/>
    <col min="12" max="16384" width="9.140625" style="4"/>
  </cols>
  <sheetData>
    <row r="1" spans="1:11" s="1" customFormat="1" ht="13.5" thickBot="1">
      <c r="A1" s="958" t="s">
        <v>1147</v>
      </c>
      <c r="B1" s="959"/>
      <c r="C1" s="959"/>
      <c r="D1" s="959"/>
      <c r="E1" s="959"/>
      <c r="F1" s="959"/>
      <c r="G1" s="959"/>
      <c r="H1" s="959"/>
      <c r="K1" s="2"/>
    </row>
    <row r="2" spans="1:11" s="1" customFormat="1" ht="13.5" thickBot="1">
      <c r="A2" s="958" t="s">
        <v>0</v>
      </c>
      <c r="B2" s="959"/>
      <c r="C2" s="959"/>
      <c r="D2" s="959"/>
      <c r="E2" s="959"/>
      <c r="F2" s="959"/>
      <c r="G2" s="959"/>
      <c r="H2" s="959"/>
      <c r="K2" s="2"/>
    </row>
    <row r="3" spans="1:11" s="1" customFormat="1" ht="13.5" thickBot="1">
      <c r="A3" s="960" t="s">
        <v>1</v>
      </c>
      <c r="B3" s="961"/>
      <c r="C3" s="961"/>
      <c r="D3" s="961"/>
      <c r="E3" s="961"/>
      <c r="F3" s="961"/>
      <c r="G3" s="19"/>
      <c r="H3" s="20"/>
      <c r="K3" s="2"/>
    </row>
    <row r="4" spans="1:11" ht="12.75" customHeight="1">
      <c r="A4" s="21"/>
      <c r="B4" s="962" t="s">
        <v>15</v>
      </c>
      <c r="C4" s="962" t="s">
        <v>17</v>
      </c>
      <c r="D4" s="962" t="s">
        <v>16</v>
      </c>
      <c r="E4" s="962" t="s">
        <v>104</v>
      </c>
      <c r="F4" s="964" t="s">
        <v>105</v>
      </c>
      <c r="G4" s="962" t="s">
        <v>106</v>
      </c>
      <c r="H4" s="962" t="s">
        <v>107</v>
      </c>
    </row>
    <row r="5" spans="1:11">
      <c r="A5" s="21"/>
      <c r="B5" s="963"/>
      <c r="C5" s="963"/>
      <c r="D5" s="963"/>
      <c r="E5" s="963"/>
      <c r="F5" s="965"/>
      <c r="G5" s="963"/>
      <c r="H5" s="963"/>
    </row>
    <row r="6" spans="1:11" ht="31.5" customHeight="1" thickBot="1">
      <c r="A6" s="21"/>
      <c r="B6" s="963"/>
      <c r="C6" s="963"/>
      <c r="D6" s="963"/>
      <c r="E6" s="963"/>
      <c r="F6" s="965"/>
      <c r="G6" s="966"/>
      <c r="H6" s="966"/>
    </row>
    <row r="7" spans="1:11">
      <c r="A7" s="21"/>
      <c r="B7" s="963"/>
      <c r="C7" s="963"/>
      <c r="D7" s="963"/>
      <c r="E7" s="963"/>
      <c r="F7" s="965"/>
      <c r="G7" s="847" t="s">
        <v>18</v>
      </c>
      <c r="H7" s="848" t="s">
        <v>18</v>
      </c>
    </row>
    <row r="8" spans="1:11" ht="13.5" thickBot="1">
      <c r="A8" s="22"/>
      <c r="B8" s="23" t="s">
        <v>2</v>
      </c>
      <c r="C8" s="23" t="s">
        <v>2</v>
      </c>
      <c r="D8" s="23" t="s">
        <v>2</v>
      </c>
      <c r="E8" s="23" t="s">
        <v>2</v>
      </c>
      <c r="F8" s="24" t="s">
        <v>2</v>
      </c>
      <c r="G8" s="26" t="s">
        <v>2</v>
      </c>
      <c r="H8" s="23" t="s">
        <v>2</v>
      </c>
    </row>
    <row r="9" spans="1:11" ht="13.5" thickBot="1">
      <c r="A9" s="597"/>
      <c r="B9" s="595"/>
      <c r="C9" s="595"/>
      <c r="D9" s="595"/>
      <c r="E9" s="595"/>
      <c r="F9" s="596"/>
      <c r="G9" s="595"/>
      <c r="H9" s="846"/>
    </row>
    <row r="10" spans="1:11">
      <c r="A10" s="6" t="s">
        <v>5</v>
      </c>
      <c r="B10" s="839">
        <f>+'Free State Cur Comm - Annex C1'!I41</f>
        <v>811925.94</v>
      </c>
      <c r="C10" s="839">
        <f>+'Free State Cur Comm - Annex C1'!J41</f>
        <v>0</v>
      </c>
      <c r="D10" s="839">
        <f>+'Free State Cur Comm - Annex C1'!K41</f>
        <v>811925.94</v>
      </c>
      <c r="E10" s="839">
        <f>+'Free State Cur Comm - Annex C1'!L41</f>
        <v>203227.75</v>
      </c>
      <c r="F10" s="839">
        <f>+'Free State Cur Comm - Annex C1'!M41</f>
        <v>608698.19000000006</v>
      </c>
      <c r="G10" s="839">
        <f>+'Free State Cur Comm - Annex C1'!N41</f>
        <v>608698.19000000006</v>
      </c>
      <c r="H10" s="839">
        <f>+'Free State Cur Comm - Annex C1'!O41</f>
        <v>0</v>
      </c>
    </row>
    <row r="11" spans="1:11">
      <c r="A11" s="8" t="s">
        <v>6</v>
      </c>
      <c r="B11" s="839">
        <f>+'W Cape Cur Comm - Annex C1'!I59</f>
        <v>5078754.0999999987</v>
      </c>
      <c r="C11" s="839">
        <f>+'W Cape Cur Comm - Annex C1'!J59</f>
        <v>0</v>
      </c>
      <c r="D11" s="839">
        <f>+'W Cape Cur Comm - Annex C1'!K59</f>
        <v>5078754.0999999987</v>
      </c>
      <c r="E11" s="839">
        <f>+'W Cape Cur Comm - Annex C1'!L59</f>
        <v>3414070.4400000004</v>
      </c>
      <c r="F11" s="839">
        <f>+'W Cape Cur Comm - Annex C1'!M59</f>
        <v>1664683.6600000004</v>
      </c>
      <c r="G11" s="839">
        <f>+'W Cape Cur Comm - Annex C1'!N59</f>
        <v>1469471.2000000004</v>
      </c>
      <c r="H11" s="839">
        <f>+'W Cape Cur Comm - Annex C1'!O59</f>
        <v>195212.46</v>
      </c>
    </row>
    <row r="12" spans="1:11">
      <c r="A12" s="8" t="s">
        <v>7</v>
      </c>
      <c r="B12" s="839">
        <f>+'N West Cur Comm - Annex C1'!H30</f>
        <v>32047</v>
      </c>
      <c r="C12" s="839">
        <f>+'N West Cur Comm - Annex C1'!I30</f>
        <v>0</v>
      </c>
      <c r="D12" s="839">
        <f>+'N West Cur Comm - Annex C1'!J30</f>
        <v>32047</v>
      </c>
      <c r="E12" s="839">
        <f>+'N West Cur Comm - Annex C1'!K30</f>
        <v>0</v>
      </c>
      <c r="F12" s="839">
        <f>+'N West Cur Comm - Annex C1'!L30</f>
        <v>32047</v>
      </c>
      <c r="G12" s="839">
        <f>+'N West Cur Comm - Annex C1'!M30</f>
        <v>32047</v>
      </c>
      <c r="H12" s="839">
        <f>+'N West Cur Comm - Annex C1'!N30</f>
        <v>0</v>
      </c>
    </row>
    <row r="13" spans="1:11">
      <c r="A13" s="8" t="s">
        <v>14</v>
      </c>
      <c r="B13" s="839">
        <f>+'KZN Cur Comm - Annex C1'!K30</f>
        <v>29000</v>
      </c>
      <c r="C13" s="839">
        <f>+'KZN Cur Comm - Annex C1'!L30</f>
        <v>0</v>
      </c>
      <c r="D13" s="839">
        <f>+'KZN Cur Comm - Annex C1'!M30</f>
        <v>29000</v>
      </c>
      <c r="E13" s="839">
        <f>+'KZN Cur Comm - Annex C1'!N30</f>
        <v>0</v>
      </c>
      <c r="F13" s="839">
        <f>+'KZN Cur Comm - Annex C1'!O30</f>
        <v>29000</v>
      </c>
      <c r="G13" s="839">
        <f>+'KZN Cur Comm - Annex C1'!P30</f>
        <v>29000</v>
      </c>
      <c r="H13" s="839">
        <f>+'KZN Cur Comm - Annex C1'!Q30</f>
        <v>0</v>
      </c>
    </row>
    <row r="14" spans="1:11">
      <c r="A14" s="8" t="s">
        <v>8</v>
      </c>
      <c r="B14" s="839">
        <f>+'E Cape Cur Comm - Annex C1'!I31</f>
        <v>767528.88</v>
      </c>
      <c r="C14" s="839">
        <f>+'E Cape Cur Comm - Annex C1'!J31</f>
        <v>0</v>
      </c>
      <c r="D14" s="839">
        <f>+'E Cape Cur Comm - Annex C1'!K31</f>
        <v>767528.88</v>
      </c>
      <c r="E14" s="839">
        <f>+'E Cape Cur Comm - Annex C1'!L31</f>
        <v>423028.72</v>
      </c>
      <c r="F14" s="839">
        <f>+'E Cape Cur Comm - Annex C1'!M31</f>
        <v>344500.16000000003</v>
      </c>
      <c r="G14" s="839">
        <f>+'E Cape Cur Comm - Annex C1'!N31</f>
        <v>344500.16000000003</v>
      </c>
      <c r="H14" s="839">
        <f>+'E Cape Cur Comm - Annex C1'!O31</f>
        <v>0</v>
      </c>
    </row>
    <row r="15" spans="1:11">
      <c r="A15" s="8" t="s">
        <v>9</v>
      </c>
      <c r="B15" s="839">
        <f>+'N Cape Cur Comm - Annex C1'!I43</f>
        <v>919583.05999999994</v>
      </c>
      <c r="C15" s="839">
        <f>+'N Cape Cur Comm - Annex C1'!J43</f>
        <v>0</v>
      </c>
      <c r="D15" s="839">
        <f>+'N Cape Cur Comm - Annex C1'!K43</f>
        <v>919583.05999999994</v>
      </c>
      <c r="E15" s="839">
        <f>+'N Cape Cur Comm - Annex C1'!L43</f>
        <v>82544.510000000009</v>
      </c>
      <c r="F15" s="839">
        <f>+'N Cape Cur Comm - Annex C1'!M43</f>
        <v>837038.54999999993</v>
      </c>
      <c r="G15" s="839">
        <f>+'N Cape Cur Comm - Annex C1'!N43</f>
        <v>787745.36</v>
      </c>
      <c r="H15" s="839">
        <f>+'N Cape Cur Comm - Annex C1'!O43</f>
        <v>49293.19</v>
      </c>
    </row>
    <row r="16" spans="1:11">
      <c r="A16" s="8" t="s">
        <v>10</v>
      </c>
      <c r="B16" s="839">
        <f>+'Gauteng Cur Comm - Annex C1'!K72</f>
        <v>1343652.38</v>
      </c>
      <c r="C16" s="839">
        <f>+'Gauteng Cur Comm - Annex C1'!L72</f>
        <v>0</v>
      </c>
      <c r="D16" s="839">
        <f>+'Gauteng Cur Comm - Annex C1'!M72</f>
        <v>1343652.38</v>
      </c>
      <c r="E16" s="839">
        <f>+'Gauteng Cur Comm - Annex C1'!N72</f>
        <v>639715.47</v>
      </c>
      <c r="F16" s="839">
        <f>+'Gauteng Cur Comm - Annex C1'!O72</f>
        <v>703936.91</v>
      </c>
      <c r="G16" s="839">
        <f>+'Gauteng Cur Comm - Annex C1'!P72</f>
        <v>703936.91</v>
      </c>
      <c r="H16" s="839">
        <f>+'Gauteng Cur Comm - Annex C1'!Q72</f>
        <v>0</v>
      </c>
    </row>
    <row r="17" spans="1:11">
      <c r="A17" s="8" t="s">
        <v>11</v>
      </c>
      <c r="B17" s="839">
        <f>+'Limpop Cur Comm - Annex C1'!J47</f>
        <v>391829.91</v>
      </c>
      <c r="C17" s="839">
        <f>+'Limpop Cur Comm - Annex C1'!K47</f>
        <v>0</v>
      </c>
      <c r="D17" s="839">
        <f>+'Limpop Cur Comm - Annex C1'!L47</f>
        <v>391829.91</v>
      </c>
      <c r="E17" s="839">
        <f>+'Limpop Cur Comm - Annex C1'!M47</f>
        <v>252022.16</v>
      </c>
      <c r="F17" s="839">
        <f>+'Limpop Cur Comm - Annex C1'!N47</f>
        <v>139807.74999999994</v>
      </c>
      <c r="G17" s="839">
        <f>+'Limpop Cur Comm - Annex C1'!O47</f>
        <v>139807.74999999994</v>
      </c>
      <c r="H17" s="839">
        <f>+'Limpop Cur Comm - Annex C1'!P47</f>
        <v>0</v>
      </c>
    </row>
    <row r="18" spans="1:11">
      <c r="A18" s="8" t="s">
        <v>12</v>
      </c>
      <c r="B18" s="839">
        <f>+'Mpumalanga Cur Comm - Annex C1'!H32</f>
        <v>377582.92000000004</v>
      </c>
      <c r="C18" s="839">
        <f>+'Mpumalanga Cur Comm - Annex C1'!I32</f>
        <v>0</v>
      </c>
      <c r="D18" s="839">
        <f>+'Mpumalanga Cur Comm - Annex C1'!J32</f>
        <v>377582.92000000004</v>
      </c>
      <c r="E18" s="839">
        <f>+'Mpumalanga Cur Comm - Annex C1'!K32</f>
        <v>103030.52</v>
      </c>
      <c r="F18" s="839">
        <f>+'Mpumalanga Cur Comm - Annex C1'!L32</f>
        <v>274552.40000000002</v>
      </c>
      <c r="G18" s="839">
        <f>+'Mpumalanga Cur Comm - Annex C1'!M32</f>
        <v>274552.40000000002</v>
      </c>
      <c r="H18" s="839">
        <f>+'Mpumalanga Cur Comm - Annex C1'!N32</f>
        <v>0</v>
      </c>
    </row>
    <row r="19" spans="1:11" ht="13.5" thickBot="1">
      <c r="A19" s="8" t="s">
        <v>13</v>
      </c>
      <c r="B19" s="839">
        <f>+'Head Office Curr Comm-Annex C1'!I354</f>
        <v>935695746.60000002</v>
      </c>
      <c r="C19" s="839">
        <f>+'Head Office Curr Comm-Annex C1'!J354</f>
        <v>22604443.039999999</v>
      </c>
      <c r="D19" s="839">
        <f>+'Head Office Curr Comm-Annex C1'!K354</f>
        <v>958300189.63999999</v>
      </c>
      <c r="E19" s="839">
        <f>+'Head Office Curr Comm-Annex C1'!L354</f>
        <v>477603990.43000001</v>
      </c>
      <c r="F19" s="839">
        <f>+'Head Office Curr Comm-Annex C1'!M354</f>
        <v>482680014.54000002</v>
      </c>
      <c r="G19" s="839">
        <f>+'Head Office Curr Comm-Annex C1'!N354</f>
        <v>281171866.18241066</v>
      </c>
      <c r="H19" s="844">
        <f>+'Head Office Curr Comm-Annex C1'!O354</f>
        <v>198192441.28999999</v>
      </c>
    </row>
    <row r="20" spans="1:11" s="1" customFormat="1" ht="13.5" thickBot="1">
      <c r="A20" s="9" t="s">
        <v>3</v>
      </c>
      <c r="B20" s="840">
        <f t="shared" ref="B20:H20" si="0">SUM(B10:B19)</f>
        <v>945447650.79000008</v>
      </c>
      <c r="C20" s="840">
        <f t="shared" si="0"/>
        <v>22604443.039999999</v>
      </c>
      <c r="D20" s="840">
        <f t="shared" si="0"/>
        <v>968052093.83000004</v>
      </c>
      <c r="E20" s="840">
        <f t="shared" si="0"/>
        <v>482721630</v>
      </c>
      <c r="F20" s="840">
        <f t="shared" si="0"/>
        <v>487314279.16000003</v>
      </c>
      <c r="G20" s="841">
        <f t="shared" si="0"/>
        <v>285561625.15241069</v>
      </c>
      <c r="H20" s="840">
        <f t="shared" si="0"/>
        <v>198436946.94</v>
      </c>
      <c r="K20" s="2"/>
    </row>
    <row r="21" spans="1:11" s="1" customFormat="1">
      <c r="A21" s="184"/>
      <c r="B21" s="185"/>
      <c r="C21" s="185"/>
      <c r="D21" s="185"/>
      <c r="E21" s="185"/>
      <c r="F21" s="185"/>
      <c r="G21" s="185"/>
      <c r="H21" s="185"/>
      <c r="K21" s="2"/>
    </row>
    <row r="22" spans="1:11" ht="13.5" thickBot="1">
      <c r="A22" s="10"/>
      <c r="B22" s="11"/>
      <c r="C22" s="11"/>
      <c r="D22" s="11"/>
      <c r="E22" s="11"/>
      <c r="F22" s="11"/>
      <c r="G22" s="11"/>
    </row>
    <row r="23" spans="1:11" s="1" customFormat="1" ht="13.5" thickBot="1">
      <c r="A23" s="958" t="s">
        <v>1147</v>
      </c>
      <c r="B23" s="959"/>
      <c r="C23" s="959"/>
      <c r="D23" s="959"/>
      <c r="E23" s="959"/>
      <c r="F23" s="959"/>
      <c r="G23" s="959"/>
      <c r="H23" s="959"/>
      <c r="K23" s="2"/>
    </row>
    <row r="24" spans="1:11" s="1" customFormat="1" ht="13.5" thickBot="1">
      <c r="A24" s="958" t="s">
        <v>0</v>
      </c>
      <c r="B24" s="959"/>
      <c r="C24" s="959"/>
      <c r="D24" s="959"/>
      <c r="E24" s="959"/>
      <c r="F24" s="959"/>
      <c r="G24" s="959"/>
      <c r="H24" s="959"/>
      <c r="K24" s="2"/>
    </row>
    <row r="25" spans="1:11" s="1" customFormat="1" ht="13.5" thickBot="1">
      <c r="A25" s="960" t="s">
        <v>4</v>
      </c>
      <c r="B25" s="961"/>
      <c r="C25" s="961"/>
      <c r="D25" s="961"/>
      <c r="E25" s="961"/>
      <c r="F25" s="961"/>
      <c r="G25" s="19"/>
      <c r="H25" s="20"/>
      <c r="K25" s="2"/>
    </row>
    <row r="26" spans="1:11" ht="12.75" customHeight="1">
      <c r="A26" s="21"/>
      <c r="B26" s="962" t="s">
        <v>15</v>
      </c>
      <c r="C26" s="962" t="s">
        <v>17</v>
      </c>
      <c r="D26" s="962" t="s">
        <v>16</v>
      </c>
      <c r="E26" s="962" t="s">
        <v>104</v>
      </c>
      <c r="F26" s="964" t="s">
        <v>105</v>
      </c>
      <c r="G26" s="962" t="s">
        <v>106</v>
      </c>
      <c r="H26" s="962" t="s">
        <v>107</v>
      </c>
    </row>
    <row r="27" spans="1:11">
      <c r="A27" s="21"/>
      <c r="B27" s="963"/>
      <c r="C27" s="963"/>
      <c r="D27" s="963"/>
      <c r="E27" s="963"/>
      <c r="F27" s="965"/>
      <c r="G27" s="963"/>
      <c r="H27" s="963"/>
    </row>
    <row r="28" spans="1:11" ht="32.25" customHeight="1" thickBot="1">
      <c r="A28" s="21"/>
      <c r="B28" s="963"/>
      <c r="C28" s="963"/>
      <c r="D28" s="963"/>
      <c r="E28" s="963"/>
      <c r="F28" s="965"/>
      <c r="G28" s="966"/>
      <c r="H28" s="966"/>
    </row>
    <row r="29" spans="1:11" ht="13.5" thickBot="1">
      <c r="A29" s="21"/>
      <c r="B29" s="963"/>
      <c r="C29" s="963"/>
      <c r="D29" s="963"/>
      <c r="E29" s="963"/>
      <c r="F29" s="965"/>
      <c r="G29" s="14" t="s">
        <v>18</v>
      </c>
      <c r="H29" s="14" t="s">
        <v>18</v>
      </c>
    </row>
    <row r="30" spans="1:11" ht="13.5" thickBot="1">
      <c r="A30" s="22"/>
      <c r="B30" s="23" t="s">
        <v>2</v>
      </c>
      <c r="C30" s="23" t="s">
        <v>2</v>
      </c>
      <c r="D30" s="23" t="s">
        <v>2</v>
      </c>
      <c r="E30" s="23" t="s">
        <v>2</v>
      </c>
      <c r="F30" s="24" t="s">
        <v>2</v>
      </c>
      <c r="G30" s="845" t="s">
        <v>2</v>
      </c>
      <c r="H30" s="845" t="s">
        <v>2</v>
      </c>
    </row>
    <row r="31" spans="1:11" ht="13.5" thickBot="1">
      <c r="B31" s="150"/>
      <c r="C31" s="74"/>
      <c r="D31" s="150"/>
      <c r="E31" s="74"/>
      <c r="F31" s="74"/>
      <c r="G31" s="74"/>
      <c r="H31" s="75"/>
    </row>
    <row r="32" spans="1:11">
      <c r="A32" s="12" t="s">
        <v>5</v>
      </c>
      <c r="B32" s="839">
        <f>+'Free State Cur Comm - Annex C1'!I47</f>
        <v>0</v>
      </c>
      <c r="C32" s="839">
        <f>+'Free State Cur Comm - Annex C1'!J47</f>
        <v>0</v>
      </c>
      <c r="D32" s="839">
        <f>+'Free State Cur Comm - Annex C1'!K47</f>
        <v>0</v>
      </c>
      <c r="E32" s="839">
        <f>+'Free State Cur Comm - Annex C1'!L47</f>
        <v>0</v>
      </c>
      <c r="F32" s="839">
        <f>+'Free State Cur Comm - Annex C1'!M47</f>
        <v>0</v>
      </c>
      <c r="G32" s="839">
        <f>+'Free State Cur Comm - Annex C1'!N47</f>
        <v>0</v>
      </c>
      <c r="H32" s="839">
        <f>+'Free State Cur Comm - Annex C1'!O47</f>
        <v>0</v>
      </c>
    </row>
    <row r="33" spans="1:11">
      <c r="A33" s="13" t="s">
        <v>6</v>
      </c>
      <c r="B33" s="839">
        <f>+'W Cape Cur Comm - Annex C1'!I68</f>
        <v>0</v>
      </c>
      <c r="C33" s="839">
        <f>+'W Cape Cur Comm - Annex C1'!J68</f>
        <v>0</v>
      </c>
      <c r="D33" s="839">
        <f>+'W Cape Cur Comm - Annex C1'!K68</f>
        <v>0</v>
      </c>
      <c r="E33" s="839">
        <f>+'W Cape Cur Comm - Annex C1'!L68</f>
        <v>0</v>
      </c>
      <c r="F33" s="839">
        <f>+'W Cape Cur Comm - Annex C1'!M68</f>
        <v>0</v>
      </c>
      <c r="G33" s="839">
        <f>+'W Cape Cur Comm - Annex C1'!N68</f>
        <v>0</v>
      </c>
      <c r="H33" s="839">
        <f>+'W Cape Cur Comm - Annex C1'!O68</f>
        <v>0</v>
      </c>
    </row>
    <row r="34" spans="1:11">
      <c r="A34" s="13" t="s">
        <v>7</v>
      </c>
      <c r="B34" s="839">
        <f>+'N West Cur Comm - Annex C1'!H40</f>
        <v>0</v>
      </c>
      <c r="C34" s="839">
        <f>+'N West Cur Comm - Annex C1'!I40</f>
        <v>0</v>
      </c>
      <c r="D34" s="839">
        <f>+'N West Cur Comm - Annex C1'!J40</f>
        <v>0</v>
      </c>
      <c r="E34" s="839">
        <f>+'N West Cur Comm - Annex C1'!K40</f>
        <v>0</v>
      </c>
      <c r="F34" s="839">
        <f>+'N West Cur Comm - Annex C1'!L40</f>
        <v>0</v>
      </c>
      <c r="G34" s="839">
        <f>+'N West Cur Comm - Annex C1'!M40</f>
        <v>0</v>
      </c>
      <c r="H34" s="839">
        <f>+'N West Cur Comm - Annex C1'!N40</f>
        <v>0</v>
      </c>
    </row>
    <row r="35" spans="1:11">
      <c r="A35" s="13" t="s">
        <v>14</v>
      </c>
      <c r="B35" s="839">
        <f>+'KZN Cur Comm - Annex C1'!K64</f>
        <v>0</v>
      </c>
      <c r="C35" s="839">
        <f>+'KZN Cur Comm - Annex C1'!L64</f>
        <v>0</v>
      </c>
      <c r="D35" s="839">
        <f>+'KZN Cur Comm - Annex C1'!M64</f>
        <v>0</v>
      </c>
      <c r="E35" s="839">
        <f>+'KZN Cur Comm - Annex C1'!N64</f>
        <v>0</v>
      </c>
      <c r="F35" s="839">
        <f>+'KZN Cur Comm - Annex C1'!O64</f>
        <v>0</v>
      </c>
      <c r="G35" s="839">
        <f>+'KZN Cur Comm - Annex C1'!P64</f>
        <v>0</v>
      </c>
      <c r="H35" s="839">
        <f>+'KZN Cur Comm - Annex C1'!Q64</f>
        <v>0</v>
      </c>
    </row>
    <row r="36" spans="1:11">
      <c r="A36" s="13" t="s">
        <v>8</v>
      </c>
      <c r="B36" s="839">
        <f>+'E Cape Cur Comm - Annex C1'!I42</f>
        <v>0</v>
      </c>
      <c r="C36" s="839">
        <f>+'E Cape Cur Comm - Annex C1'!J42</f>
        <v>0</v>
      </c>
      <c r="D36" s="839">
        <f>+'E Cape Cur Comm - Annex C1'!K42</f>
        <v>0</v>
      </c>
      <c r="E36" s="839">
        <f>+'E Cape Cur Comm - Annex C1'!L42</f>
        <v>0</v>
      </c>
      <c r="F36" s="839">
        <f>+'E Cape Cur Comm - Annex C1'!M42</f>
        <v>0</v>
      </c>
      <c r="G36" s="839">
        <f>+'E Cape Cur Comm - Annex C1'!N42</f>
        <v>0</v>
      </c>
      <c r="H36" s="839">
        <f>+'E Cape Cur Comm - Annex C1'!O42</f>
        <v>0</v>
      </c>
    </row>
    <row r="37" spans="1:11">
      <c r="A37" s="13" t="s">
        <v>9</v>
      </c>
      <c r="B37" s="839">
        <f>+'N Cape Cur Comm - Annex C1'!I52</f>
        <v>0</v>
      </c>
      <c r="C37" s="839">
        <f>+'N Cape Cur Comm - Annex C1'!J52</f>
        <v>0</v>
      </c>
      <c r="D37" s="839">
        <f>+'N Cape Cur Comm - Annex C1'!K52</f>
        <v>0</v>
      </c>
      <c r="E37" s="839">
        <f>+'N Cape Cur Comm - Annex C1'!L52</f>
        <v>0</v>
      </c>
      <c r="F37" s="839">
        <f>+'N Cape Cur Comm - Annex C1'!M52</f>
        <v>0</v>
      </c>
      <c r="G37" s="839">
        <f>+'N Cape Cur Comm - Annex C1'!N52</f>
        <v>0</v>
      </c>
      <c r="H37" s="839">
        <f>+'N Cape Cur Comm - Annex C1'!O52</f>
        <v>0</v>
      </c>
    </row>
    <row r="38" spans="1:11">
      <c r="A38" s="13" t="s">
        <v>10</v>
      </c>
      <c r="B38" s="839">
        <f>+'Gauteng Cur Comm - Annex C1'!K88</f>
        <v>0</v>
      </c>
      <c r="C38" s="839">
        <f>+'Gauteng Cur Comm - Annex C1'!L88</f>
        <v>0</v>
      </c>
      <c r="D38" s="839">
        <f>+'Gauteng Cur Comm - Annex C1'!M88</f>
        <v>0</v>
      </c>
      <c r="E38" s="839">
        <f>+'Gauteng Cur Comm - Annex C1'!N88</f>
        <v>0</v>
      </c>
      <c r="F38" s="839">
        <f>+'Gauteng Cur Comm - Annex C1'!O88</f>
        <v>0</v>
      </c>
      <c r="G38" s="839">
        <f>+'Gauteng Cur Comm - Annex C1'!P88</f>
        <v>0</v>
      </c>
      <c r="H38" s="839">
        <f>+'Gauteng Cur Comm - Annex C1'!Q88</f>
        <v>0</v>
      </c>
    </row>
    <row r="39" spans="1:11">
      <c r="A39" s="13" t="s">
        <v>11</v>
      </c>
      <c r="B39" s="839">
        <f>+'Limpop Cur Comm - Annex C1'!J245</f>
        <v>0</v>
      </c>
      <c r="C39" s="839">
        <f>+'Limpop Cur Comm - Annex C1'!K245</f>
        <v>0</v>
      </c>
      <c r="D39" s="839">
        <f>+'Limpop Cur Comm - Annex C1'!L245</f>
        <v>0</v>
      </c>
      <c r="E39" s="839">
        <f>+'Limpop Cur Comm - Annex C1'!M245</f>
        <v>0</v>
      </c>
      <c r="F39" s="839">
        <f>+'Limpop Cur Comm - Annex C1'!N245</f>
        <v>0</v>
      </c>
      <c r="G39" s="839">
        <f>+'Limpop Cur Comm - Annex C1'!O245</f>
        <v>0</v>
      </c>
      <c r="H39" s="839">
        <f>+'Limpop Cur Comm - Annex C1'!P245</f>
        <v>0</v>
      </c>
    </row>
    <row r="40" spans="1:11">
      <c r="A40" s="13" t="s">
        <v>12</v>
      </c>
      <c r="B40" s="839">
        <f>+'Mpumalanga Cur Comm - Annex C1'!J38</f>
        <v>0</v>
      </c>
      <c r="C40" s="839">
        <f>+'Mpumalanga Cur Comm - Annex C1'!K38</f>
        <v>0</v>
      </c>
      <c r="D40" s="839">
        <f>+'Mpumalanga Cur Comm - Annex C1'!L38</f>
        <v>0</v>
      </c>
      <c r="E40" s="839">
        <f>+'Mpumalanga Cur Comm - Annex C1'!M38</f>
        <v>0</v>
      </c>
      <c r="F40" s="839">
        <f>+'Mpumalanga Cur Comm - Annex C1'!N38</f>
        <v>0</v>
      </c>
      <c r="G40" s="839">
        <f>+'Mpumalanga Cur Comm - Annex C1'!O38</f>
        <v>0</v>
      </c>
      <c r="H40" s="839">
        <f>+'Mpumalanga Cur Comm - Annex C1'!P38</f>
        <v>0</v>
      </c>
    </row>
    <row r="41" spans="1:11" ht="13.5" thickBot="1">
      <c r="A41" s="13" t="s">
        <v>13</v>
      </c>
      <c r="B41" s="839">
        <f>+'Head Office Curr Comm-Annex C1'!I387</f>
        <v>54965888.659999996</v>
      </c>
      <c r="C41" s="839">
        <f>+'Head Office Curr Comm-Annex C1'!J387</f>
        <v>0</v>
      </c>
      <c r="D41" s="839">
        <f>+'Head Office Curr Comm-Annex C1'!K387</f>
        <v>54965888.659999996</v>
      </c>
      <c r="E41" s="839">
        <f>+'Head Office Curr Comm-Annex C1'!L387</f>
        <v>0</v>
      </c>
      <c r="F41" s="839">
        <f>+'Head Office Curr Comm-Annex C1'!M387</f>
        <v>54965888.659999996</v>
      </c>
      <c r="G41" s="839">
        <f>+'Head Office Curr Comm-Annex C1'!N387</f>
        <v>0</v>
      </c>
      <c r="H41" s="839">
        <f>+'Head Office Curr Comm-Annex C1'!O387</f>
        <v>0</v>
      </c>
    </row>
    <row r="42" spans="1:11" s="1" customFormat="1" ht="13.5" thickBot="1">
      <c r="A42" s="14" t="s">
        <v>3</v>
      </c>
      <c r="B42" s="840">
        <f t="shared" ref="B42:G42" si="1">SUM(B32:B41)</f>
        <v>54965888.659999996</v>
      </c>
      <c r="C42" s="840">
        <f t="shared" si="1"/>
        <v>0</v>
      </c>
      <c r="D42" s="840">
        <f t="shared" si="1"/>
        <v>54965888.659999996</v>
      </c>
      <c r="E42" s="840">
        <f t="shared" si="1"/>
        <v>0</v>
      </c>
      <c r="F42" s="840">
        <f>SUM(F32:F41)</f>
        <v>54965888.659999996</v>
      </c>
      <c r="G42" s="841">
        <f t="shared" si="1"/>
        <v>0</v>
      </c>
      <c r="H42" s="840">
        <f>SUM(H35:H41)</f>
        <v>0</v>
      </c>
      <c r="K42" s="2"/>
    </row>
    <row r="43" spans="1:11">
      <c r="B43" s="11"/>
      <c r="C43" s="11"/>
      <c r="D43" s="11"/>
      <c r="E43" s="11"/>
      <c r="F43" s="185"/>
      <c r="G43" s="186"/>
    </row>
    <row r="44" spans="1:11">
      <c r="B44" s="11"/>
      <c r="C44" s="11"/>
      <c r="D44" s="11"/>
      <c r="E44" s="11"/>
      <c r="F44" s="11"/>
      <c r="G44" s="11"/>
    </row>
    <row r="45" spans="1:11">
      <c r="B45" s="11"/>
      <c r="C45" s="11"/>
      <c r="D45" s="11"/>
      <c r="H45" s="4"/>
      <c r="K45" s="4"/>
    </row>
    <row r="46" spans="1:11">
      <c r="B46" s="15"/>
      <c r="C46" s="15"/>
      <c r="D46" s="15"/>
      <c r="E46" s="15"/>
      <c r="F46" s="15"/>
    </row>
    <row r="47" spans="1:11">
      <c r="B47" s="15"/>
      <c r="C47" s="15"/>
      <c r="D47" s="15"/>
      <c r="E47" s="15"/>
      <c r="F47" s="15"/>
    </row>
    <row r="48" spans="1:11">
      <c r="B48" s="15"/>
      <c r="C48" s="15"/>
      <c r="D48" s="15"/>
      <c r="E48" s="15"/>
      <c r="F48" s="15"/>
    </row>
    <row r="49" spans="2:6">
      <c r="B49" s="15"/>
      <c r="C49" s="15"/>
      <c r="D49" s="15"/>
      <c r="E49" s="15"/>
      <c r="F49" s="15"/>
    </row>
    <row r="50" spans="2:6">
      <c r="B50" s="15"/>
      <c r="C50" s="15"/>
      <c r="D50" s="15"/>
      <c r="E50" s="15"/>
      <c r="F50" s="15"/>
    </row>
    <row r="51" spans="2:6">
      <c r="B51" s="15"/>
      <c r="C51" s="15"/>
      <c r="D51" s="15"/>
      <c r="E51" s="15"/>
      <c r="F51" s="15"/>
    </row>
  </sheetData>
  <mergeCells count="20">
    <mergeCell ref="A1:H1"/>
    <mergeCell ref="A2:H2"/>
    <mergeCell ref="A3:F3"/>
    <mergeCell ref="B4:B7"/>
    <mergeCell ref="C4:C7"/>
    <mergeCell ref="D4:D7"/>
    <mergeCell ref="E4:E7"/>
    <mergeCell ref="F4:F7"/>
    <mergeCell ref="G4:G6"/>
    <mergeCell ref="H4:H6"/>
    <mergeCell ref="A23:H23"/>
    <mergeCell ref="A24:H24"/>
    <mergeCell ref="A25:F25"/>
    <mergeCell ref="B26:B29"/>
    <mergeCell ref="C26:C29"/>
    <mergeCell ref="D26:D29"/>
    <mergeCell ref="E26:E29"/>
    <mergeCell ref="F26:F29"/>
    <mergeCell ref="G26:G28"/>
    <mergeCell ref="H26:H28"/>
  </mergeCells>
  <phoneticPr fontId="2" type="noConversion"/>
  <hyperlinks>
    <hyperlink ref="A32" location="'Free State Cur Comm - Annex C1'!A1" display="'Free State Cur Comm - Annex C1'!A1"/>
    <hyperlink ref="A33" location="'W Cape Cur Comm - Annex C1'!A1" display="'W Cape Cur Comm - Annex C1'!A1"/>
    <hyperlink ref="A34" location="'N West Cur Comm - Annex C1'!A1" display="'N West Cur Comm - Annex C1'!A1"/>
    <hyperlink ref="A35" location="'KZN Cur Comm - Annex C1'!A1" display="'KZN Cur Comm - Annex C1'!A1"/>
    <hyperlink ref="A36" location="'E Cape Cur Comm - Annex C1'!A1" display="'E Cape Cur Comm - Annex C1'!A1"/>
    <hyperlink ref="A37" location="'N Cape Cur Comm - Annex C1'!A1" display="'N Cape Cur Comm - Annex C1'!A1"/>
    <hyperlink ref="A38" location="'Gauteng Cur Comm - Annex C1'!A1" display="'Gauteng Cur Comm - Annex C1'!A1"/>
    <hyperlink ref="A39" location="'Limpop Cur Comm - Annex C1'!A1" display="'Limpop Cur Comm - Annex C1'!A1"/>
    <hyperlink ref="A40" location="'Mpumalanga Cur Comm - Annex C1'!A1" display="'Mpumalanga Cur Comm - Annex C1'!A1"/>
    <hyperlink ref="A19" location="'Head Office Curr Comm-Annex C1'!A1" display="HO Pta West Cur Comm - Annex C2'!A1"/>
    <hyperlink ref="A18" location="'Mpumalanga Cur Comm - Annex C1'!A1" display="'Mpumalanga Cur Comm - Annex C1'!A1"/>
    <hyperlink ref="A17" location="'Limpop Cur Comm - Annex C1'!A1" display="'Limpop Cur Comm - Annex C1'!A1"/>
    <hyperlink ref="A16" location="'Gauteng Cur Comm - Annex C1'!A1" display="'Gauteng Cur Comm - Annex C1'!A1"/>
    <hyperlink ref="A15" location="'N Cape Cur Comm - Annex C1'!A1" display="'N Cape Cur Comm - Annex C1'!A1"/>
    <hyperlink ref="A14" location="'E Cape Cur Comm - Annex C1'!A1" display="'E Cape Cur Comm - Annex C1'!A1"/>
    <hyperlink ref="A13" location="'KZN Cur Comm - Annex C1'!A1" display="'KZN Cur Comm - Annex C1'!A1"/>
    <hyperlink ref="A12" location="'N West Cur Comm - Annex C1'!A1" display="'N West Cur Comm - Annex C1'!A1"/>
    <hyperlink ref="A11" location="'W Cape Cur Comm - Annex C1'!A1" display="'W Cape Cur Comm - Annex C1'!A1"/>
    <hyperlink ref="A10" location="'Free State Cur Comm - Annex C1'!A1" display="'Free State Cur Comm - Annex C1'!A1"/>
    <hyperlink ref="A41" location="'Head Office Curr Comm-Annex C1'!A1" display="HO Pta West Cur Comm - Annex C2'!A1"/>
  </hyperlinks>
  <printOptions horizontalCentered="1"/>
  <pageMargins left="0.31496062992125984" right="0.35433070866141736" top="0.62992125984251968" bottom="0.55118110236220474" header="0.51181102362204722" footer="0.51181102362204722"/>
  <pageSetup paperSize="8" scale="95"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Q74"/>
  <sheetViews>
    <sheetView topLeftCell="A22" zoomScale="85" zoomScaleNormal="85" workbookViewId="0">
      <selection activeCell="L63" sqref="L63:Q63"/>
    </sheetView>
  </sheetViews>
  <sheetFormatPr defaultRowHeight="12.75"/>
  <cols>
    <col min="1" max="1" width="26.85546875" customWidth="1"/>
    <col min="2" max="2" width="18.42578125" customWidth="1"/>
    <col min="3" max="3" width="9.140625" hidden="1" customWidth="1"/>
    <col min="4" max="4" width="22.7109375" customWidth="1"/>
    <col min="5" max="5" width="18.42578125" customWidth="1"/>
    <col min="6" max="6" width="32.85546875" customWidth="1"/>
    <col min="7" max="7" width="19.28515625" customWidth="1"/>
    <col min="8" max="8" width="18.85546875" customWidth="1"/>
    <col min="9" max="9" width="17.7109375" customWidth="1"/>
    <col min="10" max="10" width="20.7109375" customWidth="1"/>
    <col min="11" max="11" width="20.42578125" customWidth="1"/>
    <col min="12" max="12" width="19.85546875" customWidth="1"/>
    <col min="13" max="13" width="16.28515625" customWidth="1"/>
    <col min="14" max="14" width="13.85546875" customWidth="1"/>
    <col min="15" max="15" width="14.42578125" customWidth="1"/>
    <col min="16" max="16" width="15.85546875" customWidth="1"/>
    <col min="17" max="17" width="15.5703125" customWidth="1"/>
  </cols>
  <sheetData>
    <row r="1" spans="1:17" ht="15.75">
      <c r="A1" s="976" t="s">
        <v>370</v>
      </c>
      <c r="B1" s="976"/>
      <c r="C1" s="976"/>
      <c r="D1" s="976"/>
      <c r="E1" s="976"/>
      <c r="F1" s="976"/>
      <c r="G1" s="976"/>
      <c r="H1" s="976"/>
      <c r="I1" s="976"/>
      <c r="J1" s="976"/>
      <c r="K1" s="976"/>
      <c r="L1" s="976"/>
      <c r="M1" s="976"/>
      <c r="N1" s="976"/>
      <c r="O1" s="976"/>
      <c r="P1" s="34"/>
      <c r="Q1" s="34"/>
    </row>
    <row r="2" spans="1:17">
      <c r="A2" s="35"/>
      <c r="B2" s="36"/>
      <c r="C2" s="37"/>
      <c r="D2" s="37"/>
      <c r="E2" s="37"/>
      <c r="F2" s="37"/>
      <c r="G2" s="36"/>
      <c r="H2" s="977"/>
      <c r="I2" s="977"/>
      <c r="J2" s="977"/>
      <c r="K2" s="35"/>
      <c r="L2" s="35"/>
      <c r="M2" s="35"/>
      <c r="N2" s="976"/>
      <c r="O2" s="976"/>
      <c r="P2" s="33" t="s">
        <v>28</v>
      </c>
      <c r="Q2" s="33"/>
    </row>
    <row r="3" spans="1:17">
      <c r="A3" s="976" t="s">
        <v>29</v>
      </c>
      <c r="B3" s="976"/>
      <c r="C3" s="976"/>
      <c r="D3" s="976"/>
      <c r="E3" s="976"/>
      <c r="F3" s="976"/>
      <c r="G3" s="976"/>
      <c r="H3" s="976"/>
      <c r="I3" s="976"/>
      <c r="J3" s="976"/>
      <c r="K3" s="976"/>
      <c r="L3" s="976"/>
      <c r="M3" s="976"/>
      <c r="N3" s="976"/>
      <c r="O3" s="976"/>
      <c r="P3" s="34"/>
      <c r="Q3" s="34"/>
    </row>
    <row r="4" spans="1:17">
      <c r="A4" s="34"/>
      <c r="B4" s="38"/>
      <c r="C4" s="34"/>
      <c r="D4" s="34"/>
      <c r="E4" s="34"/>
      <c r="F4" s="34"/>
      <c r="G4" s="38"/>
      <c r="H4" s="34"/>
      <c r="I4" s="38"/>
      <c r="J4" s="39"/>
      <c r="K4" s="34"/>
      <c r="L4" s="34"/>
      <c r="M4" s="34"/>
      <c r="N4" s="34"/>
      <c r="O4" s="41"/>
      <c r="P4" s="34"/>
      <c r="Q4" s="34"/>
    </row>
    <row r="5" spans="1:17">
      <c r="A5" s="42"/>
      <c r="B5" s="33"/>
      <c r="C5" s="42"/>
      <c r="D5" s="42"/>
      <c r="E5" s="42"/>
      <c r="F5" s="42"/>
      <c r="G5" s="33"/>
      <c r="H5" s="42"/>
      <c r="I5" s="33"/>
      <c r="J5" s="43"/>
      <c r="K5" s="42"/>
      <c r="L5" s="42"/>
      <c r="M5" s="42"/>
      <c r="N5" s="42"/>
      <c r="O5" s="44"/>
      <c r="P5" s="34"/>
      <c r="Q5" s="34"/>
    </row>
    <row r="6" spans="1:17">
      <c r="A6" s="42"/>
      <c r="B6" s="33"/>
      <c r="C6" s="42"/>
      <c r="D6" s="42"/>
      <c r="E6" s="42"/>
      <c r="F6" s="42"/>
      <c r="G6" s="33"/>
      <c r="H6" s="42"/>
      <c r="I6" s="33"/>
      <c r="J6" s="43"/>
      <c r="K6" s="42"/>
      <c r="L6" s="42"/>
      <c r="M6" s="42"/>
      <c r="N6" s="42"/>
      <c r="O6" s="44"/>
      <c r="P6" s="34"/>
      <c r="Q6" s="34"/>
    </row>
    <row r="7" spans="1:17">
      <c r="A7" s="42" t="s">
        <v>30</v>
      </c>
      <c r="B7" s="33"/>
      <c r="C7" s="42"/>
      <c r="D7" s="42"/>
      <c r="E7" s="42"/>
      <c r="F7" s="42"/>
      <c r="G7" s="33"/>
      <c r="H7" s="42"/>
      <c r="I7" s="33"/>
      <c r="J7" s="43"/>
      <c r="K7" s="42"/>
      <c r="L7" s="42"/>
      <c r="M7" s="42"/>
      <c r="N7" s="42"/>
      <c r="O7" s="44"/>
      <c r="P7" s="34"/>
      <c r="Q7" s="34"/>
    </row>
    <row r="8" spans="1:17" ht="18">
      <c r="A8" s="45" t="s">
        <v>31</v>
      </c>
      <c r="B8" s="33"/>
      <c r="C8" s="975" t="s">
        <v>367</v>
      </c>
      <c r="D8" s="975"/>
      <c r="E8" s="975"/>
      <c r="F8" s="975"/>
      <c r="G8" s="975"/>
      <c r="H8" s="975"/>
      <c r="I8" s="33"/>
      <c r="J8" s="43"/>
      <c r="K8" s="42"/>
      <c r="L8" s="42"/>
      <c r="M8" s="42"/>
      <c r="N8" s="42"/>
      <c r="O8" s="44"/>
      <c r="P8" s="34"/>
      <c r="Q8" s="34"/>
    </row>
    <row r="9" spans="1:17">
      <c r="A9" s="46" t="s">
        <v>32</v>
      </c>
      <c r="B9" s="33"/>
      <c r="C9" s="46"/>
      <c r="D9" s="46"/>
      <c r="E9" s="46"/>
      <c r="F9" s="46"/>
      <c r="G9" s="33"/>
      <c r="H9" s="34"/>
      <c r="I9" s="38"/>
      <c r="J9" s="39"/>
      <c r="K9" s="34"/>
      <c r="L9" s="34"/>
      <c r="M9" s="34"/>
      <c r="N9" s="34"/>
      <c r="O9" s="41"/>
      <c r="P9" s="34"/>
      <c r="Q9" s="34"/>
    </row>
    <row r="10" spans="1:17">
      <c r="A10" s="34" t="s">
        <v>255</v>
      </c>
      <c r="B10" s="38"/>
      <c r="C10" s="34"/>
      <c r="D10" s="34"/>
      <c r="E10" s="34"/>
      <c r="F10" s="34"/>
      <c r="G10" s="38"/>
      <c r="H10" s="34"/>
      <c r="I10" s="38"/>
      <c r="J10" s="39"/>
      <c r="K10" s="34"/>
      <c r="L10" s="34"/>
      <c r="M10" s="34"/>
      <c r="N10" s="34"/>
      <c r="O10" s="40"/>
      <c r="P10" s="34"/>
      <c r="Q10" s="34"/>
    </row>
    <row r="11" spans="1:17">
      <c r="A11" s="34" t="s">
        <v>33</v>
      </c>
      <c r="B11" s="38"/>
      <c r="C11" s="34"/>
      <c r="D11" s="34"/>
      <c r="E11" s="34"/>
      <c r="F11" s="34"/>
      <c r="G11" s="38"/>
      <c r="H11" s="34"/>
      <c r="I11" s="38"/>
      <c r="J11" s="39"/>
      <c r="K11" s="34"/>
      <c r="L11" s="34"/>
      <c r="M11" s="34"/>
      <c r="N11" s="34"/>
      <c r="O11" s="40"/>
      <c r="P11" s="34"/>
      <c r="Q11" s="34"/>
    </row>
    <row r="12" spans="1:17">
      <c r="A12" s="34"/>
      <c r="B12" s="38"/>
      <c r="C12" s="34"/>
      <c r="D12" s="34"/>
      <c r="E12" s="34"/>
      <c r="F12" s="34"/>
      <c r="G12" s="38"/>
      <c r="H12" s="34"/>
      <c r="I12" s="38"/>
      <c r="J12" s="39"/>
      <c r="K12" s="34"/>
      <c r="L12" s="34"/>
      <c r="M12" s="34"/>
      <c r="N12" s="34"/>
      <c r="O12" s="40"/>
      <c r="P12" s="34"/>
      <c r="Q12" s="34"/>
    </row>
    <row r="13" spans="1:17">
      <c r="A13" s="47" t="s">
        <v>34</v>
      </c>
      <c r="B13" s="33"/>
      <c r="C13" s="42"/>
      <c r="D13" s="42"/>
      <c r="E13" s="42"/>
      <c r="F13" s="42"/>
      <c r="G13" s="33"/>
      <c r="H13" s="34"/>
      <c r="I13" s="38"/>
      <c r="J13" s="39"/>
      <c r="K13" s="34"/>
      <c r="L13" s="34"/>
      <c r="M13" s="34"/>
      <c r="N13" s="34"/>
      <c r="O13" s="40"/>
      <c r="P13" s="34"/>
      <c r="Q13" s="34"/>
    </row>
    <row r="14" spans="1:17" ht="15.75">
      <c r="A14" s="48" t="s">
        <v>256</v>
      </c>
      <c r="B14" s="38"/>
      <c r="C14" s="49"/>
      <c r="D14" s="49"/>
      <c r="E14" s="49"/>
      <c r="F14" s="49"/>
      <c r="G14" s="38"/>
      <c r="H14" s="34"/>
      <c r="I14" s="38"/>
      <c r="J14" s="39"/>
      <c r="K14" s="34"/>
      <c r="L14" s="34"/>
      <c r="M14" s="34"/>
      <c r="N14" s="34"/>
      <c r="O14" s="40"/>
      <c r="P14" s="34"/>
      <c r="Q14" s="34"/>
    </row>
    <row r="15" spans="1:17">
      <c r="A15" s="34"/>
      <c r="B15" s="38"/>
      <c r="C15" s="34"/>
      <c r="D15" s="34"/>
      <c r="E15" s="34"/>
      <c r="F15" s="34"/>
      <c r="G15" s="38"/>
      <c r="H15" s="34"/>
      <c r="I15" s="38"/>
      <c r="J15" s="39"/>
      <c r="K15" s="34"/>
      <c r="L15" s="34"/>
      <c r="M15" s="34"/>
      <c r="N15" s="34"/>
      <c r="O15" s="40"/>
      <c r="P15" s="34"/>
      <c r="Q15" s="34"/>
    </row>
    <row r="16" spans="1:17">
      <c r="A16" s="47" t="s">
        <v>35</v>
      </c>
      <c r="B16" s="33"/>
      <c r="C16" s="42"/>
      <c r="D16" s="42"/>
      <c r="E16" s="42"/>
      <c r="F16" s="42"/>
      <c r="G16" s="33"/>
      <c r="H16" s="34"/>
      <c r="I16" s="38"/>
      <c r="J16" s="39"/>
      <c r="K16" s="34"/>
      <c r="L16" s="34"/>
      <c r="M16" s="34"/>
      <c r="N16" s="34"/>
      <c r="O16" s="40"/>
      <c r="P16" s="34"/>
      <c r="Q16" s="34"/>
    </row>
    <row r="17" spans="1:17">
      <c r="A17" s="147" t="s">
        <v>257</v>
      </c>
      <c r="B17" s="38"/>
      <c r="C17" s="49"/>
      <c r="D17" s="49"/>
      <c r="E17" s="49"/>
      <c r="F17" s="49"/>
      <c r="G17" s="38"/>
      <c r="H17" s="34"/>
      <c r="I17" s="36"/>
      <c r="J17" s="39"/>
      <c r="K17" s="34"/>
      <c r="L17" s="34"/>
      <c r="M17" s="34"/>
      <c r="N17" s="34"/>
      <c r="O17" s="40"/>
      <c r="P17" s="34"/>
      <c r="Q17" s="34"/>
    </row>
    <row r="18" spans="1:17">
      <c r="A18" s="34"/>
      <c r="B18" s="38"/>
      <c r="C18" s="34"/>
      <c r="D18" s="34"/>
      <c r="E18" s="34"/>
      <c r="F18" s="34"/>
      <c r="G18" s="38"/>
      <c r="H18" s="34"/>
      <c r="I18" s="38"/>
      <c r="J18" s="39"/>
      <c r="K18" s="34"/>
      <c r="L18" s="34"/>
      <c r="M18" s="34"/>
      <c r="N18" s="34"/>
      <c r="O18" s="40"/>
      <c r="P18" s="34"/>
      <c r="Q18" s="34"/>
    </row>
    <row r="19" spans="1:17">
      <c r="A19" s="34" t="s">
        <v>36</v>
      </c>
      <c r="B19" s="38"/>
      <c r="C19" s="34"/>
      <c r="D19" s="34"/>
      <c r="E19" s="34"/>
      <c r="F19" s="34"/>
      <c r="G19" s="38"/>
      <c r="H19" s="34"/>
      <c r="I19" s="38"/>
      <c r="J19" s="39"/>
      <c r="K19" s="34"/>
      <c r="L19" s="34"/>
      <c r="M19" s="34"/>
      <c r="N19" s="34"/>
      <c r="O19" s="40"/>
      <c r="P19" s="34"/>
      <c r="Q19" s="34"/>
    </row>
    <row r="20" spans="1:17">
      <c r="A20" s="34"/>
      <c r="B20" s="38"/>
      <c r="C20" s="34"/>
      <c r="D20" s="34"/>
      <c r="E20" s="34"/>
      <c r="F20" s="34"/>
      <c r="G20" s="38"/>
      <c r="H20" s="34"/>
      <c r="I20" s="38"/>
      <c r="J20" s="39"/>
      <c r="K20" s="34"/>
      <c r="L20" s="34"/>
      <c r="M20" s="34"/>
      <c r="N20" s="34"/>
      <c r="O20" s="40"/>
      <c r="P20" s="34"/>
      <c r="Q20" s="34"/>
    </row>
    <row r="21" spans="1:17" ht="13.5" thickBot="1">
      <c r="A21" s="46" t="s">
        <v>34</v>
      </c>
      <c r="B21" s="33"/>
      <c r="C21" s="46"/>
      <c r="D21" s="46"/>
      <c r="E21" s="46"/>
      <c r="F21" s="46"/>
      <c r="G21" s="33"/>
      <c r="H21" s="34"/>
      <c r="I21" s="38"/>
      <c r="J21" s="39"/>
      <c r="K21" s="34"/>
      <c r="L21" s="34"/>
      <c r="M21" s="34"/>
      <c r="N21" s="34"/>
      <c r="O21" s="50"/>
      <c r="P21" s="34"/>
      <c r="Q21" s="34"/>
    </row>
    <row r="22" spans="1:17" ht="38.25">
      <c r="A22" s="973" t="s">
        <v>368</v>
      </c>
      <c r="B22" s="971" t="s">
        <v>369</v>
      </c>
      <c r="C22" s="969" t="s">
        <v>39</v>
      </c>
      <c r="D22" s="973" t="s">
        <v>37</v>
      </c>
      <c r="E22" s="969" t="s">
        <v>38</v>
      </c>
      <c r="F22" s="969" t="s">
        <v>258</v>
      </c>
      <c r="G22" s="969" t="s">
        <v>40</v>
      </c>
      <c r="H22" s="969" t="s">
        <v>41</v>
      </c>
      <c r="I22" s="971" t="s">
        <v>42</v>
      </c>
      <c r="J22" s="969" t="s">
        <v>43</v>
      </c>
      <c r="K22" s="969" t="s">
        <v>15</v>
      </c>
      <c r="L22" s="969" t="s">
        <v>17</v>
      </c>
      <c r="M22" s="969" t="s">
        <v>16</v>
      </c>
      <c r="N22" s="969" t="s">
        <v>259</v>
      </c>
      <c r="O22" s="979" t="s">
        <v>260</v>
      </c>
      <c r="P22" s="969" t="s">
        <v>261</v>
      </c>
      <c r="Q22" s="53" t="s">
        <v>133</v>
      </c>
    </row>
    <row r="23" spans="1:17">
      <c r="A23" s="1009"/>
      <c r="B23" s="1011"/>
      <c r="C23" s="970"/>
      <c r="D23" s="974"/>
      <c r="E23" s="970"/>
      <c r="F23" s="1010"/>
      <c r="G23" s="970"/>
      <c r="H23" s="970"/>
      <c r="I23" s="972"/>
      <c r="J23" s="970"/>
      <c r="K23" s="970"/>
      <c r="L23" s="970"/>
      <c r="M23" s="970"/>
      <c r="N23" s="970"/>
      <c r="O23" s="980"/>
      <c r="P23" s="970"/>
      <c r="Q23" s="57" t="s">
        <v>18</v>
      </c>
    </row>
    <row r="24" spans="1:17" ht="13.5" thickBot="1">
      <c r="A24" s="129"/>
      <c r="B24" s="130"/>
      <c r="C24" s="130"/>
      <c r="D24" s="130"/>
      <c r="E24" s="130"/>
      <c r="F24" s="130"/>
      <c r="G24" s="131"/>
      <c r="H24" s="131"/>
      <c r="I24" s="131"/>
      <c r="J24" s="131"/>
      <c r="K24" s="130" t="s">
        <v>44</v>
      </c>
      <c r="L24" s="130" t="s">
        <v>44</v>
      </c>
      <c r="M24" s="130" t="s">
        <v>44</v>
      </c>
      <c r="N24" s="130" t="s">
        <v>44</v>
      </c>
      <c r="O24" s="130" t="s">
        <v>44</v>
      </c>
      <c r="P24" s="130" t="s">
        <v>44</v>
      </c>
      <c r="Q24" s="132" t="s">
        <v>44</v>
      </c>
    </row>
    <row r="25" spans="1:17">
      <c r="A25" s="54"/>
      <c r="B25" s="139"/>
      <c r="C25" s="139"/>
      <c r="D25" s="139"/>
      <c r="E25" s="139"/>
      <c r="F25" s="139"/>
      <c r="G25" s="55"/>
      <c r="H25" s="55"/>
      <c r="I25" s="55"/>
      <c r="J25" s="55"/>
      <c r="K25" s="654"/>
      <c r="L25" s="654"/>
      <c r="M25" s="640">
        <f>SUM(K25:L25)</f>
        <v>0</v>
      </c>
      <c r="N25" s="641"/>
      <c r="O25" s="642">
        <f>SUM(M25-N25)</f>
        <v>0</v>
      </c>
      <c r="P25" s="643"/>
      <c r="Q25" s="644">
        <f>SUM(O25-P25)</f>
        <v>0</v>
      </c>
    </row>
    <row r="26" spans="1:17">
      <c r="A26" s="54"/>
      <c r="B26" s="139"/>
      <c r="C26" s="139"/>
      <c r="D26" s="139"/>
      <c r="E26" s="139"/>
      <c r="F26" s="139"/>
      <c r="G26" s="55"/>
      <c r="H26" s="55"/>
      <c r="I26" s="55"/>
      <c r="J26" s="55"/>
      <c r="K26" s="654"/>
      <c r="L26" s="654"/>
      <c r="M26" s="640">
        <f>SUM(K26:L26)</f>
        <v>0</v>
      </c>
      <c r="N26" s="641"/>
      <c r="O26" s="642">
        <f>SUM(M26-N26)</f>
        <v>0</v>
      </c>
      <c r="P26" s="643"/>
      <c r="Q26" s="644">
        <f>SUM(O26-P26)</f>
        <v>0</v>
      </c>
    </row>
    <row r="27" spans="1:17">
      <c r="A27" s="54"/>
      <c r="B27" s="139"/>
      <c r="C27" s="139"/>
      <c r="D27" s="139"/>
      <c r="E27" s="139"/>
      <c r="F27" s="139"/>
      <c r="G27" s="55"/>
      <c r="H27" s="55"/>
      <c r="I27" s="55"/>
      <c r="J27" s="55"/>
      <c r="K27" s="654"/>
      <c r="L27" s="654"/>
      <c r="M27" s="640">
        <f>SUM(K27:L27)</f>
        <v>0</v>
      </c>
      <c r="N27" s="641"/>
      <c r="O27" s="642">
        <f>SUM(M27-N27)</f>
        <v>0</v>
      </c>
      <c r="P27" s="643"/>
      <c r="Q27" s="644">
        <f>SUM(O27-P27)</f>
        <v>0</v>
      </c>
    </row>
    <row r="28" spans="1:17" ht="13.5" thickBot="1">
      <c r="A28" s="66"/>
      <c r="B28" s="67"/>
      <c r="C28" s="68"/>
      <c r="D28" s="68"/>
      <c r="E28" s="68"/>
      <c r="F28" s="68"/>
      <c r="G28" s="67"/>
      <c r="H28" s="69"/>
      <c r="I28" s="67"/>
      <c r="J28" s="70"/>
      <c r="K28" s="641"/>
      <c r="L28" s="641"/>
      <c r="M28" s="640">
        <f>SUM(K28:L28)</f>
        <v>0</v>
      </c>
      <c r="N28" s="641"/>
      <c r="O28" s="642">
        <f>SUM(M28-N28)</f>
        <v>0</v>
      </c>
      <c r="P28" s="641"/>
      <c r="Q28" s="644">
        <f>SUM(O28-P28)</f>
        <v>0</v>
      </c>
    </row>
    <row r="29" spans="1:17" ht="13.5" thickBot="1">
      <c r="A29" s="71" t="s">
        <v>54</v>
      </c>
      <c r="B29" s="72"/>
      <c r="C29" s="72"/>
      <c r="D29" s="72"/>
      <c r="E29" s="72"/>
      <c r="F29" s="72"/>
      <c r="G29" s="72"/>
      <c r="H29" s="72"/>
      <c r="I29" s="72"/>
      <c r="J29" s="73"/>
      <c r="K29" s="74">
        <f>SUM(K25:K28)</f>
        <v>0</v>
      </c>
      <c r="L29" s="74">
        <f t="shared" ref="L29:Q29" si="0">SUM(L25:L28)</f>
        <v>0</v>
      </c>
      <c r="M29" s="74">
        <f t="shared" si="0"/>
        <v>0</v>
      </c>
      <c r="N29" s="74">
        <f t="shared" si="0"/>
        <v>0</v>
      </c>
      <c r="O29" s="74">
        <f t="shared" si="0"/>
        <v>0</v>
      </c>
      <c r="P29" s="74">
        <f t="shared" si="0"/>
        <v>0</v>
      </c>
      <c r="Q29" s="74">
        <f t="shared" si="0"/>
        <v>0</v>
      </c>
    </row>
    <row r="30" spans="1:17" ht="13.5" thickBot="1">
      <c r="A30" s="981"/>
      <c r="B30" s="982"/>
      <c r="C30" s="982"/>
      <c r="D30" s="982"/>
      <c r="E30" s="982"/>
      <c r="F30" s="982"/>
      <c r="G30" s="982"/>
      <c r="H30" s="982"/>
      <c r="I30" s="982"/>
      <c r="J30" s="983"/>
      <c r="K30" s="76"/>
      <c r="L30" s="76"/>
      <c r="M30" s="77"/>
      <c r="N30" s="76"/>
      <c r="O30" s="78"/>
      <c r="P30" s="79"/>
      <c r="Q30" s="80"/>
    </row>
    <row r="31" spans="1:17" ht="13.5" thickBot="1">
      <c r="A31" s="71" t="s">
        <v>55</v>
      </c>
      <c r="B31" s="72"/>
      <c r="C31" s="72"/>
      <c r="D31" s="72"/>
      <c r="E31" s="72"/>
      <c r="F31" s="72"/>
      <c r="G31" s="72"/>
      <c r="H31" s="72"/>
      <c r="I31" s="72"/>
      <c r="J31" s="73"/>
      <c r="K31" s="27"/>
      <c r="L31" s="27"/>
      <c r="M31" s="28">
        <f>SUM(K31:L31)</f>
        <v>0</v>
      </c>
      <c r="N31" s="27"/>
      <c r="O31" s="82">
        <f>SUM(M31-N31)</f>
        <v>0</v>
      </c>
      <c r="P31" s="27"/>
      <c r="Q31" s="29"/>
    </row>
    <row r="32" spans="1:17" ht="13.5" thickBot="1">
      <c r="A32" s="83" t="s">
        <v>56</v>
      </c>
      <c r="B32" s="84"/>
      <c r="C32" s="85"/>
      <c r="D32" s="85"/>
      <c r="E32" s="85"/>
      <c r="F32" s="85"/>
      <c r="G32" s="84"/>
      <c r="H32" s="86"/>
      <c r="I32" s="87"/>
      <c r="J32" s="88"/>
      <c r="K32" s="86"/>
      <c r="L32" s="86"/>
      <c r="M32" s="89"/>
      <c r="N32" s="140"/>
      <c r="O32" s="90"/>
      <c r="P32" s="91"/>
      <c r="Q32" s="92"/>
    </row>
    <row r="33" spans="1:17" ht="38.25">
      <c r="A33" s="973" t="s">
        <v>368</v>
      </c>
      <c r="B33" s="971" t="s">
        <v>369</v>
      </c>
      <c r="C33" s="969" t="s">
        <v>39</v>
      </c>
      <c r="D33" s="973" t="s">
        <v>37</v>
      </c>
      <c r="E33" s="969" t="s">
        <v>38</v>
      </c>
      <c r="F33" s="969" t="s">
        <v>258</v>
      </c>
      <c r="G33" s="969" t="s">
        <v>40</v>
      </c>
      <c r="H33" s="969" t="s">
        <v>41</v>
      </c>
      <c r="I33" s="971" t="s">
        <v>42</v>
      </c>
      <c r="J33" s="969" t="s">
        <v>43</v>
      </c>
      <c r="K33" s="969" t="s">
        <v>15</v>
      </c>
      <c r="L33" s="969" t="s">
        <v>17</v>
      </c>
      <c r="M33" s="969" t="s">
        <v>16</v>
      </c>
      <c r="N33" s="969" t="s">
        <v>259</v>
      </c>
      <c r="O33" s="979" t="s">
        <v>260</v>
      </c>
      <c r="P33" s="969" t="s">
        <v>261</v>
      </c>
      <c r="Q33" s="53" t="s">
        <v>133</v>
      </c>
    </row>
    <row r="34" spans="1:17">
      <c r="A34" s="1009"/>
      <c r="B34" s="1011"/>
      <c r="C34" s="970"/>
      <c r="D34" s="974"/>
      <c r="E34" s="970"/>
      <c r="F34" s="1010"/>
      <c r="G34" s="970"/>
      <c r="H34" s="970"/>
      <c r="I34" s="972"/>
      <c r="J34" s="970"/>
      <c r="K34" s="970"/>
      <c r="L34" s="970"/>
      <c r="M34" s="970"/>
      <c r="N34" s="970"/>
      <c r="O34" s="980"/>
      <c r="P34" s="970"/>
      <c r="Q34" s="57" t="s">
        <v>18</v>
      </c>
    </row>
    <row r="35" spans="1:17" ht="13.5" thickBot="1">
      <c r="A35" s="129"/>
      <c r="B35" s="130"/>
      <c r="C35" s="130"/>
      <c r="D35" s="130"/>
      <c r="E35" s="130"/>
      <c r="F35" s="130"/>
      <c r="G35" s="131"/>
      <c r="H35" s="131"/>
      <c r="I35" s="131"/>
      <c r="J35" s="131"/>
      <c r="K35" s="130" t="s">
        <v>44</v>
      </c>
      <c r="L35" s="130" t="s">
        <v>44</v>
      </c>
      <c r="M35" s="130" t="s">
        <v>44</v>
      </c>
      <c r="N35" s="130" t="s">
        <v>44</v>
      </c>
      <c r="O35" s="130" t="s">
        <v>44</v>
      </c>
      <c r="P35" s="130" t="s">
        <v>44</v>
      </c>
      <c r="Q35" s="132" t="s">
        <v>44</v>
      </c>
    </row>
    <row r="36" spans="1:17">
      <c r="A36" s="102"/>
      <c r="B36" s="103"/>
      <c r="C36" s="104"/>
      <c r="D36" s="104"/>
      <c r="E36" s="104"/>
      <c r="F36" s="104"/>
      <c r="G36" s="103"/>
      <c r="H36" s="105"/>
      <c r="I36" s="103"/>
      <c r="J36" s="106"/>
      <c r="K36" s="683"/>
      <c r="L36" s="683"/>
      <c r="M36" s="686">
        <f t="shared" ref="M36:M59" si="1">SUM(K36:L36)</f>
        <v>0</v>
      </c>
      <c r="N36" s="683"/>
      <c r="O36" s="689">
        <f t="shared" ref="O36:O59" si="2">SUM(M36-N36)</f>
        <v>0</v>
      </c>
      <c r="P36" s="683"/>
      <c r="Q36" s="693">
        <f t="shared" ref="Q36:Q58" si="3">SUM(O36-P36)</f>
        <v>0</v>
      </c>
    </row>
    <row r="37" spans="1:17">
      <c r="A37" s="102"/>
      <c r="B37" s="103"/>
      <c r="C37" s="104"/>
      <c r="D37" s="104"/>
      <c r="E37" s="104"/>
      <c r="F37" s="104"/>
      <c r="G37" s="103"/>
      <c r="H37" s="105"/>
      <c r="I37" s="103"/>
      <c r="J37" s="106"/>
      <c r="K37" s="683"/>
      <c r="L37" s="683"/>
      <c r="M37" s="686">
        <f t="shared" si="1"/>
        <v>0</v>
      </c>
      <c r="N37" s="683"/>
      <c r="O37" s="689">
        <f t="shared" si="2"/>
        <v>0</v>
      </c>
      <c r="P37" s="683"/>
      <c r="Q37" s="693">
        <f t="shared" si="3"/>
        <v>0</v>
      </c>
    </row>
    <row r="38" spans="1:17">
      <c r="A38" s="102"/>
      <c r="B38" s="103"/>
      <c r="C38" s="104"/>
      <c r="D38" s="104"/>
      <c r="E38" s="104"/>
      <c r="F38" s="104"/>
      <c r="G38" s="103"/>
      <c r="H38" s="105"/>
      <c r="I38" s="103"/>
      <c r="J38" s="106"/>
      <c r="K38" s="683"/>
      <c r="L38" s="683"/>
      <c r="M38" s="686">
        <f t="shared" si="1"/>
        <v>0</v>
      </c>
      <c r="N38" s="683"/>
      <c r="O38" s="689">
        <f t="shared" si="2"/>
        <v>0</v>
      </c>
      <c r="P38" s="683"/>
      <c r="Q38" s="693">
        <f t="shared" si="3"/>
        <v>0</v>
      </c>
    </row>
    <row r="39" spans="1:17">
      <c r="A39" s="102"/>
      <c r="B39" s="103"/>
      <c r="C39" s="104"/>
      <c r="D39" s="104"/>
      <c r="E39" s="104"/>
      <c r="F39" s="104"/>
      <c r="G39" s="103"/>
      <c r="H39" s="105"/>
      <c r="I39" s="103"/>
      <c r="J39" s="106"/>
      <c r="K39" s="683"/>
      <c r="L39" s="683"/>
      <c r="M39" s="686">
        <f t="shared" si="1"/>
        <v>0</v>
      </c>
      <c r="N39" s="683"/>
      <c r="O39" s="689">
        <f t="shared" si="2"/>
        <v>0</v>
      </c>
      <c r="P39" s="683"/>
      <c r="Q39" s="693">
        <f t="shared" si="3"/>
        <v>0</v>
      </c>
    </row>
    <row r="40" spans="1:17">
      <c r="A40" s="102"/>
      <c r="B40" s="103"/>
      <c r="C40" s="104"/>
      <c r="D40" s="104"/>
      <c r="E40" s="104"/>
      <c r="F40" s="104"/>
      <c r="G40" s="103"/>
      <c r="H40" s="105"/>
      <c r="I40" s="103"/>
      <c r="J40" s="106"/>
      <c r="K40" s="683"/>
      <c r="L40" s="683"/>
      <c r="M40" s="686">
        <f t="shared" si="1"/>
        <v>0</v>
      </c>
      <c r="N40" s="683"/>
      <c r="O40" s="689">
        <f t="shared" si="2"/>
        <v>0</v>
      </c>
      <c r="P40" s="683"/>
      <c r="Q40" s="693">
        <f t="shared" si="3"/>
        <v>0</v>
      </c>
    </row>
    <row r="41" spans="1:17">
      <c r="A41" s="102"/>
      <c r="B41" s="103"/>
      <c r="C41" s="104"/>
      <c r="D41" s="104"/>
      <c r="E41" s="104"/>
      <c r="F41" s="104"/>
      <c r="G41" s="103"/>
      <c r="H41" s="105"/>
      <c r="I41" s="103"/>
      <c r="J41" s="106"/>
      <c r="K41" s="683"/>
      <c r="L41" s="683"/>
      <c r="M41" s="686">
        <f t="shared" si="1"/>
        <v>0</v>
      </c>
      <c r="N41" s="683"/>
      <c r="O41" s="689">
        <f t="shared" si="2"/>
        <v>0</v>
      </c>
      <c r="P41" s="683"/>
      <c r="Q41" s="693">
        <f t="shared" si="3"/>
        <v>0</v>
      </c>
    </row>
    <row r="42" spans="1:17">
      <c r="A42" s="102"/>
      <c r="B42" s="103"/>
      <c r="C42" s="104"/>
      <c r="D42" s="104"/>
      <c r="E42" s="104"/>
      <c r="F42" s="104"/>
      <c r="G42" s="103"/>
      <c r="H42" s="105"/>
      <c r="I42" s="103"/>
      <c r="J42" s="106"/>
      <c r="K42" s="683"/>
      <c r="L42" s="683"/>
      <c r="M42" s="686">
        <f t="shared" si="1"/>
        <v>0</v>
      </c>
      <c r="N42" s="683"/>
      <c r="O42" s="689">
        <f t="shared" si="2"/>
        <v>0</v>
      </c>
      <c r="P42" s="683"/>
      <c r="Q42" s="693">
        <f t="shared" si="3"/>
        <v>0</v>
      </c>
    </row>
    <row r="43" spans="1:17">
      <c r="A43" s="102"/>
      <c r="B43" s="103"/>
      <c r="C43" s="104"/>
      <c r="D43" s="104"/>
      <c r="E43" s="104"/>
      <c r="F43" s="104"/>
      <c r="G43" s="103"/>
      <c r="H43" s="105"/>
      <c r="I43" s="103"/>
      <c r="J43" s="106"/>
      <c r="K43" s="683"/>
      <c r="L43" s="683"/>
      <c r="M43" s="686">
        <f t="shared" si="1"/>
        <v>0</v>
      </c>
      <c r="N43" s="683"/>
      <c r="O43" s="689">
        <f t="shared" si="2"/>
        <v>0</v>
      </c>
      <c r="P43" s="683"/>
      <c r="Q43" s="693">
        <f t="shared" si="3"/>
        <v>0</v>
      </c>
    </row>
    <row r="44" spans="1:17">
      <c r="A44" s="102"/>
      <c r="B44" s="103"/>
      <c r="C44" s="104"/>
      <c r="D44" s="104"/>
      <c r="E44" s="104"/>
      <c r="F44" s="104"/>
      <c r="G44" s="103"/>
      <c r="H44" s="105"/>
      <c r="I44" s="103"/>
      <c r="J44" s="106"/>
      <c r="K44" s="683"/>
      <c r="L44" s="683"/>
      <c r="M44" s="686">
        <f t="shared" si="1"/>
        <v>0</v>
      </c>
      <c r="N44" s="683"/>
      <c r="O44" s="689">
        <f t="shared" si="2"/>
        <v>0</v>
      </c>
      <c r="P44" s="683"/>
      <c r="Q44" s="693">
        <f t="shared" si="3"/>
        <v>0</v>
      </c>
    </row>
    <row r="45" spans="1:17">
      <c r="A45" s="102"/>
      <c r="B45" s="103"/>
      <c r="C45" s="104"/>
      <c r="D45" s="104"/>
      <c r="E45" s="104"/>
      <c r="F45" s="104"/>
      <c r="G45" s="103"/>
      <c r="H45" s="105"/>
      <c r="I45" s="103"/>
      <c r="J45" s="106"/>
      <c r="K45" s="683"/>
      <c r="L45" s="683"/>
      <c r="M45" s="686">
        <f t="shared" si="1"/>
        <v>0</v>
      </c>
      <c r="N45" s="683"/>
      <c r="O45" s="689">
        <f t="shared" si="2"/>
        <v>0</v>
      </c>
      <c r="P45" s="683"/>
      <c r="Q45" s="693">
        <f t="shared" si="3"/>
        <v>0</v>
      </c>
    </row>
    <row r="46" spans="1:17">
      <c r="A46" s="102"/>
      <c r="B46" s="103"/>
      <c r="C46" s="104"/>
      <c r="D46" s="104"/>
      <c r="E46" s="104"/>
      <c r="F46" s="104"/>
      <c r="G46" s="103"/>
      <c r="H46" s="105"/>
      <c r="I46" s="103"/>
      <c r="J46" s="106"/>
      <c r="K46" s="683"/>
      <c r="L46" s="683"/>
      <c r="M46" s="686">
        <f t="shared" si="1"/>
        <v>0</v>
      </c>
      <c r="N46" s="683"/>
      <c r="O46" s="689">
        <f t="shared" si="2"/>
        <v>0</v>
      </c>
      <c r="P46" s="683"/>
      <c r="Q46" s="693">
        <f t="shared" si="3"/>
        <v>0</v>
      </c>
    </row>
    <row r="47" spans="1:17">
      <c r="A47" s="102"/>
      <c r="B47" s="103"/>
      <c r="C47" s="104"/>
      <c r="D47" s="104"/>
      <c r="E47" s="104"/>
      <c r="F47" s="104"/>
      <c r="G47" s="103"/>
      <c r="H47" s="105"/>
      <c r="I47" s="103"/>
      <c r="J47" s="106"/>
      <c r="K47" s="683"/>
      <c r="L47" s="683"/>
      <c r="M47" s="686">
        <f t="shared" si="1"/>
        <v>0</v>
      </c>
      <c r="N47" s="683"/>
      <c r="O47" s="689">
        <f t="shared" si="2"/>
        <v>0</v>
      </c>
      <c r="P47" s="683"/>
      <c r="Q47" s="693">
        <f t="shared" si="3"/>
        <v>0</v>
      </c>
    </row>
    <row r="48" spans="1:17">
      <c r="A48" s="102"/>
      <c r="B48" s="103"/>
      <c r="C48" s="104"/>
      <c r="D48" s="104"/>
      <c r="E48" s="104"/>
      <c r="F48" s="104"/>
      <c r="G48" s="103"/>
      <c r="H48" s="105"/>
      <c r="I48" s="103"/>
      <c r="J48" s="106"/>
      <c r="K48" s="683"/>
      <c r="L48" s="683"/>
      <c r="M48" s="686">
        <f t="shared" si="1"/>
        <v>0</v>
      </c>
      <c r="N48" s="683"/>
      <c r="O48" s="689">
        <f t="shared" si="2"/>
        <v>0</v>
      </c>
      <c r="P48" s="683"/>
      <c r="Q48" s="693">
        <f t="shared" si="3"/>
        <v>0</v>
      </c>
    </row>
    <row r="49" spans="1:17">
      <c r="A49" s="102"/>
      <c r="B49" s="103"/>
      <c r="C49" s="104"/>
      <c r="D49" s="104"/>
      <c r="E49" s="104"/>
      <c r="F49" s="104"/>
      <c r="G49" s="103"/>
      <c r="H49" s="105"/>
      <c r="I49" s="103"/>
      <c r="J49" s="106"/>
      <c r="K49" s="683"/>
      <c r="L49" s="683"/>
      <c r="M49" s="686">
        <f t="shared" si="1"/>
        <v>0</v>
      </c>
      <c r="N49" s="683"/>
      <c r="O49" s="689">
        <f t="shared" si="2"/>
        <v>0</v>
      </c>
      <c r="P49" s="683"/>
      <c r="Q49" s="693">
        <f t="shared" si="3"/>
        <v>0</v>
      </c>
    </row>
    <row r="50" spans="1:17">
      <c r="A50" s="102"/>
      <c r="B50" s="103"/>
      <c r="C50" s="104"/>
      <c r="D50" s="104"/>
      <c r="E50" s="104"/>
      <c r="F50" s="104"/>
      <c r="G50" s="103"/>
      <c r="H50" s="105"/>
      <c r="I50" s="103"/>
      <c r="J50" s="106"/>
      <c r="K50" s="683"/>
      <c r="L50" s="683"/>
      <c r="M50" s="686">
        <f t="shared" si="1"/>
        <v>0</v>
      </c>
      <c r="N50" s="683"/>
      <c r="O50" s="689">
        <f t="shared" si="2"/>
        <v>0</v>
      </c>
      <c r="P50" s="683"/>
      <c r="Q50" s="693">
        <f t="shared" si="3"/>
        <v>0</v>
      </c>
    </row>
    <row r="51" spans="1:17">
      <c r="A51" s="102"/>
      <c r="B51" s="103"/>
      <c r="C51" s="104"/>
      <c r="D51" s="104"/>
      <c r="E51" s="104"/>
      <c r="F51" s="104"/>
      <c r="G51" s="103"/>
      <c r="H51" s="105"/>
      <c r="I51" s="103"/>
      <c r="J51" s="106"/>
      <c r="K51" s="683"/>
      <c r="L51" s="683"/>
      <c r="M51" s="686">
        <f t="shared" si="1"/>
        <v>0</v>
      </c>
      <c r="N51" s="683"/>
      <c r="O51" s="689">
        <f t="shared" si="2"/>
        <v>0</v>
      </c>
      <c r="P51" s="683"/>
      <c r="Q51" s="693">
        <f t="shared" si="3"/>
        <v>0</v>
      </c>
    </row>
    <row r="52" spans="1:17">
      <c r="A52" s="102"/>
      <c r="B52" s="103"/>
      <c r="C52" s="104"/>
      <c r="D52" s="104"/>
      <c r="E52" s="104"/>
      <c r="F52" s="104"/>
      <c r="G52" s="103"/>
      <c r="H52" s="105"/>
      <c r="I52" s="103"/>
      <c r="J52" s="106"/>
      <c r="K52" s="683"/>
      <c r="L52" s="683"/>
      <c r="M52" s="686">
        <f t="shared" si="1"/>
        <v>0</v>
      </c>
      <c r="N52" s="683"/>
      <c r="O52" s="689">
        <f t="shared" si="2"/>
        <v>0</v>
      </c>
      <c r="P52" s="683"/>
      <c r="Q52" s="693">
        <f t="shared" si="3"/>
        <v>0</v>
      </c>
    </row>
    <row r="53" spans="1:17">
      <c r="A53" s="102"/>
      <c r="B53" s="103"/>
      <c r="C53" s="104"/>
      <c r="D53" s="104"/>
      <c r="E53" s="104"/>
      <c r="F53" s="104"/>
      <c r="G53" s="103"/>
      <c r="H53" s="105"/>
      <c r="I53" s="103"/>
      <c r="J53" s="106"/>
      <c r="K53" s="683"/>
      <c r="L53" s="683"/>
      <c r="M53" s="686">
        <f t="shared" si="1"/>
        <v>0</v>
      </c>
      <c r="N53" s="683"/>
      <c r="O53" s="689">
        <f t="shared" si="2"/>
        <v>0</v>
      </c>
      <c r="P53" s="683"/>
      <c r="Q53" s="693">
        <f t="shared" si="3"/>
        <v>0</v>
      </c>
    </row>
    <row r="54" spans="1:17">
      <c r="A54" s="102"/>
      <c r="B54" s="103"/>
      <c r="C54" s="104"/>
      <c r="D54" s="104"/>
      <c r="E54" s="104"/>
      <c r="F54" s="104"/>
      <c r="G54" s="103"/>
      <c r="H54" s="105"/>
      <c r="I54" s="103"/>
      <c r="J54" s="106"/>
      <c r="K54" s="683"/>
      <c r="L54" s="683"/>
      <c r="M54" s="686">
        <f t="shared" si="1"/>
        <v>0</v>
      </c>
      <c r="N54" s="683"/>
      <c r="O54" s="689">
        <f t="shared" si="2"/>
        <v>0</v>
      </c>
      <c r="P54" s="683"/>
      <c r="Q54" s="693">
        <f t="shared" si="3"/>
        <v>0</v>
      </c>
    </row>
    <row r="55" spans="1:17">
      <c r="A55" s="102"/>
      <c r="B55" s="103"/>
      <c r="C55" s="104"/>
      <c r="D55" s="104"/>
      <c r="E55" s="104"/>
      <c r="F55" s="104"/>
      <c r="G55" s="103"/>
      <c r="H55" s="105"/>
      <c r="I55" s="103"/>
      <c r="J55" s="106"/>
      <c r="K55" s="683"/>
      <c r="L55" s="683"/>
      <c r="M55" s="686">
        <f t="shared" si="1"/>
        <v>0</v>
      </c>
      <c r="N55" s="683"/>
      <c r="O55" s="689">
        <f t="shared" si="2"/>
        <v>0</v>
      </c>
      <c r="P55" s="683"/>
      <c r="Q55" s="693">
        <f t="shared" si="3"/>
        <v>0</v>
      </c>
    </row>
    <row r="56" spans="1:17">
      <c r="A56" s="102"/>
      <c r="B56" s="103"/>
      <c r="C56" s="104"/>
      <c r="D56" s="104"/>
      <c r="E56" s="104"/>
      <c r="F56" s="104"/>
      <c r="G56" s="103"/>
      <c r="H56" s="105"/>
      <c r="I56" s="103"/>
      <c r="J56" s="106"/>
      <c r="K56" s="683"/>
      <c r="L56" s="683"/>
      <c r="M56" s="686">
        <f t="shared" si="1"/>
        <v>0</v>
      </c>
      <c r="N56" s="683"/>
      <c r="O56" s="689">
        <f t="shared" si="2"/>
        <v>0</v>
      </c>
      <c r="P56" s="683"/>
      <c r="Q56" s="693">
        <f t="shared" si="3"/>
        <v>0</v>
      </c>
    </row>
    <row r="57" spans="1:17">
      <c r="A57" s="102"/>
      <c r="B57" s="103"/>
      <c r="C57" s="104"/>
      <c r="D57" s="104"/>
      <c r="E57" s="104"/>
      <c r="F57" s="104"/>
      <c r="G57" s="103"/>
      <c r="H57" s="105"/>
      <c r="I57" s="103"/>
      <c r="J57" s="106"/>
      <c r="K57" s="683"/>
      <c r="L57" s="683"/>
      <c r="M57" s="686">
        <f t="shared" si="1"/>
        <v>0</v>
      </c>
      <c r="N57" s="683"/>
      <c r="O57" s="689">
        <f t="shared" si="2"/>
        <v>0</v>
      </c>
      <c r="P57" s="683"/>
      <c r="Q57" s="693">
        <f t="shared" si="3"/>
        <v>0</v>
      </c>
    </row>
    <row r="58" spans="1:17">
      <c r="A58" s="102"/>
      <c r="B58" s="103"/>
      <c r="C58" s="104"/>
      <c r="D58" s="104"/>
      <c r="E58" s="104"/>
      <c r="F58" s="104"/>
      <c r="G58" s="103"/>
      <c r="H58" s="105"/>
      <c r="I58" s="103"/>
      <c r="J58" s="106"/>
      <c r="K58" s="683"/>
      <c r="L58" s="683"/>
      <c r="M58" s="686">
        <f t="shared" si="1"/>
        <v>0</v>
      </c>
      <c r="N58" s="683"/>
      <c r="O58" s="689">
        <f t="shared" si="2"/>
        <v>0</v>
      </c>
      <c r="P58" s="683"/>
      <c r="Q58" s="693">
        <f t="shared" si="3"/>
        <v>0</v>
      </c>
    </row>
    <row r="59" spans="1:17">
      <c r="A59" s="102"/>
      <c r="B59" s="103"/>
      <c r="C59" s="104"/>
      <c r="D59" s="104"/>
      <c r="E59" s="104"/>
      <c r="F59" s="104"/>
      <c r="G59" s="103"/>
      <c r="H59" s="105"/>
      <c r="I59" s="103"/>
      <c r="J59" s="106"/>
      <c r="K59" s="683"/>
      <c r="L59" s="683"/>
      <c r="M59" s="686">
        <f t="shared" si="1"/>
        <v>0</v>
      </c>
      <c r="N59" s="683"/>
      <c r="O59" s="689">
        <f t="shared" si="2"/>
        <v>0</v>
      </c>
      <c r="P59" s="683"/>
      <c r="Q59" s="693">
        <f>SUM(O59-P59)</f>
        <v>0</v>
      </c>
    </row>
    <row r="60" spans="1:17">
      <c r="A60" s="111"/>
      <c r="B60" s="112"/>
      <c r="C60" s="112"/>
      <c r="D60" s="112"/>
      <c r="E60" s="112"/>
      <c r="F60" s="112"/>
      <c r="G60" s="67"/>
      <c r="H60" s="69"/>
      <c r="I60" s="67"/>
      <c r="J60" s="70"/>
      <c r="K60" s="692"/>
      <c r="L60" s="692"/>
      <c r="M60" s="691">
        <f>SUM(K60:L60)</f>
        <v>0</v>
      </c>
      <c r="N60" s="692"/>
      <c r="O60" s="642">
        <f>SUM(M60-N60)</f>
        <v>0</v>
      </c>
      <c r="P60" s="692"/>
      <c r="Q60" s="693">
        <f>SUM(O60-P60)</f>
        <v>0</v>
      </c>
    </row>
    <row r="61" spans="1:17">
      <c r="A61" s="111"/>
      <c r="B61" s="112"/>
      <c r="C61" s="112"/>
      <c r="D61" s="112"/>
      <c r="E61" s="112"/>
      <c r="F61" s="112"/>
      <c r="G61" s="67"/>
      <c r="H61" s="69"/>
      <c r="I61" s="67"/>
      <c r="J61" s="70"/>
      <c r="K61" s="692"/>
      <c r="L61" s="692"/>
      <c r="M61" s="691">
        <f>SUM(K61:L61)</f>
        <v>0</v>
      </c>
      <c r="N61" s="692"/>
      <c r="O61" s="642">
        <f>SUM(M61-N61)</f>
        <v>0</v>
      </c>
      <c r="P61" s="692"/>
      <c r="Q61" s="693">
        <f>SUM(O61-P61)</f>
        <v>0</v>
      </c>
    </row>
    <row r="62" spans="1:17" ht="13.5" thickBot="1">
      <c r="A62" s="114"/>
      <c r="B62" s="115"/>
      <c r="C62" s="116"/>
      <c r="D62" s="116"/>
      <c r="E62" s="116"/>
      <c r="F62" s="116"/>
      <c r="G62" s="115"/>
      <c r="H62" s="117"/>
      <c r="I62" s="115"/>
      <c r="J62" s="118"/>
      <c r="K62" s="694"/>
      <c r="L62" s="694"/>
      <c r="M62" s="695">
        <f>SUM(K62:L62)</f>
        <v>0</v>
      </c>
      <c r="N62" s="694"/>
      <c r="O62" s="696">
        <f>SUM(M62-N62)</f>
        <v>0</v>
      </c>
      <c r="P62" s="694"/>
      <c r="Q62" s="693">
        <f>SUM(O62-P62)</f>
        <v>0</v>
      </c>
    </row>
    <row r="63" spans="1:17" ht="13.5" thickBot="1">
      <c r="A63" s="71" t="s">
        <v>54</v>
      </c>
      <c r="B63" s="72"/>
      <c r="C63" s="72"/>
      <c r="D63" s="72"/>
      <c r="E63" s="72"/>
      <c r="F63" s="72"/>
      <c r="G63" s="72"/>
      <c r="H63" s="72"/>
      <c r="I63" s="72"/>
      <c r="J63" s="73"/>
      <c r="K63" s="74">
        <f>SUM(K36:K62)</f>
        <v>0</v>
      </c>
      <c r="L63" s="74">
        <f t="shared" ref="L63:Q63" si="4">SUM(L36:L62)</f>
        <v>0</v>
      </c>
      <c r="M63" s="74">
        <f t="shared" si="4"/>
        <v>0</v>
      </c>
      <c r="N63" s="74">
        <f t="shared" si="4"/>
        <v>0</v>
      </c>
      <c r="O63" s="74">
        <f t="shared" si="4"/>
        <v>0</v>
      </c>
      <c r="P63" s="74">
        <f t="shared" si="4"/>
        <v>0</v>
      </c>
      <c r="Q63" s="74">
        <f t="shared" si="4"/>
        <v>0</v>
      </c>
    </row>
    <row r="64" spans="1:17" ht="13.5" thickBot="1">
      <c r="A64" s="981"/>
      <c r="B64" s="982"/>
      <c r="C64" s="982"/>
      <c r="D64" s="982"/>
      <c r="E64" s="982"/>
      <c r="F64" s="982"/>
      <c r="G64" s="982"/>
      <c r="H64" s="982"/>
      <c r="I64" s="982"/>
      <c r="J64" s="982"/>
      <c r="K64" s="122"/>
      <c r="L64" s="122"/>
      <c r="M64" s="123"/>
      <c r="N64" s="122"/>
      <c r="O64" s="124"/>
      <c r="P64" s="122"/>
      <c r="Q64" s="125"/>
    </row>
    <row r="65" spans="1:17" ht="13.5" thickBot="1">
      <c r="A65" s="71" t="s">
        <v>55</v>
      </c>
      <c r="B65" s="72"/>
      <c r="C65" s="72"/>
      <c r="D65" s="72"/>
      <c r="E65" s="72"/>
      <c r="F65" s="72"/>
      <c r="G65" s="72"/>
      <c r="H65" s="72"/>
      <c r="I65" s="72"/>
      <c r="J65" s="73"/>
      <c r="K65" s="27"/>
      <c r="L65" s="27"/>
      <c r="M65" s="28">
        <f>SUM(K65:L65)</f>
        <v>0</v>
      </c>
      <c r="N65" s="27"/>
      <c r="O65" s="82">
        <f>SUM(M65-N65)</f>
        <v>0</v>
      </c>
      <c r="P65" s="81"/>
      <c r="Q65" s="126">
        <f>SUM(O65-P65)</f>
        <v>0</v>
      </c>
    </row>
    <row r="66" spans="1:17">
      <c r="A66" s="46" t="s">
        <v>57</v>
      </c>
      <c r="B66" s="33"/>
      <c r="C66" s="46"/>
      <c r="D66" s="46"/>
      <c r="E66" s="46"/>
      <c r="F66" s="46"/>
      <c r="G66" s="33"/>
      <c r="H66" s="34"/>
      <c r="I66" s="38"/>
      <c r="J66" s="39"/>
      <c r="K66" s="34"/>
      <c r="L66" s="34"/>
      <c r="M66" s="34"/>
      <c r="N66" s="34"/>
      <c r="O66" s="41"/>
      <c r="P66" s="127"/>
      <c r="Q66" s="127"/>
    </row>
    <row r="67" spans="1:17">
      <c r="A67" s="968" t="s">
        <v>58</v>
      </c>
      <c r="B67" s="968"/>
      <c r="C67" s="968"/>
      <c r="D67" s="968"/>
      <c r="E67" s="968"/>
      <c r="F67" s="968"/>
      <c r="G67" s="968"/>
      <c r="H67" s="968"/>
      <c r="I67" s="968"/>
      <c r="J67" s="968"/>
      <c r="K67" s="968"/>
      <c r="L67" s="968"/>
      <c r="M67" s="968"/>
      <c r="N67" s="968"/>
      <c r="O67" s="968"/>
      <c r="P67" s="968"/>
      <c r="Q67" s="968"/>
    </row>
    <row r="68" spans="1:17" ht="21.75" customHeight="1">
      <c r="A68" s="978" t="s">
        <v>59</v>
      </c>
      <c r="B68" s="978"/>
      <c r="C68" s="978"/>
      <c r="D68" s="978"/>
      <c r="E68" s="978"/>
      <c r="F68" s="978"/>
      <c r="G68" s="978"/>
      <c r="H68" s="978"/>
      <c r="I68" s="978"/>
      <c r="J68" s="978"/>
      <c r="K68" s="978"/>
      <c r="L68" s="978"/>
      <c r="M68" s="978"/>
      <c r="N68" s="978"/>
      <c r="O68" s="978"/>
      <c r="P68" s="978"/>
      <c r="Q68" s="978"/>
    </row>
    <row r="69" spans="1:17">
      <c r="A69" s="128" t="s">
        <v>60</v>
      </c>
      <c r="B69" s="128"/>
      <c r="C69" s="128"/>
      <c r="D69" s="128"/>
      <c r="E69" s="128"/>
      <c r="F69" s="128"/>
      <c r="G69" s="128"/>
      <c r="H69" s="16"/>
      <c r="I69" s="16"/>
      <c r="J69" s="18"/>
      <c r="K69" s="16"/>
      <c r="L69" s="16"/>
      <c r="M69" s="16"/>
      <c r="N69" s="16"/>
      <c r="O69" s="17"/>
      <c r="P69" s="16"/>
      <c r="Q69" s="16"/>
    </row>
    <row r="70" spans="1:17">
      <c r="A70" s="16"/>
      <c r="B70" s="16"/>
      <c r="C70" s="16"/>
      <c r="D70" s="16"/>
      <c r="E70" s="16"/>
      <c r="F70" s="16"/>
      <c r="G70" s="16"/>
      <c r="H70" s="16"/>
      <c r="I70" s="16"/>
      <c r="J70" s="18"/>
      <c r="K70" s="16"/>
      <c r="L70" s="16"/>
      <c r="M70" s="16"/>
      <c r="N70" s="16"/>
      <c r="O70" s="17"/>
      <c r="P70" s="16"/>
      <c r="Q70" s="16"/>
    </row>
    <row r="71" spans="1:17">
      <c r="A71" s="16"/>
      <c r="B71" s="16"/>
      <c r="C71" s="16"/>
      <c r="D71" s="16"/>
      <c r="E71" s="16"/>
      <c r="F71" s="16"/>
      <c r="G71" s="16"/>
      <c r="H71" s="16"/>
      <c r="I71" s="16"/>
      <c r="J71" s="18"/>
      <c r="K71" s="16"/>
      <c r="L71" s="16"/>
      <c r="M71" s="16"/>
      <c r="N71" s="16"/>
      <c r="O71" s="17"/>
      <c r="P71" s="16"/>
      <c r="Q71" s="16"/>
    </row>
    <row r="72" spans="1:17">
      <c r="A72" s="128" t="s">
        <v>61</v>
      </c>
      <c r="B72" s="16"/>
      <c r="C72" s="16"/>
      <c r="D72" s="16"/>
      <c r="E72" s="16"/>
      <c r="F72" s="16"/>
      <c r="G72" s="16"/>
      <c r="H72" s="16"/>
      <c r="I72" s="16"/>
      <c r="J72" s="18"/>
      <c r="K72" s="16"/>
      <c r="L72" s="16"/>
      <c r="M72" s="16"/>
      <c r="N72" s="16"/>
      <c r="O72" s="17"/>
      <c r="P72" s="16"/>
      <c r="Q72" s="16"/>
    </row>
    <row r="73" spans="1:17">
      <c r="A73" s="128"/>
      <c r="B73" s="16"/>
      <c r="C73" s="16"/>
      <c r="D73" s="16"/>
      <c r="E73" s="16"/>
      <c r="F73" s="16"/>
      <c r="G73" s="16"/>
      <c r="H73" s="16"/>
      <c r="I73" s="16"/>
      <c r="J73" s="18"/>
      <c r="K73" s="16"/>
      <c r="L73" s="16"/>
      <c r="M73" s="16"/>
      <c r="N73" s="16"/>
      <c r="O73" s="17"/>
      <c r="P73" s="16"/>
      <c r="Q73" s="16"/>
    </row>
    <row r="74" spans="1:17">
      <c r="A74" s="128" t="s">
        <v>62</v>
      </c>
      <c r="B74" s="16"/>
      <c r="C74" s="16"/>
      <c r="D74" s="16"/>
      <c r="E74" s="16"/>
      <c r="F74" s="16"/>
      <c r="G74" s="16"/>
      <c r="H74" s="16"/>
      <c r="I74" s="16"/>
      <c r="J74" s="18"/>
      <c r="K74" s="16"/>
      <c r="L74" s="16"/>
      <c r="M74" s="16"/>
      <c r="N74" s="16"/>
      <c r="O74" s="17"/>
      <c r="P74" s="16"/>
      <c r="Q74" s="16"/>
    </row>
  </sheetData>
  <mergeCells count="41">
    <mergeCell ref="P22:P23"/>
    <mergeCell ref="P33:P34"/>
    <mergeCell ref="L22:L23"/>
    <mergeCell ref="M22:M23"/>
    <mergeCell ref="J22:J23"/>
    <mergeCell ref="N33:N34"/>
    <mergeCell ref="L33:L34"/>
    <mergeCell ref="O22:O23"/>
    <mergeCell ref="A30:J30"/>
    <mergeCell ref="H33:H34"/>
    <mergeCell ref="A1:O1"/>
    <mergeCell ref="H2:J2"/>
    <mergeCell ref="N2:O2"/>
    <mergeCell ref="A3:O3"/>
    <mergeCell ref="D22:D23"/>
    <mergeCell ref="O33:O34"/>
    <mergeCell ref="N22:N23"/>
    <mergeCell ref="A22:A23"/>
    <mergeCell ref="F22:F23"/>
    <mergeCell ref="C22:C23"/>
    <mergeCell ref="C8:H8"/>
    <mergeCell ref="K22:K23"/>
    <mergeCell ref="B22:B23"/>
    <mergeCell ref="G22:G23"/>
    <mergeCell ref="I22:I23"/>
    <mergeCell ref="H22:H23"/>
    <mergeCell ref="E22:E23"/>
    <mergeCell ref="A68:Q68"/>
    <mergeCell ref="A33:A34"/>
    <mergeCell ref="B33:B34"/>
    <mergeCell ref="C33:C34"/>
    <mergeCell ref="D33:D34"/>
    <mergeCell ref="A64:J64"/>
    <mergeCell ref="G33:G34"/>
    <mergeCell ref="E33:E34"/>
    <mergeCell ref="F33:F34"/>
    <mergeCell ref="M33:M34"/>
    <mergeCell ref="A67:Q67"/>
    <mergeCell ref="J33:J34"/>
    <mergeCell ref="I33:I34"/>
    <mergeCell ref="K33:K3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O238"/>
  <sheetViews>
    <sheetView topLeftCell="E21" zoomScaleNormal="75" workbookViewId="0">
      <selection activeCell="J43" sqref="J43"/>
    </sheetView>
  </sheetViews>
  <sheetFormatPr defaultRowHeight="12.75"/>
  <cols>
    <col min="1" max="1" width="26.85546875" customWidth="1"/>
    <col min="2" max="2" width="18.42578125" customWidth="1"/>
    <col min="3" max="3" width="9.140625" hidden="1" customWidth="1"/>
    <col min="4" max="4" width="19.28515625" customWidth="1"/>
    <col min="5" max="5" width="18.85546875" customWidth="1"/>
    <col min="6" max="6" width="17.7109375" customWidth="1"/>
    <col min="7" max="7" width="20.7109375" customWidth="1"/>
    <col min="8" max="8" width="20.42578125" customWidth="1"/>
    <col min="9" max="9" width="19.85546875" customWidth="1"/>
    <col min="10" max="10" width="16.28515625" customWidth="1"/>
    <col min="11" max="11" width="13.85546875" customWidth="1"/>
    <col min="12" max="12" width="14.42578125" customWidth="1"/>
    <col min="13" max="13" width="15.85546875" customWidth="1"/>
    <col min="14" max="14" width="19.5703125" customWidth="1"/>
    <col min="15" max="15" width="18.5703125" customWidth="1"/>
  </cols>
  <sheetData>
    <row r="1" spans="1:14" ht="15.75">
      <c r="A1" s="976" t="s">
        <v>254</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3"/>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5">
      <c r="A17" s="147" t="s">
        <v>257</v>
      </c>
      <c r="B17" s="38"/>
      <c r="C17" s="49"/>
      <c r="D17" s="38"/>
      <c r="E17" s="34"/>
      <c r="F17" s="36"/>
      <c r="G17" s="39"/>
      <c r="H17" s="34"/>
      <c r="I17" s="34"/>
      <c r="J17" s="34"/>
      <c r="K17" s="34"/>
      <c r="L17" s="40"/>
      <c r="M17" s="34"/>
      <c r="N17" s="34"/>
    </row>
    <row r="18" spans="1:15">
      <c r="A18" s="34"/>
      <c r="B18" s="38"/>
      <c r="C18" s="34"/>
      <c r="D18" s="38"/>
      <c r="E18" s="34"/>
      <c r="F18" s="38"/>
      <c r="G18" s="39"/>
      <c r="H18" s="34"/>
      <c r="I18" s="34"/>
      <c r="J18" s="34"/>
      <c r="K18" s="34"/>
      <c r="L18" s="40"/>
      <c r="M18" s="34"/>
      <c r="N18" s="34"/>
    </row>
    <row r="19" spans="1:15">
      <c r="A19" s="34" t="s">
        <v>36</v>
      </c>
      <c r="B19" s="38"/>
      <c r="C19" s="34"/>
      <c r="D19" s="38"/>
      <c r="E19" s="34"/>
      <c r="F19" s="38"/>
      <c r="G19" s="39"/>
      <c r="H19" s="34"/>
      <c r="I19" s="34"/>
      <c r="J19" s="34"/>
      <c r="K19" s="34"/>
      <c r="L19" s="40"/>
      <c r="M19" s="34"/>
      <c r="N19" s="34"/>
    </row>
    <row r="20" spans="1:15">
      <c r="A20" s="34"/>
      <c r="B20" s="38"/>
      <c r="C20" s="34"/>
      <c r="D20" s="38"/>
      <c r="E20" s="34"/>
      <c r="F20" s="38"/>
      <c r="G20" s="39"/>
      <c r="H20" s="34"/>
      <c r="I20" s="34"/>
      <c r="J20" s="34"/>
      <c r="K20" s="34"/>
      <c r="L20" s="40"/>
      <c r="M20" s="34"/>
      <c r="N20" s="34"/>
    </row>
    <row r="21" spans="1:15" ht="13.5" thickBot="1">
      <c r="A21" s="46" t="s">
        <v>34</v>
      </c>
      <c r="B21" s="33"/>
      <c r="C21" s="46"/>
      <c r="D21" s="33"/>
      <c r="E21" s="34"/>
      <c r="F21" s="38"/>
      <c r="G21" s="39"/>
      <c r="H21" s="34"/>
      <c r="I21" s="34"/>
      <c r="J21" s="34"/>
      <c r="K21" s="34"/>
      <c r="L21" s="50"/>
      <c r="M21" s="34"/>
      <c r="N21" s="34"/>
    </row>
    <row r="22" spans="1:15" ht="25.9" customHeight="1">
      <c r="A22" s="973" t="s">
        <v>37</v>
      </c>
      <c r="B22" s="969" t="s">
        <v>38</v>
      </c>
      <c r="C22" s="969" t="s">
        <v>39</v>
      </c>
      <c r="D22" s="969" t="s">
        <v>258</v>
      </c>
      <c r="E22" s="969" t="s">
        <v>40</v>
      </c>
      <c r="F22" s="969" t="s">
        <v>41</v>
      </c>
      <c r="G22" s="971" t="s">
        <v>42</v>
      </c>
      <c r="H22" s="969" t="s">
        <v>43</v>
      </c>
      <c r="I22" s="969" t="s">
        <v>15</v>
      </c>
      <c r="J22" s="969" t="s">
        <v>17</v>
      </c>
      <c r="K22" s="969" t="s">
        <v>16</v>
      </c>
      <c r="L22" s="969" t="s">
        <v>259</v>
      </c>
      <c r="M22" s="979" t="s">
        <v>260</v>
      </c>
      <c r="N22" s="969" t="s">
        <v>261</v>
      </c>
      <c r="O22" s="53" t="s">
        <v>133</v>
      </c>
    </row>
    <row r="23" spans="1:15">
      <c r="A23" s="974"/>
      <c r="B23" s="970"/>
      <c r="C23" s="970"/>
      <c r="D23" s="970"/>
      <c r="E23" s="970"/>
      <c r="F23" s="970"/>
      <c r="G23" s="972"/>
      <c r="H23" s="970"/>
      <c r="I23" s="970"/>
      <c r="J23" s="970"/>
      <c r="K23" s="970"/>
      <c r="L23" s="970"/>
      <c r="M23" s="980"/>
      <c r="N23" s="970"/>
      <c r="O23" s="57" t="s">
        <v>18</v>
      </c>
    </row>
    <row r="24" spans="1:15" ht="13.5" thickBot="1">
      <c r="A24" s="129"/>
      <c r="B24" s="130"/>
      <c r="C24" s="130"/>
      <c r="D24" s="131"/>
      <c r="E24" s="131"/>
      <c r="F24" s="131"/>
      <c r="G24" s="131"/>
      <c r="H24" s="130" t="s">
        <v>44</v>
      </c>
      <c r="I24" s="130" t="s">
        <v>44</v>
      </c>
      <c r="J24" s="130" t="s">
        <v>44</v>
      </c>
      <c r="K24" s="130" t="s">
        <v>44</v>
      </c>
      <c r="L24" s="130" t="s">
        <v>44</v>
      </c>
      <c r="M24" s="130" t="s">
        <v>44</v>
      </c>
      <c r="N24" s="132" t="s">
        <v>44</v>
      </c>
      <c r="O24" s="132" t="s">
        <v>44</v>
      </c>
    </row>
    <row r="25" spans="1:15">
      <c r="A25" s="54" t="s">
        <v>371</v>
      </c>
      <c r="B25" s="303" t="s">
        <v>372</v>
      </c>
      <c r="C25" s="139" t="s">
        <v>372</v>
      </c>
      <c r="D25" s="139" t="s">
        <v>373</v>
      </c>
      <c r="E25" s="55" t="s">
        <v>244</v>
      </c>
      <c r="F25" s="55" t="s">
        <v>374</v>
      </c>
      <c r="G25" s="145" t="s">
        <v>375</v>
      </c>
      <c r="H25" s="55" t="s">
        <v>376</v>
      </c>
      <c r="I25" s="654">
        <v>58276.800000000003</v>
      </c>
      <c r="J25" s="640"/>
      <c r="K25" s="641">
        <v>58276.800000000003</v>
      </c>
      <c r="L25" s="642">
        <v>31566.6</v>
      </c>
      <c r="M25" s="643">
        <v>26710.2</v>
      </c>
      <c r="N25" s="643">
        <v>26710.2</v>
      </c>
      <c r="O25" s="644">
        <f t="shared" ref="O25:O30" si="0">SUM(M25-N25)</f>
        <v>0</v>
      </c>
    </row>
    <row r="26" spans="1:15" ht="25.5">
      <c r="A26" s="54" t="s">
        <v>371</v>
      </c>
      <c r="B26" s="303" t="s">
        <v>377</v>
      </c>
      <c r="C26" s="139" t="s">
        <v>377</v>
      </c>
      <c r="D26" s="139" t="s">
        <v>378</v>
      </c>
      <c r="E26" s="55" t="s">
        <v>243</v>
      </c>
      <c r="F26" s="55" t="s">
        <v>379</v>
      </c>
      <c r="G26" s="145">
        <v>41647</v>
      </c>
      <c r="H26" s="145" t="s">
        <v>380</v>
      </c>
      <c r="I26" s="654">
        <v>148852.07999999999</v>
      </c>
      <c r="J26" s="640"/>
      <c r="K26" s="641">
        <v>148852.07999999999</v>
      </c>
      <c r="L26" s="642">
        <v>117962.12</v>
      </c>
      <c r="M26" s="643">
        <v>30889.96</v>
      </c>
      <c r="N26" s="643">
        <v>30889.96</v>
      </c>
      <c r="O26" s="644">
        <f t="shared" si="0"/>
        <v>0</v>
      </c>
    </row>
    <row r="27" spans="1:15" ht="25.5">
      <c r="A27" s="54" t="s">
        <v>371</v>
      </c>
      <c r="B27" s="303" t="s">
        <v>381</v>
      </c>
      <c r="C27" s="139" t="s">
        <v>381</v>
      </c>
      <c r="D27" s="139" t="s">
        <v>382</v>
      </c>
      <c r="E27" s="55" t="s">
        <v>246</v>
      </c>
      <c r="F27" s="55" t="s">
        <v>383</v>
      </c>
      <c r="G27" s="145" t="s">
        <v>384</v>
      </c>
      <c r="H27" s="145" t="s">
        <v>385</v>
      </c>
      <c r="I27" s="654">
        <v>240000</v>
      </c>
      <c r="J27" s="640"/>
      <c r="K27" s="641">
        <v>240000</v>
      </c>
      <c r="L27" s="642">
        <v>140000</v>
      </c>
      <c r="M27" s="643">
        <v>100000</v>
      </c>
      <c r="N27" s="643">
        <v>100000</v>
      </c>
      <c r="O27" s="644">
        <f t="shared" si="0"/>
        <v>0</v>
      </c>
    </row>
    <row r="28" spans="1:15" ht="25.5">
      <c r="A28" s="54" t="s">
        <v>371</v>
      </c>
      <c r="B28" s="303" t="s">
        <v>386</v>
      </c>
      <c r="C28" s="139" t="s">
        <v>386</v>
      </c>
      <c r="D28" s="139" t="s">
        <v>387</v>
      </c>
      <c r="E28" s="55" t="s">
        <v>247</v>
      </c>
      <c r="F28" s="55" t="s">
        <v>388</v>
      </c>
      <c r="G28" s="145" t="s">
        <v>389</v>
      </c>
      <c r="H28" s="145" t="s">
        <v>390</v>
      </c>
      <c r="I28" s="654">
        <v>320400</v>
      </c>
      <c r="J28" s="640"/>
      <c r="K28" s="641">
        <v>320400</v>
      </c>
      <c r="L28" s="642">
        <v>133500</v>
      </c>
      <c r="M28" s="643">
        <v>186900</v>
      </c>
      <c r="N28" s="643">
        <v>186900</v>
      </c>
      <c r="O28" s="644">
        <f t="shared" si="0"/>
        <v>0</v>
      </c>
    </row>
    <row r="29" spans="1:15">
      <c r="A29" s="54"/>
      <c r="B29" s="139"/>
      <c r="C29" s="139"/>
      <c r="D29" s="55"/>
      <c r="E29" s="55"/>
      <c r="F29" s="55"/>
      <c r="G29" s="55"/>
      <c r="H29" s="138"/>
      <c r="I29" s="654"/>
      <c r="J29" s="640">
        <f>SUM(H29:I29)</f>
        <v>0</v>
      </c>
      <c r="K29" s="641"/>
      <c r="L29" s="642">
        <f>SUM(J29-K29)</f>
        <v>0</v>
      </c>
      <c r="M29" s="643"/>
      <c r="N29" s="644"/>
      <c r="O29" s="644">
        <f t="shared" si="0"/>
        <v>0</v>
      </c>
    </row>
    <row r="30" spans="1:15" ht="13.5" thickBot="1">
      <c r="A30" s="66"/>
      <c r="B30" s="67"/>
      <c r="C30" s="68"/>
      <c r="D30" s="67"/>
      <c r="E30" s="69"/>
      <c r="F30" s="67"/>
      <c r="G30" s="70"/>
      <c r="H30" s="153"/>
      <c r="I30" s="641"/>
      <c r="J30" s="640">
        <f>SUM(H30:I30)</f>
        <v>0</v>
      </c>
      <c r="K30" s="641"/>
      <c r="L30" s="642">
        <f>SUM(J30-K30)</f>
        <v>0</v>
      </c>
      <c r="M30" s="641"/>
      <c r="N30" s="644"/>
      <c r="O30" s="644">
        <f t="shared" si="0"/>
        <v>0</v>
      </c>
    </row>
    <row r="31" spans="1:15" ht="13.5" thickBot="1">
      <c r="A31" s="71" t="s">
        <v>54</v>
      </c>
      <c r="B31" s="72"/>
      <c r="C31" s="72"/>
      <c r="D31" s="72"/>
      <c r="E31" s="72"/>
      <c r="F31" s="72"/>
      <c r="G31" s="73"/>
      <c r="H31" s="155"/>
      <c r="I31" s="155">
        <f>SUM(I25:I30)</f>
        <v>767528.88</v>
      </c>
      <c r="J31" s="155">
        <f t="shared" ref="J31:O31" si="1">SUM(J25:J30)</f>
        <v>0</v>
      </c>
      <c r="K31" s="155">
        <f t="shared" si="1"/>
        <v>767528.88</v>
      </c>
      <c r="L31" s="155">
        <f t="shared" si="1"/>
        <v>423028.72</v>
      </c>
      <c r="M31" s="155">
        <f t="shared" si="1"/>
        <v>344500.16000000003</v>
      </c>
      <c r="N31" s="155">
        <f t="shared" si="1"/>
        <v>344500.16000000003</v>
      </c>
      <c r="O31" s="155">
        <f t="shared" si="1"/>
        <v>0</v>
      </c>
    </row>
    <row r="32" spans="1:15" ht="13.5" thickBot="1">
      <c r="A32" s="981"/>
      <c r="B32" s="982"/>
      <c r="C32" s="982"/>
      <c r="D32" s="982"/>
      <c r="E32" s="982"/>
      <c r="F32" s="982"/>
      <c r="G32" s="983"/>
      <c r="H32" s="76"/>
      <c r="I32" s="76"/>
      <c r="J32" s="77"/>
      <c r="K32" s="76"/>
      <c r="L32" s="78"/>
      <c r="M32" s="79"/>
      <c r="N32" s="80"/>
      <c r="O32" s="80"/>
    </row>
    <row r="33" spans="1:15" ht="13.5" thickBot="1">
      <c r="A33" s="71" t="s">
        <v>55</v>
      </c>
      <c r="B33" s="72"/>
      <c r="C33" s="72"/>
      <c r="D33" s="72"/>
      <c r="E33" s="72"/>
      <c r="F33" s="72"/>
      <c r="G33" s="73"/>
      <c r="H33" s="27"/>
      <c r="I33" s="27">
        <f t="shared" ref="I33:O33" si="2">I31/1000</f>
        <v>767.52887999999996</v>
      </c>
      <c r="J33" s="28">
        <f t="shared" si="2"/>
        <v>0</v>
      </c>
      <c r="K33" s="27">
        <f t="shared" si="2"/>
        <v>767.52887999999996</v>
      </c>
      <c r="L33" s="82">
        <f t="shared" si="2"/>
        <v>423.02871999999996</v>
      </c>
      <c r="M33" s="27">
        <f t="shared" si="2"/>
        <v>344.50016000000005</v>
      </c>
      <c r="N33" s="29">
        <f t="shared" si="2"/>
        <v>344.50016000000005</v>
      </c>
      <c r="O33" s="29">
        <f t="shared" si="2"/>
        <v>0</v>
      </c>
    </row>
    <row r="34" spans="1:15" ht="13.5" thickBot="1">
      <c r="A34" s="83" t="s">
        <v>56</v>
      </c>
      <c r="B34" s="84"/>
      <c r="C34" s="85"/>
      <c r="D34" s="84"/>
      <c r="E34" s="86"/>
      <c r="F34" s="87"/>
      <c r="G34" s="88"/>
      <c r="H34" s="86"/>
      <c r="I34" s="86"/>
      <c r="J34" s="89"/>
      <c r="K34" s="140"/>
      <c r="L34" s="90"/>
      <c r="M34" s="91"/>
      <c r="N34" s="92"/>
      <c r="O34" s="92"/>
    </row>
    <row r="35" spans="1:15" ht="25.9" customHeight="1">
      <c r="A35" s="973" t="s">
        <v>37</v>
      </c>
      <c r="B35" s="969" t="s">
        <v>38</v>
      </c>
      <c r="C35" s="969" t="s">
        <v>39</v>
      </c>
      <c r="D35" s="969" t="s">
        <v>258</v>
      </c>
      <c r="E35" s="969" t="s">
        <v>40</v>
      </c>
      <c r="F35" s="969" t="s">
        <v>41</v>
      </c>
      <c r="G35" s="971" t="s">
        <v>42</v>
      </c>
      <c r="H35" s="969" t="s">
        <v>43</v>
      </c>
      <c r="I35" s="969" t="s">
        <v>15</v>
      </c>
      <c r="J35" s="969" t="s">
        <v>17</v>
      </c>
      <c r="K35" s="969" t="s">
        <v>16</v>
      </c>
      <c r="L35" s="969" t="s">
        <v>259</v>
      </c>
      <c r="M35" s="979" t="s">
        <v>260</v>
      </c>
      <c r="N35" s="969" t="s">
        <v>261</v>
      </c>
      <c r="O35" s="53" t="s">
        <v>133</v>
      </c>
    </row>
    <row r="36" spans="1:15">
      <c r="A36" s="974"/>
      <c r="B36" s="970"/>
      <c r="C36" s="970"/>
      <c r="D36" s="970"/>
      <c r="E36" s="970"/>
      <c r="F36" s="970"/>
      <c r="G36" s="972"/>
      <c r="H36" s="970"/>
      <c r="I36" s="970"/>
      <c r="J36" s="970"/>
      <c r="K36" s="970"/>
      <c r="L36" s="970"/>
      <c r="M36" s="980"/>
      <c r="N36" s="970"/>
      <c r="O36" s="57" t="s">
        <v>18</v>
      </c>
    </row>
    <row r="37" spans="1:15" ht="13.5" thickBot="1">
      <c r="A37" s="129"/>
      <c r="B37" s="130"/>
      <c r="C37" s="130"/>
      <c r="D37" s="131"/>
      <c r="E37" s="131"/>
      <c r="F37" s="131"/>
      <c r="G37" s="131"/>
      <c r="H37" s="130" t="s">
        <v>44</v>
      </c>
      <c r="I37" s="130" t="s">
        <v>44</v>
      </c>
      <c r="J37" s="130" t="s">
        <v>44</v>
      </c>
      <c r="K37" s="130" t="s">
        <v>44</v>
      </c>
      <c r="L37" s="130" t="s">
        <v>44</v>
      </c>
      <c r="M37" s="130" t="s">
        <v>44</v>
      </c>
      <c r="N37" s="132" t="s">
        <v>44</v>
      </c>
      <c r="O37" s="132" t="s">
        <v>44</v>
      </c>
    </row>
    <row r="38" spans="1:15">
      <c r="A38" s="102"/>
      <c r="B38" s="103"/>
      <c r="C38" s="104"/>
      <c r="D38" s="103"/>
      <c r="E38" s="105"/>
      <c r="F38" s="103"/>
      <c r="G38" s="106"/>
      <c r="H38" s="107"/>
      <c r="I38" s="683"/>
      <c r="J38" s="686">
        <f>SUM(H38:I38)</f>
        <v>0</v>
      </c>
      <c r="K38" s="683"/>
      <c r="L38" s="689">
        <f>SUM(J38-K38)</f>
        <v>0</v>
      </c>
      <c r="M38" s="683"/>
      <c r="N38" s="693">
        <f t="shared" ref="N38:O41" si="3">SUM(L38-M38)</f>
        <v>0</v>
      </c>
      <c r="O38" s="693">
        <f t="shared" si="3"/>
        <v>0</v>
      </c>
    </row>
    <row r="39" spans="1:15">
      <c r="A39" s="102"/>
      <c r="B39" s="103"/>
      <c r="C39" s="104"/>
      <c r="D39" s="103"/>
      <c r="E39" s="105"/>
      <c r="F39" s="103"/>
      <c r="G39" s="106"/>
      <c r="H39" s="107"/>
      <c r="I39" s="683"/>
      <c r="J39" s="686">
        <f>SUM(H39:I39)</f>
        <v>0</v>
      </c>
      <c r="K39" s="683"/>
      <c r="L39" s="689">
        <f>SUM(J39-K39)</f>
        <v>0</v>
      </c>
      <c r="M39" s="683"/>
      <c r="N39" s="693">
        <f t="shared" si="3"/>
        <v>0</v>
      </c>
      <c r="O39" s="693">
        <f t="shared" si="3"/>
        <v>0</v>
      </c>
    </row>
    <row r="40" spans="1:15">
      <c r="A40" s="102"/>
      <c r="B40" s="103"/>
      <c r="C40" s="104"/>
      <c r="D40" s="103"/>
      <c r="E40" s="105"/>
      <c r="F40" s="103"/>
      <c r="G40" s="106"/>
      <c r="H40" s="107"/>
      <c r="I40" s="683"/>
      <c r="J40" s="686">
        <f>SUM(H40:I40)</f>
        <v>0</v>
      </c>
      <c r="K40" s="683"/>
      <c r="L40" s="689">
        <f>SUM(J40-K40)</f>
        <v>0</v>
      </c>
      <c r="M40" s="683"/>
      <c r="N40" s="693">
        <f t="shared" si="3"/>
        <v>0</v>
      </c>
      <c r="O40" s="693">
        <f t="shared" si="3"/>
        <v>0</v>
      </c>
    </row>
    <row r="41" spans="1:15" ht="13.5" thickBot="1">
      <c r="A41" s="102"/>
      <c r="B41" s="103"/>
      <c r="C41" s="104"/>
      <c r="D41" s="103"/>
      <c r="E41" s="105"/>
      <c r="F41" s="103"/>
      <c r="G41" s="106"/>
      <c r="H41" s="107"/>
      <c r="I41" s="683"/>
      <c r="J41" s="686">
        <f>SUM(H41:I41)</f>
        <v>0</v>
      </c>
      <c r="K41" s="683"/>
      <c r="L41" s="689">
        <f>SUM(J41-K41)</f>
        <v>0</v>
      </c>
      <c r="M41" s="683"/>
      <c r="N41" s="693">
        <f t="shared" si="3"/>
        <v>0</v>
      </c>
      <c r="O41" s="693">
        <f t="shared" si="3"/>
        <v>0</v>
      </c>
    </row>
    <row r="42" spans="1:15" ht="13.5" thickBot="1">
      <c r="A42" s="71" t="s">
        <v>54</v>
      </c>
      <c r="B42" s="72"/>
      <c r="C42" s="72"/>
      <c r="D42" s="72"/>
      <c r="E42" s="72"/>
      <c r="F42" s="72"/>
      <c r="G42" s="73"/>
      <c r="H42" s="155">
        <f>SUM(H35:H41)</f>
        <v>0</v>
      </c>
      <c r="I42" s="74">
        <f>SUM(I38:I41)</f>
        <v>0</v>
      </c>
      <c r="J42" s="74">
        <f t="shared" ref="J42:O42" si="4">SUM(J38:J41)</f>
        <v>0</v>
      </c>
      <c r="K42" s="74">
        <f t="shared" si="4"/>
        <v>0</v>
      </c>
      <c r="L42" s="74">
        <f t="shared" si="4"/>
        <v>0</v>
      </c>
      <c r="M42" s="74">
        <f t="shared" si="4"/>
        <v>0</v>
      </c>
      <c r="N42" s="74">
        <f t="shared" si="4"/>
        <v>0</v>
      </c>
      <c r="O42" s="74">
        <f t="shared" si="4"/>
        <v>0</v>
      </c>
    </row>
    <row r="43" spans="1:15" ht="13.5" thickBot="1">
      <c r="A43" s="981"/>
      <c r="B43" s="982"/>
      <c r="C43" s="982"/>
      <c r="D43" s="982"/>
      <c r="E43" s="982"/>
      <c r="F43" s="982"/>
      <c r="G43" s="982"/>
      <c r="H43" s="122"/>
      <c r="I43" s="122"/>
      <c r="J43" s="123"/>
      <c r="K43" s="122"/>
      <c r="L43" s="124"/>
      <c r="M43" s="122"/>
      <c r="N43" s="125"/>
      <c r="O43" s="125"/>
    </row>
    <row r="44" spans="1:15" ht="13.5" thickBot="1">
      <c r="A44" s="71" t="s">
        <v>55</v>
      </c>
      <c r="B44" s="72"/>
      <c r="C44" s="72"/>
      <c r="D44" s="72"/>
      <c r="E44" s="72"/>
      <c r="F44" s="72"/>
      <c r="G44" s="73"/>
      <c r="H44" s="27">
        <f t="shared" ref="H44:O44" si="5">H42/1000</f>
        <v>0</v>
      </c>
      <c r="I44" s="27">
        <f t="shared" si="5"/>
        <v>0</v>
      </c>
      <c r="J44" s="28">
        <f t="shared" si="5"/>
        <v>0</v>
      </c>
      <c r="K44" s="27">
        <f t="shared" si="5"/>
        <v>0</v>
      </c>
      <c r="L44" s="82">
        <f t="shared" si="5"/>
        <v>0</v>
      </c>
      <c r="M44" s="81">
        <f t="shared" si="5"/>
        <v>0</v>
      </c>
      <c r="N44" s="126">
        <f t="shared" si="5"/>
        <v>0</v>
      </c>
      <c r="O44" s="126">
        <f t="shared" si="5"/>
        <v>0</v>
      </c>
    </row>
    <row r="45" spans="1:15">
      <c r="A45" s="46" t="s">
        <v>57</v>
      </c>
      <c r="B45" s="33"/>
      <c r="C45" s="46"/>
      <c r="D45" s="33"/>
      <c r="E45" s="34"/>
      <c r="F45" s="38"/>
      <c r="G45" s="39"/>
      <c r="H45" s="34"/>
      <c r="I45" s="34"/>
      <c r="J45" s="34"/>
      <c r="K45" s="34"/>
      <c r="L45" s="41"/>
      <c r="M45" s="127"/>
      <c r="N45" s="127"/>
    </row>
    <row r="46" spans="1:15">
      <c r="A46" s="968" t="s">
        <v>58</v>
      </c>
      <c r="B46" s="968"/>
      <c r="C46" s="968"/>
      <c r="D46" s="968"/>
      <c r="E46" s="968"/>
      <c r="F46" s="968"/>
      <c r="G46" s="968"/>
      <c r="H46" s="968"/>
      <c r="I46" s="968"/>
      <c r="J46" s="968"/>
      <c r="K46" s="968"/>
      <c r="L46" s="968"/>
      <c r="M46" s="968"/>
      <c r="N46" s="968"/>
    </row>
    <row r="47" spans="1:15">
      <c r="A47" s="978" t="s">
        <v>59</v>
      </c>
      <c r="B47" s="978"/>
      <c r="C47" s="978"/>
      <c r="D47" s="978"/>
      <c r="E47" s="978"/>
      <c r="F47" s="978"/>
      <c r="G47" s="978"/>
      <c r="H47" s="978"/>
      <c r="I47" s="978"/>
      <c r="J47" s="978"/>
      <c r="K47" s="978"/>
      <c r="L47" s="978"/>
      <c r="M47" s="978"/>
      <c r="N47" s="978"/>
    </row>
    <row r="48" spans="1:15">
      <c r="A48" s="128" t="s">
        <v>60</v>
      </c>
      <c r="B48" s="128"/>
      <c r="C48" s="128"/>
      <c r="D48" s="128"/>
      <c r="E48" s="16"/>
      <c r="F48" s="16"/>
      <c r="G48" s="18"/>
      <c r="H48" s="16"/>
      <c r="I48" s="16"/>
      <c r="J48" s="16"/>
      <c r="K48" s="16"/>
      <c r="L48" s="17"/>
      <c r="M48" s="16"/>
      <c r="N48" s="16"/>
    </row>
    <row r="49" spans="1:14">
      <c r="A49" s="16"/>
      <c r="B49" s="16"/>
      <c r="C49" s="16"/>
      <c r="D49" s="16"/>
      <c r="E49" s="16"/>
      <c r="F49" s="16"/>
      <c r="G49" s="18"/>
      <c r="H49" s="16"/>
      <c r="I49" s="16"/>
      <c r="J49" s="16"/>
      <c r="K49" s="16"/>
      <c r="L49" s="17"/>
      <c r="M49" s="16"/>
      <c r="N49" s="16"/>
    </row>
    <row r="50" spans="1:14">
      <c r="A50" s="16"/>
      <c r="B50" s="16"/>
      <c r="C50" s="16"/>
      <c r="D50" s="16"/>
      <c r="E50" s="16"/>
      <c r="F50" s="16"/>
      <c r="G50" s="18"/>
      <c r="H50" s="16"/>
      <c r="I50" s="16"/>
      <c r="J50" s="16"/>
      <c r="K50" s="16"/>
      <c r="L50" s="17"/>
      <c r="M50" s="16"/>
      <c r="N50" s="16"/>
    </row>
    <row r="51" spans="1:14">
      <c r="A51" s="128" t="s">
        <v>61</v>
      </c>
      <c r="B51" s="16"/>
      <c r="C51" s="16"/>
      <c r="D51" s="16"/>
      <c r="E51" s="16"/>
      <c r="F51" s="16"/>
      <c r="G51" s="18"/>
      <c r="H51" s="16"/>
      <c r="I51" s="16"/>
      <c r="J51" s="16"/>
      <c r="K51" s="16"/>
      <c r="L51" s="17"/>
      <c r="M51" s="16"/>
      <c r="N51" s="16"/>
    </row>
    <row r="52" spans="1:14">
      <c r="A52" s="128"/>
      <c r="B52" s="16"/>
      <c r="C52" s="16"/>
      <c r="D52" s="16"/>
      <c r="E52" s="16"/>
      <c r="F52" s="16"/>
      <c r="G52" s="18"/>
      <c r="H52" s="16"/>
      <c r="I52" s="16"/>
      <c r="J52" s="16"/>
      <c r="K52" s="16"/>
      <c r="L52" s="17"/>
      <c r="M52" s="16"/>
      <c r="N52" s="16"/>
    </row>
    <row r="53" spans="1:14">
      <c r="A53" s="128" t="s">
        <v>62</v>
      </c>
      <c r="B53" s="16"/>
      <c r="C53" s="16"/>
      <c r="D53" s="16"/>
      <c r="E53" s="16"/>
      <c r="F53" s="16"/>
      <c r="G53" s="18"/>
      <c r="H53" s="16"/>
      <c r="I53" s="16"/>
      <c r="J53" s="16"/>
      <c r="K53" s="16"/>
      <c r="L53" s="17"/>
      <c r="M53" s="16"/>
      <c r="N53" s="16"/>
    </row>
    <row r="238" ht="21.75" customHeight="1"/>
  </sheetData>
  <sheetProtection insertRows="0"/>
  <mergeCells count="37">
    <mergeCell ref="A43:G43"/>
    <mergeCell ref="A46:N46"/>
    <mergeCell ref="A47:N47"/>
    <mergeCell ref="A35:A36"/>
    <mergeCell ref="B35:B36"/>
    <mergeCell ref="C35:C36"/>
    <mergeCell ref="D35:D36"/>
    <mergeCell ref="E35:E36"/>
    <mergeCell ref="F35:F36"/>
    <mergeCell ref="N35:N36"/>
    <mergeCell ref="F22:F23"/>
    <mergeCell ref="M22:M23"/>
    <mergeCell ref="L22:L23"/>
    <mergeCell ref="N22:N23"/>
    <mergeCell ref="L35:L36"/>
    <mergeCell ref="A32:G32"/>
    <mergeCell ref="H35:H36"/>
    <mergeCell ref="I35:I36"/>
    <mergeCell ref="J35:J36"/>
    <mergeCell ref="M35:M36"/>
    <mergeCell ref="K35:K36"/>
    <mergeCell ref="G35:G36"/>
    <mergeCell ref="A1:L1"/>
    <mergeCell ref="E2:G2"/>
    <mergeCell ref="K2:L2"/>
    <mergeCell ref="A3:L3"/>
    <mergeCell ref="A22:A23"/>
    <mergeCell ref="B22:B23"/>
    <mergeCell ref="C22:C23"/>
    <mergeCell ref="D22:D23"/>
    <mergeCell ref="J22:J23"/>
    <mergeCell ref="K22:K23"/>
    <mergeCell ref="G22:G23"/>
    <mergeCell ref="H22:H23"/>
    <mergeCell ref="I22:I23"/>
    <mergeCell ref="C8:E8"/>
    <mergeCell ref="E22:E23"/>
  </mergeCells>
  <phoneticPr fontId="2" type="noConversion"/>
  <printOptions horizontalCentered="1"/>
  <pageMargins left="0.23622047244094491" right="0.19685039370078741" top="0.41" bottom="0.27559055118110237" header="0.36" footer="0.23622047244094491"/>
  <pageSetup scale="5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dimension ref="A1:O61"/>
  <sheetViews>
    <sheetView topLeftCell="A13" workbookViewId="0">
      <selection activeCell="D25" sqref="D25"/>
    </sheetView>
  </sheetViews>
  <sheetFormatPr defaultRowHeight="12.75"/>
  <cols>
    <col min="1" max="1" width="26.85546875" customWidth="1"/>
    <col min="2" max="2" width="18.42578125" customWidth="1"/>
    <col min="3" max="3" width="9.140625" hidden="1" customWidth="1"/>
    <col min="4" max="4" width="19.28515625" customWidth="1"/>
    <col min="5" max="5" width="18.85546875" customWidth="1"/>
    <col min="6" max="6" width="17.7109375" customWidth="1"/>
    <col min="7" max="7" width="20.7109375" customWidth="1"/>
    <col min="8" max="8" width="20.42578125" customWidth="1"/>
    <col min="9" max="9" width="19.85546875" customWidth="1"/>
    <col min="10" max="10" width="16.28515625" customWidth="1"/>
    <col min="11" max="11" width="13.85546875" customWidth="1"/>
    <col min="12" max="12" width="14.42578125" customWidth="1"/>
    <col min="13" max="13" width="15.85546875" customWidth="1"/>
    <col min="14" max="14" width="15.5703125" customWidth="1"/>
    <col min="15" max="15" width="18.5703125" customWidth="1"/>
  </cols>
  <sheetData>
    <row r="1" spans="1:14" ht="15.75">
      <c r="A1" s="976" t="s">
        <v>310</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311</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3"/>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5">
      <c r="A17" s="147" t="s">
        <v>257</v>
      </c>
      <c r="B17" s="38"/>
      <c r="C17" s="49"/>
      <c r="D17" s="38"/>
      <c r="E17" s="34"/>
      <c r="F17" s="36"/>
      <c r="G17" s="39"/>
      <c r="H17" s="34"/>
      <c r="I17" s="34"/>
      <c r="J17" s="34"/>
      <c r="K17" s="34"/>
      <c r="L17" s="40"/>
      <c r="M17" s="34"/>
      <c r="N17" s="34"/>
    </row>
    <row r="18" spans="1:15">
      <c r="A18" s="34"/>
      <c r="B18" s="38"/>
      <c r="C18" s="34"/>
      <c r="D18" s="38"/>
      <c r="E18" s="34"/>
      <c r="F18" s="38"/>
      <c r="G18" s="39"/>
      <c r="H18" s="34"/>
      <c r="I18" s="34"/>
      <c r="J18" s="34"/>
      <c r="K18" s="34"/>
      <c r="L18" s="40"/>
      <c r="M18" s="34"/>
      <c r="N18" s="34"/>
    </row>
    <row r="19" spans="1:15">
      <c r="A19" s="34" t="s">
        <v>36</v>
      </c>
      <c r="B19" s="38"/>
      <c r="C19" s="34"/>
      <c r="D19" s="38"/>
      <c r="E19" s="34"/>
      <c r="F19" s="38"/>
      <c r="G19" s="39"/>
      <c r="H19" s="34"/>
      <c r="I19" s="34"/>
      <c r="J19" s="34"/>
      <c r="K19" s="34"/>
      <c r="L19" s="40"/>
      <c r="M19" s="34"/>
      <c r="N19" s="34"/>
    </row>
    <row r="20" spans="1:15">
      <c r="A20" s="34"/>
      <c r="B20" s="38"/>
      <c r="C20" s="34"/>
      <c r="D20" s="38"/>
      <c r="E20" s="34"/>
      <c r="F20" s="38"/>
      <c r="G20" s="39"/>
      <c r="H20" s="34"/>
      <c r="I20" s="34"/>
      <c r="J20" s="34"/>
      <c r="K20" s="34"/>
      <c r="L20" s="40"/>
      <c r="M20" s="34"/>
      <c r="N20" s="34"/>
    </row>
    <row r="21" spans="1:15" ht="13.5" thickBot="1">
      <c r="A21" s="46" t="s">
        <v>34</v>
      </c>
      <c r="B21" s="33"/>
      <c r="C21" s="46"/>
      <c r="D21" s="33"/>
      <c r="E21" s="34"/>
      <c r="F21" s="38"/>
      <c r="G21" s="39"/>
      <c r="H21" s="34"/>
      <c r="I21" s="34"/>
      <c r="J21" s="34"/>
      <c r="K21" s="34"/>
      <c r="L21" s="50"/>
      <c r="M21" s="34"/>
      <c r="N21" s="34"/>
    </row>
    <row r="22" spans="1:15" ht="38.25">
      <c r="A22" s="973" t="s">
        <v>37</v>
      </c>
      <c r="B22" s="969" t="s">
        <v>38</v>
      </c>
      <c r="C22" s="969" t="s">
        <v>39</v>
      </c>
      <c r="D22" s="969" t="s">
        <v>258</v>
      </c>
      <c r="E22" s="969" t="s">
        <v>40</v>
      </c>
      <c r="F22" s="969" t="s">
        <v>41</v>
      </c>
      <c r="G22" s="971" t="s">
        <v>42</v>
      </c>
      <c r="H22" s="969" t="s">
        <v>43</v>
      </c>
      <c r="I22" s="969" t="s">
        <v>15</v>
      </c>
      <c r="J22" s="969" t="s">
        <v>17</v>
      </c>
      <c r="K22" s="969" t="s">
        <v>16</v>
      </c>
      <c r="L22" s="969" t="s">
        <v>259</v>
      </c>
      <c r="M22" s="979" t="s">
        <v>260</v>
      </c>
      <c r="N22" s="969" t="s">
        <v>261</v>
      </c>
      <c r="O22" s="53" t="s">
        <v>133</v>
      </c>
    </row>
    <row r="23" spans="1:15">
      <c r="A23" s="974"/>
      <c r="B23" s="970"/>
      <c r="C23" s="970"/>
      <c r="D23" s="970"/>
      <c r="E23" s="970"/>
      <c r="F23" s="970"/>
      <c r="G23" s="972"/>
      <c r="H23" s="970"/>
      <c r="I23" s="970"/>
      <c r="J23" s="970"/>
      <c r="K23" s="970"/>
      <c r="L23" s="970"/>
      <c r="M23" s="980"/>
      <c r="N23" s="970"/>
      <c r="O23" s="57" t="s">
        <v>18</v>
      </c>
    </row>
    <row r="24" spans="1:15" ht="13.5" thickBot="1">
      <c r="A24" s="129"/>
      <c r="B24" s="130"/>
      <c r="C24" s="130"/>
      <c r="D24" s="131"/>
      <c r="E24" s="131"/>
      <c r="F24" s="131"/>
      <c r="G24" s="131"/>
      <c r="H24" s="130" t="s">
        <v>44</v>
      </c>
      <c r="I24" s="130" t="s">
        <v>44</v>
      </c>
      <c r="J24" s="130" t="s">
        <v>44</v>
      </c>
      <c r="K24" s="130" t="s">
        <v>44</v>
      </c>
      <c r="L24" s="130" t="s">
        <v>44</v>
      </c>
      <c r="M24" s="130" t="s">
        <v>44</v>
      </c>
      <c r="N24" s="132" t="s">
        <v>44</v>
      </c>
      <c r="O24" s="132" t="s">
        <v>44</v>
      </c>
    </row>
    <row r="25" spans="1:15" ht="25.5">
      <c r="A25" s="51" t="s">
        <v>391</v>
      </c>
      <c r="B25" s="133" t="s">
        <v>392</v>
      </c>
      <c r="C25" s="52"/>
      <c r="D25" s="52" t="s">
        <v>393</v>
      </c>
      <c r="E25" s="52" t="s">
        <v>251</v>
      </c>
      <c r="F25" s="52" t="s">
        <v>394</v>
      </c>
      <c r="G25" s="52" t="s">
        <v>395</v>
      </c>
      <c r="H25" s="52" t="s">
        <v>396</v>
      </c>
      <c r="I25" s="687">
        <v>455912.96000000002</v>
      </c>
      <c r="J25" s="640">
        <v>0</v>
      </c>
      <c r="K25" s="641">
        <v>455912.96000000002</v>
      </c>
      <c r="L25" s="642">
        <v>0</v>
      </c>
      <c r="M25" s="643">
        <v>455912.96000000002</v>
      </c>
      <c r="N25" s="644">
        <v>455912.96000000002</v>
      </c>
      <c r="O25" s="644">
        <f>SUM(M25-N25)</f>
        <v>0</v>
      </c>
    </row>
    <row r="26" spans="1:15">
      <c r="A26" s="54"/>
      <c r="B26" s="139"/>
      <c r="C26" s="139"/>
      <c r="D26" s="55"/>
      <c r="E26" s="55"/>
      <c r="F26" s="55"/>
      <c r="G26" s="55"/>
      <c r="H26" s="138"/>
      <c r="I26" s="654"/>
      <c r="J26" s="640">
        <f>SUM(H26:I26)</f>
        <v>0</v>
      </c>
      <c r="K26" s="641"/>
      <c r="L26" s="642">
        <f>SUM(J26-K26)</f>
        <v>0</v>
      </c>
      <c r="M26" s="643"/>
      <c r="N26" s="644">
        <f>SUM(L26-M26)</f>
        <v>0</v>
      </c>
      <c r="O26" s="644">
        <f>SUM(M26-N26)</f>
        <v>0</v>
      </c>
    </row>
    <row r="27" spans="1:15">
      <c r="A27" s="54"/>
      <c r="B27" s="139"/>
      <c r="C27" s="139"/>
      <c r="D27" s="55"/>
      <c r="E27" s="55"/>
      <c r="F27" s="55"/>
      <c r="G27" s="55"/>
      <c r="H27" s="138"/>
      <c r="I27" s="654"/>
      <c r="J27" s="640">
        <f t="shared" ref="J27:J38" si="0">SUM(H27:I27)</f>
        <v>0</v>
      </c>
      <c r="K27" s="641"/>
      <c r="L27" s="642">
        <f t="shared" ref="L27:L38" si="1">SUM(J27-K27)</f>
        <v>0</v>
      </c>
      <c r="M27" s="643"/>
      <c r="N27" s="644">
        <f t="shared" ref="N27:O39" si="2">SUM(L27-M27)</f>
        <v>0</v>
      </c>
      <c r="O27" s="644">
        <f t="shared" si="2"/>
        <v>0</v>
      </c>
    </row>
    <row r="28" spans="1:15">
      <c r="A28" s="54"/>
      <c r="B28" s="139"/>
      <c r="C28" s="139"/>
      <c r="D28" s="55"/>
      <c r="E28" s="55"/>
      <c r="F28" s="55"/>
      <c r="G28" s="55"/>
      <c r="H28" s="138"/>
      <c r="I28" s="654"/>
      <c r="J28" s="640">
        <f t="shared" si="0"/>
        <v>0</v>
      </c>
      <c r="K28" s="641"/>
      <c r="L28" s="642">
        <f t="shared" si="1"/>
        <v>0</v>
      </c>
      <c r="M28" s="643"/>
      <c r="N28" s="644">
        <f t="shared" si="2"/>
        <v>0</v>
      </c>
      <c r="O28" s="644">
        <f t="shared" si="2"/>
        <v>0</v>
      </c>
    </row>
    <row r="29" spans="1:15">
      <c r="A29" s="54"/>
      <c r="B29" s="139"/>
      <c r="C29" s="139"/>
      <c r="D29" s="55"/>
      <c r="E29" s="55"/>
      <c r="F29" s="55"/>
      <c r="G29" s="55"/>
      <c r="H29" s="138"/>
      <c r="I29" s="654"/>
      <c r="J29" s="640">
        <f t="shared" si="0"/>
        <v>0</v>
      </c>
      <c r="K29" s="641"/>
      <c r="L29" s="642">
        <f t="shared" si="1"/>
        <v>0</v>
      </c>
      <c r="M29" s="643"/>
      <c r="N29" s="644">
        <f t="shared" si="2"/>
        <v>0</v>
      </c>
      <c r="O29" s="644">
        <f t="shared" si="2"/>
        <v>0</v>
      </c>
    </row>
    <row r="30" spans="1:15">
      <c r="A30" s="54"/>
      <c r="B30" s="139"/>
      <c r="C30" s="139"/>
      <c r="D30" s="55"/>
      <c r="E30" s="55"/>
      <c r="F30" s="55"/>
      <c r="G30" s="55"/>
      <c r="H30" s="138"/>
      <c r="I30" s="654"/>
      <c r="J30" s="640">
        <f t="shared" si="0"/>
        <v>0</v>
      </c>
      <c r="K30" s="641"/>
      <c r="L30" s="642">
        <f t="shared" si="1"/>
        <v>0</v>
      </c>
      <c r="M30" s="643"/>
      <c r="N30" s="644">
        <f t="shared" si="2"/>
        <v>0</v>
      </c>
      <c r="O30" s="644">
        <f t="shared" si="2"/>
        <v>0</v>
      </c>
    </row>
    <row r="31" spans="1:15">
      <c r="A31" s="54"/>
      <c r="B31" s="139"/>
      <c r="C31" s="139"/>
      <c r="D31" s="55"/>
      <c r="E31" s="55"/>
      <c r="F31" s="55"/>
      <c r="G31" s="55"/>
      <c r="H31" s="138"/>
      <c r="I31" s="654"/>
      <c r="J31" s="640">
        <f t="shared" si="0"/>
        <v>0</v>
      </c>
      <c r="K31" s="641"/>
      <c r="L31" s="642">
        <f t="shared" si="1"/>
        <v>0</v>
      </c>
      <c r="M31" s="643"/>
      <c r="N31" s="644">
        <f t="shared" si="2"/>
        <v>0</v>
      </c>
      <c r="O31" s="644">
        <f t="shared" si="2"/>
        <v>0</v>
      </c>
    </row>
    <row r="32" spans="1:15">
      <c r="A32" s="54"/>
      <c r="B32" s="139"/>
      <c r="C32" s="139"/>
      <c r="D32" s="55"/>
      <c r="E32" s="55"/>
      <c r="F32" s="55"/>
      <c r="G32" s="55"/>
      <c r="H32" s="138"/>
      <c r="I32" s="654"/>
      <c r="J32" s="640">
        <f t="shared" si="0"/>
        <v>0</v>
      </c>
      <c r="K32" s="641"/>
      <c r="L32" s="642">
        <f t="shared" si="1"/>
        <v>0</v>
      </c>
      <c r="M32" s="643"/>
      <c r="N32" s="644">
        <f t="shared" si="2"/>
        <v>0</v>
      </c>
      <c r="O32" s="644">
        <f t="shared" si="2"/>
        <v>0</v>
      </c>
    </row>
    <row r="33" spans="1:15">
      <c r="A33" s="54"/>
      <c r="B33" s="139"/>
      <c r="C33" s="139"/>
      <c r="D33" s="55"/>
      <c r="E33" s="55"/>
      <c r="F33" s="55"/>
      <c r="G33" s="55"/>
      <c r="H33" s="138"/>
      <c r="I33" s="654"/>
      <c r="J33" s="640">
        <f t="shared" si="0"/>
        <v>0</v>
      </c>
      <c r="K33" s="641"/>
      <c r="L33" s="642">
        <f t="shared" si="1"/>
        <v>0</v>
      </c>
      <c r="M33" s="643"/>
      <c r="N33" s="644">
        <f t="shared" si="2"/>
        <v>0</v>
      </c>
      <c r="O33" s="644">
        <f t="shared" si="2"/>
        <v>0</v>
      </c>
    </row>
    <row r="34" spans="1:15">
      <c r="A34" s="54"/>
      <c r="B34" s="139"/>
      <c r="C34" s="139"/>
      <c r="D34" s="55"/>
      <c r="E34" s="55"/>
      <c r="F34" s="55"/>
      <c r="G34" s="55"/>
      <c r="H34" s="138"/>
      <c r="I34" s="654"/>
      <c r="J34" s="640">
        <f t="shared" si="0"/>
        <v>0</v>
      </c>
      <c r="K34" s="641"/>
      <c r="L34" s="642">
        <f t="shared" si="1"/>
        <v>0</v>
      </c>
      <c r="M34" s="643"/>
      <c r="N34" s="644">
        <f t="shared" si="2"/>
        <v>0</v>
      </c>
      <c r="O34" s="644">
        <f t="shared" si="2"/>
        <v>0</v>
      </c>
    </row>
    <row r="35" spans="1:15">
      <c r="A35" s="54"/>
      <c r="B35" s="139"/>
      <c r="C35" s="139"/>
      <c r="D35" s="55"/>
      <c r="E35" s="55"/>
      <c r="F35" s="55"/>
      <c r="G35" s="55"/>
      <c r="H35" s="138"/>
      <c r="I35" s="654"/>
      <c r="J35" s="640">
        <f t="shared" si="0"/>
        <v>0</v>
      </c>
      <c r="K35" s="641"/>
      <c r="L35" s="642">
        <f t="shared" si="1"/>
        <v>0</v>
      </c>
      <c r="M35" s="643"/>
      <c r="N35" s="644">
        <f t="shared" si="2"/>
        <v>0</v>
      </c>
      <c r="O35" s="644">
        <f t="shared" si="2"/>
        <v>0</v>
      </c>
    </row>
    <row r="36" spans="1:15">
      <c r="A36" s="54"/>
      <c r="B36" s="139"/>
      <c r="C36" s="139"/>
      <c r="D36" s="55"/>
      <c r="E36" s="55"/>
      <c r="F36" s="55"/>
      <c r="G36" s="55"/>
      <c r="H36" s="138"/>
      <c r="I36" s="654"/>
      <c r="J36" s="640">
        <f t="shared" si="0"/>
        <v>0</v>
      </c>
      <c r="K36" s="641"/>
      <c r="L36" s="642">
        <f t="shared" si="1"/>
        <v>0</v>
      </c>
      <c r="M36" s="643"/>
      <c r="N36" s="644">
        <f t="shared" si="2"/>
        <v>0</v>
      </c>
      <c r="O36" s="644">
        <f t="shared" si="2"/>
        <v>0</v>
      </c>
    </row>
    <row r="37" spans="1:15">
      <c r="A37" s="54"/>
      <c r="B37" s="139"/>
      <c r="C37" s="139"/>
      <c r="D37" s="55"/>
      <c r="E37" s="55"/>
      <c r="F37" s="55"/>
      <c r="G37" s="55"/>
      <c r="H37" s="138"/>
      <c r="I37" s="654"/>
      <c r="J37" s="640">
        <f t="shared" si="0"/>
        <v>0</v>
      </c>
      <c r="K37" s="641"/>
      <c r="L37" s="642">
        <f t="shared" si="1"/>
        <v>0</v>
      </c>
      <c r="M37" s="643"/>
      <c r="N37" s="644">
        <f t="shared" si="2"/>
        <v>0</v>
      </c>
      <c r="O37" s="644">
        <f t="shared" si="2"/>
        <v>0</v>
      </c>
    </row>
    <row r="38" spans="1:15">
      <c r="A38" s="54"/>
      <c r="B38" s="139"/>
      <c r="C38" s="139"/>
      <c r="D38" s="55"/>
      <c r="E38" s="55"/>
      <c r="F38" s="55"/>
      <c r="G38" s="55"/>
      <c r="H38" s="138"/>
      <c r="I38" s="654"/>
      <c r="J38" s="640">
        <f t="shared" si="0"/>
        <v>0</v>
      </c>
      <c r="K38" s="641"/>
      <c r="L38" s="642">
        <f t="shared" si="1"/>
        <v>0</v>
      </c>
      <c r="M38" s="643"/>
      <c r="N38" s="644">
        <f t="shared" si="2"/>
        <v>0</v>
      </c>
      <c r="O38" s="644">
        <f t="shared" si="2"/>
        <v>0</v>
      </c>
    </row>
    <row r="39" spans="1:15" ht="13.5" thickBot="1">
      <c r="A39" s="66"/>
      <c r="B39" s="67"/>
      <c r="C39" s="68"/>
      <c r="D39" s="67"/>
      <c r="E39" s="69"/>
      <c r="F39" s="67"/>
      <c r="G39" s="70"/>
      <c r="H39" s="153"/>
      <c r="I39" s="641"/>
      <c r="J39" s="640">
        <f>SUM(H39:I39)</f>
        <v>0</v>
      </c>
      <c r="K39" s="641"/>
      <c r="L39" s="642">
        <f>SUM(J39-K39)</f>
        <v>0</v>
      </c>
      <c r="M39" s="641"/>
      <c r="N39" s="644">
        <f t="shared" si="2"/>
        <v>0</v>
      </c>
      <c r="O39" s="644">
        <f t="shared" si="2"/>
        <v>0</v>
      </c>
    </row>
    <row r="40" spans="1:15" ht="13.5" thickBot="1">
      <c r="A40" s="71" t="s">
        <v>54</v>
      </c>
      <c r="B40" s="72"/>
      <c r="C40" s="72"/>
      <c r="D40" s="72"/>
      <c r="E40" s="72"/>
      <c r="F40" s="72"/>
      <c r="G40" s="73"/>
      <c r="H40" s="155">
        <f>SUM(H25:H39)</f>
        <v>0</v>
      </c>
      <c r="I40" s="155">
        <f>SUM(I25:I39)</f>
        <v>455912.96000000002</v>
      </c>
      <c r="J40" s="155">
        <f t="shared" ref="J40:O40" si="3">SUM(J25:J39)</f>
        <v>0</v>
      </c>
      <c r="K40" s="155">
        <f t="shared" si="3"/>
        <v>455912.96000000002</v>
      </c>
      <c r="L40" s="155">
        <f t="shared" si="3"/>
        <v>0</v>
      </c>
      <c r="M40" s="155">
        <f t="shared" si="3"/>
        <v>455912.96000000002</v>
      </c>
      <c r="N40" s="155">
        <f t="shared" si="3"/>
        <v>455912.96000000002</v>
      </c>
      <c r="O40" s="155">
        <f t="shared" si="3"/>
        <v>0</v>
      </c>
    </row>
    <row r="41" spans="1:15" ht="13.5" thickBot="1">
      <c r="A41" s="981"/>
      <c r="B41" s="982"/>
      <c r="C41" s="982"/>
      <c r="D41" s="982"/>
      <c r="E41" s="982"/>
      <c r="F41" s="982"/>
      <c r="G41" s="983"/>
      <c r="H41" s="76"/>
      <c r="I41" s="76"/>
      <c r="J41" s="77"/>
      <c r="K41" s="76"/>
      <c r="L41" s="78"/>
      <c r="M41" s="79"/>
      <c r="N41" s="80"/>
      <c r="O41" s="80"/>
    </row>
    <row r="42" spans="1:15" ht="13.5" thickBot="1">
      <c r="A42" s="71" t="s">
        <v>55</v>
      </c>
      <c r="B42" s="72"/>
      <c r="C42" s="72"/>
      <c r="D42" s="72"/>
      <c r="E42" s="72"/>
      <c r="F42" s="72"/>
      <c r="G42" s="73"/>
      <c r="H42" s="27"/>
      <c r="I42" s="27"/>
      <c r="J42" s="28"/>
      <c r="K42" s="27"/>
      <c r="L42" s="82"/>
      <c r="M42" s="27"/>
      <c r="N42" s="29"/>
      <c r="O42" s="29">
        <f>O40/1000</f>
        <v>0</v>
      </c>
    </row>
    <row r="43" spans="1:15" ht="13.5" thickBot="1">
      <c r="A43" s="83" t="s">
        <v>56</v>
      </c>
      <c r="B43" s="84"/>
      <c r="C43" s="85"/>
      <c r="D43" s="84"/>
      <c r="E43" s="86"/>
      <c r="F43" s="87"/>
      <c r="G43" s="88"/>
      <c r="H43" s="86"/>
      <c r="I43" s="86"/>
      <c r="J43" s="89"/>
      <c r="K43" s="140"/>
      <c r="L43" s="90"/>
      <c r="M43" s="91"/>
      <c r="N43" s="92"/>
      <c r="O43" s="92"/>
    </row>
    <row r="44" spans="1:15" ht="38.25">
      <c r="A44" s="973" t="s">
        <v>37</v>
      </c>
      <c r="B44" s="969" t="s">
        <v>38</v>
      </c>
      <c r="C44" s="969" t="s">
        <v>39</v>
      </c>
      <c r="D44" s="969" t="s">
        <v>258</v>
      </c>
      <c r="E44" s="969" t="s">
        <v>40</v>
      </c>
      <c r="F44" s="969" t="s">
        <v>41</v>
      </c>
      <c r="G44" s="971" t="s">
        <v>42</v>
      </c>
      <c r="H44" s="969" t="s">
        <v>43</v>
      </c>
      <c r="I44" s="969" t="s">
        <v>15</v>
      </c>
      <c r="J44" s="969" t="s">
        <v>17</v>
      </c>
      <c r="K44" s="969" t="s">
        <v>16</v>
      </c>
      <c r="L44" s="969" t="s">
        <v>259</v>
      </c>
      <c r="M44" s="979" t="s">
        <v>260</v>
      </c>
      <c r="N44" s="969" t="s">
        <v>261</v>
      </c>
      <c r="O44" s="53" t="s">
        <v>133</v>
      </c>
    </row>
    <row r="45" spans="1:15">
      <c r="A45" s="974"/>
      <c r="B45" s="970"/>
      <c r="C45" s="970"/>
      <c r="D45" s="970"/>
      <c r="E45" s="970"/>
      <c r="F45" s="970"/>
      <c r="G45" s="972"/>
      <c r="H45" s="970"/>
      <c r="I45" s="970"/>
      <c r="J45" s="970"/>
      <c r="K45" s="970"/>
      <c r="L45" s="970"/>
      <c r="M45" s="980"/>
      <c r="N45" s="970"/>
      <c r="O45" s="57" t="s">
        <v>18</v>
      </c>
    </row>
    <row r="46" spans="1:15" ht="13.5" thickBot="1">
      <c r="A46" s="129"/>
      <c r="B46" s="130"/>
      <c r="C46" s="130"/>
      <c r="D46" s="131"/>
      <c r="E46" s="131"/>
      <c r="F46" s="131"/>
      <c r="G46" s="131"/>
      <c r="H46" s="130" t="s">
        <v>44</v>
      </c>
      <c r="I46" s="130" t="s">
        <v>44</v>
      </c>
      <c r="J46" s="130" t="s">
        <v>44</v>
      </c>
      <c r="K46" s="130" t="s">
        <v>44</v>
      </c>
      <c r="L46" s="130" t="s">
        <v>44</v>
      </c>
      <c r="M46" s="130" t="s">
        <v>44</v>
      </c>
      <c r="N46" s="132" t="s">
        <v>44</v>
      </c>
      <c r="O46" s="132" t="s">
        <v>44</v>
      </c>
    </row>
    <row r="47" spans="1:15">
      <c r="A47" s="102"/>
      <c r="B47" s="103"/>
      <c r="C47" s="104"/>
      <c r="D47" s="103"/>
      <c r="E47" s="105"/>
      <c r="F47" s="103"/>
      <c r="G47" s="106"/>
      <c r="H47" s="107"/>
      <c r="I47" s="683"/>
      <c r="J47" s="686">
        <f t="shared" ref="J47:J52" si="4">SUM(H47:I47)</f>
        <v>0</v>
      </c>
      <c r="K47" s="683"/>
      <c r="L47" s="689">
        <f t="shared" ref="L47:L52" si="5">SUM(J47-K47)</f>
        <v>0</v>
      </c>
      <c r="M47" s="683"/>
      <c r="N47" s="693">
        <f t="shared" ref="N47:O51" si="6">SUM(L47-M47)</f>
        <v>0</v>
      </c>
      <c r="O47" s="693">
        <f t="shared" si="6"/>
        <v>0</v>
      </c>
    </row>
    <row r="48" spans="1:15">
      <c r="A48" s="102"/>
      <c r="B48" s="103"/>
      <c r="C48" s="104"/>
      <c r="D48" s="103"/>
      <c r="E48" s="105"/>
      <c r="F48" s="103"/>
      <c r="G48" s="106"/>
      <c r="H48" s="107"/>
      <c r="I48" s="683"/>
      <c r="J48" s="686">
        <f t="shared" si="4"/>
        <v>0</v>
      </c>
      <c r="K48" s="683"/>
      <c r="L48" s="689">
        <f t="shared" si="5"/>
        <v>0</v>
      </c>
      <c r="M48" s="683"/>
      <c r="N48" s="693">
        <f t="shared" si="6"/>
        <v>0</v>
      </c>
      <c r="O48" s="693">
        <f t="shared" si="6"/>
        <v>0</v>
      </c>
    </row>
    <row r="49" spans="1:15">
      <c r="A49" s="102"/>
      <c r="B49" s="103"/>
      <c r="C49" s="104"/>
      <c r="D49" s="103"/>
      <c r="E49" s="105"/>
      <c r="F49" s="103"/>
      <c r="G49" s="106"/>
      <c r="H49" s="107"/>
      <c r="I49" s="683"/>
      <c r="J49" s="686">
        <f t="shared" si="4"/>
        <v>0</v>
      </c>
      <c r="K49" s="683"/>
      <c r="L49" s="689">
        <f t="shared" si="5"/>
        <v>0</v>
      </c>
      <c r="M49" s="683"/>
      <c r="N49" s="693">
        <f t="shared" si="6"/>
        <v>0</v>
      </c>
      <c r="O49" s="693">
        <f t="shared" si="6"/>
        <v>0</v>
      </c>
    </row>
    <row r="50" spans="1:15">
      <c r="A50" s="102"/>
      <c r="B50" s="103"/>
      <c r="C50" s="104"/>
      <c r="D50" s="103"/>
      <c r="E50" s="105"/>
      <c r="F50" s="103"/>
      <c r="G50" s="106"/>
      <c r="H50" s="107"/>
      <c r="I50" s="683"/>
      <c r="J50" s="686">
        <f t="shared" si="4"/>
        <v>0</v>
      </c>
      <c r="K50" s="683"/>
      <c r="L50" s="689">
        <f t="shared" si="5"/>
        <v>0</v>
      </c>
      <c r="M50" s="683"/>
      <c r="N50" s="693">
        <f t="shared" si="6"/>
        <v>0</v>
      </c>
      <c r="O50" s="693">
        <f t="shared" si="6"/>
        <v>0</v>
      </c>
    </row>
    <row r="51" spans="1:15">
      <c r="A51" s="102"/>
      <c r="B51" s="103"/>
      <c r="C51" s="104"/>
      <c r="D51" s="103"/>
      <c r="E51" s="105"/>
      <c r="F51" s="103"/>
      <c r="G51" s="106"/>
      <c r="H51" s="107"/>
      <c r="I51" s="683"/>
      <c r="J51" s="686">
        <f t="shared" si="4"/>
        <v>0</v>
      </c>
      <c r="K51" s="683"/>
      <c r="L51" s="689">
        <f t="shared" si="5"/>
        <v>0</v>
      </c>
      <c r="M51" s="683"/>
      <c r="N51" s="693">
        <f t="shared" si="6"/>
        <v>0</v>
      </c>
      <c r="O51" s="693">
        <f t="shared" si="6"/>
        <v>0</v>
      </c>
    </row>
    <row r="52" spans="1:15" ht="13.5" thickBot="1">
      <c r="A52" s="111"/>
      <c r="B52" s="112"/>
      <c r="C52" s="112"/>
      <c r="D52" s="67"/>
      <c r="E52" s="69"/>
      <c r="F52" s="67"/>
      <c r="G52" s="70"/>
      <c r="H52" s="113"/>
      <c r="I52" s="692"/>
      <c r="J52" s="691">
        <f t="shared" si="4"/>
        <v>0</v>
      </c>
      <c r="K52" s="692"/>
      <c r="L52" s="642">
        <f t="shared" si="5"/>
        <v>0</v>
      </c>
      <c r="M52" s="692"/>
      <c r="N52" s="693">
        <f>SUM(L52-M52)</f>
        <v>0</v>
      </c>
      <c r="O52" s="693"/>
    </row>
    <row r="53" spans="1:15" ht="13.5" thickBot="1">
      <c r="A53" s="71" t="s">
        <v>54</v>
      </c>
      <c r="B53" s="72"/>
      <c r="C53" s="72"/>
      <c r="D53" s="72"/>
      <c r="E53" s="72"/>
      <c r="F53" s="72"/>
      <c r="G53" s="73"/>
      <c r="H53" s="155">
        <f>SUM(H27:H52)</f>
        <v>0</v>
      </c>
      <c r="I53" s="74">
        <f>SUM(I47:I52)</f>
        <v>0</v>
      </c>
      <c r="J53" s="74">
        <f t="shared" ref="J53:O53" si="7">SUM(J47:J52)</f>
        <v>0</v>
      </c>
      <c r="K53" s="74">
        <f t="shared" si="7"/>
        <v>0</v>
      </c>
      <c r="L53" s="74">
        <f t="shared" si="7"/>
        <v>0</v>
      </c>
      <c r="M53" s="74">
        <f t="shared" si="7"/>
        <v>0</v>
      </c>
      <c r="N53" s="74">
        <f t="shared" si="7"/>
        <v>0</v>
      </c>
      <c r="O53" s="74">
        <f t="shared" si="7"/>
        <v>0</v>
      </c>
    </row>
    <row r="54" spans="1:15" ht="13.5" thickBot="1">
      <c r="A54" s="981"/>
      <c r="B54" s="982"/>
      <c r="C54" s="982"/>
      <c r="D54" s="982"/>
      <c r="E54" s="982"/>
      <c r="F54" s="982"/>
      <c r="G54" s="983"/>
      <c r="H54" s="76"/>
      <c r="I54" s="76"/>
      <c r="J54" s="77"/>
      <c r="K54" s="76"/>
      <c r="L54" s="78"/>
      <c r="M54" s="79"/>
      <c r="N54" s="80"/>
      <c r="O54" s="80"/>
    </row>
    <row r="55" spans="1:15" ht="13.5" thickBot="1">
      <c r="A55" s="71" t="s">
        <v>55</v>
      </c>
      <c r="B55" s="72"/>
      <c r="C55" s="72"/>
      <c r="D55" s="72"/>
      <c r="E55" s="72"/>
      <c r="F55" s="72"/>
      <c r="G55" s="73"/>
      <c r="H55" s="27"/>
      <c r="I55" s="27">
        <f>I53/1000</f>
        <v>0</v>
      </c>
      <c r="J55" s="28">
        <f t="shared" ref="J55:O55" si="8">J53/1000</f>
        <v>0</v>
      </c>
      <c r="K55" s="27">
        <f t="shared" si="8"/>
        <v>0</v>
      </c>
      <c r="L55" s="82">
        <f t="shared" si="8"/>
        <v>0</v>
      </c>
      <c r="M55" s="27">
        <f t="shared" si="8"/>
        <v>0</v>
      </c>
      <c r="N55" s="29">
        <f>N53/1000</f>
        <v>0</v>
      </c>
      <c r="O55" s="29">
        <f t="shared" si="8"/>
        <v>0</v>
      </c>
    </row>
    <row r="56" spans="1:15">
      <c r="A56" s="128" t="s">
        <v>60</v>
      </c>
      <c r="B56" s="128"/>
      <c r="C56" s="128"/>
      <c r="D56" s="128"/>
      <c r="E56" s="16"/>
      <c r="F56" s="16"/>
      <c r="G56" s="18"/>
      <c r="H56" s="16"/>
      <c r="I56" s="16"/>
      <c r="J56" s="16"/>
      <c r="K56" s="16"/>
      <c r="L56" s="17"/>
      <c r="M56" s="16"/>
      <c r="N56" s="16"/>
    </row>
    <row r="57" spans="1:15">
      <c r="A57" s="16"/>
      <c r="B57" s="16"/>
      <c r="C57" s="16"/>
      <c r="D57" s="16"/>
      <c r="E57" s="16"/>
      <c r="F57" s="16"/>
      <c r="G57" s="18"/>
      <c r="H57" s="16"/>
      <c r="I57" s="16"/>
      <c r="J57" s="16"/>
      <c r="K57" s="16"/>
      <c r="L57" s="17"/>
      <c r="M57" s="16"/>
      <c r="N57" s="16"/>
    </row>
    <row r="58" spans="1:15">
      <c r="A58" s="16"/>
      <c r="B58" s="16"/>
      <c r="C58" s="16"/>
      <c r="D58" s="16"/>
      <c r="E58" s="16"/>
      <c r="F58" s="16"/>
      <c r="G58" s="18"/>
      <c r="H58" s="16"/>
      <c r="I58" s="16"/>
      <c r="J58" s="16"/>
      <c r="K58" s="16"/>
      <c r="L58" s="17"/>
      <c r="M58" s="16"/>
      <c r="N58" s="16"/>
    </row>
    <row r="59" spans="1:15">
      <c r="A59" s="128" t="s">
        <v>61</v>
      </c>
      <c r="B59" s="16"/>
      <c r="C59" s="16"/>
      <c r="D59" s="16"/>
      <c r="E59" s="16"/>
      <c r="F59" s="16"/>
      <c r="G59" s="18"/>
      <c r="H59" s="16"/>
      <c r="I59" s="16"/>
      <c r="J59" s="16"/>
      <c r="K59" s="16"/>
      <c r="L59" s="17"/>
      <c r="M59" s="16"/>
      <c r="N59" s="16"/>
    </row>
    <row r="60" spans="1:15">
      <c r="A60" s="128"/>
      <c r="B60" s="16"/>
      <c r="C60" s="16"/>
      <c r="D60" s="16"/>
      <c r="E60" s="16"/>
      <c r="F60" s="16"/>
      <c r="G60" s="18"/>
      <c r="H60" s="16"/>
      <c r="I60" s="16"/>
      <c r="J60" s="16"/>
      <c r="K60" s="16"/>
      <c r="L60" s="17"/>
      <c r="M60" s="16"/>
      <c r="N60" s="16"/>
    </row>
    <row r="61" spans="1:15">
      <c r="A61" s="128" t="s">
        <v>62</v>
      </c>
      <c r="B61" s="16"/>
      <c r="C61" s="16"/>
      <c r="D61" s="16"/>
      <c r="E61" s="16"/>
      <c r="F61" s="16"/>
      <c r="G61" s="18"/>
      <c r="H61" s="16"/>
      <c r="I61" s="16"/>
      <c r="J61" s="16"/>
      <c r="K61" s="16"/>
      <c r="L61" s="17"/>
      <c r="M61" s="16"/>
      <c r="N61" s="16"/>
    </row>
  </sheetData>
  <mergeCells count="35">
    <mergeCell ref="L44:L45"/>
    <mergeCell ref="N44:N45"/>
    <mergeCell ref="A54:G54"/>
    <mergeCell ref="N22:N23"/>
    <mergeCell ref="A41:G41"/>
    <mergeCell ref="A44:A45"/>
    <mergeCell ref="B44:B45"/>
    <mergeCell ref="C44:C45"/>
    <mergeCell ref="D44:D45"/>
    <mergeCell ref="E44:E45"/>
    <mergeCell ref="H44:H45"/>
    <mergeCell ref="I44:I45"/>
    <mergeCell ref="J44:J45"/>
    <mergeCell ref="K44:K45"/>
    <mergeCell ref="F44:F45"/>
    <mergeCell ref="G44:G45"/>
    <mergeCell ref="M44:M45"/>
    <mergeCell ref="A1:L1"/>
    <mergeCell ref="E2:G2"/>
    <mergeCell ref="K2:L2"/>
    <mergeCell ref="A3:L3"/>
    <mergeCell ref="A22:A23"/>
    <mergeCell ref="C8:E8"/>
    <mergeCell ref="F22:F23"/>
    <mergeCell ref="G22:G23"/>
    <mergeCell ref="H22:H23"/>
    <mergeCell ref="I22:I23"/>
    <mergeCell ref="B22:B23"/>
    <mergeCell ref="C22:C23"/>
    <mergeCell ref="L22:L23"/>
    <mergeCell ref="M22:M23"/>
    <mergeCell ref="D22:D23"/>
    <mergeCell ref="E22:E23"/>
    <mergeCell ref="J22:J23"/>
    <mergeCell ref="K22:K2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P93"/>
  <sheetViews>
    <sheetView topLeftCell="F20" zoomScaleNormal="75" workbookViewId="0">
      <selection activeCell="J52" sqref="J52:O52"/>
    </sheetView>
  </sheetViews>
  <sheetFormatPr defaultColWidth="15.140625" defaultRowHeight="12.75"/>
  <cols>
    <col min="1" max="1" width="24.28515625" customWidth="1"/>
    <col min="2" max="2" width="15.140625" customWidth="1"/>
    <col min="3" max="3" width="29.42578125" customWidth="1"/>
    <col min="4" max="5" width="15.140625" customWidth="1"/>
    <col min="6" max="6" width="44.28515625" customWidth="1"/>
  </cols>
  <sheetData>
    <row r="1" spans="1:15" ht="15.75">
      <c r="C1" s="976" t="s">
        <v>254</v>
      </c>
      <c r="D1" s="976"/>
      <c r="E1" s="976"/>
      <c r="F1" s="976"/>
      <c r="G1" s="976"/>
      <c r="H1" s="976"/>
      <c r="I1" s="976"/>
      <c r="J1" s="976"/>
      <c r="K1" s="976"/>
      <c r="L1" s="976"/>
      <c r="M1" s="976"/>
      <c r="N1" s="34"/>
      <c r="O1" s="34"/>
    </row>
    <row r="2" spans="1:15">
      <c r="C2" s="35"/>
      <c r="D2" s="36"/>
      <c r="E2" s="36"/>
      <c r="F2" s="977"/>
      <c r="G2" s="977"/>
      <c r="H2" s="977"/>
      <c r="I2" s="35"/>
      <c r="J2" s="35"/>
      <c r="K2" s="35"/>
      <c r="L2" s="976"/>
      <c r="M2" s="976"/>
      <c r="N2" s="33" t="s">
        <v>28</v>
      </c>
      <c r="O2" s="33"/>
    </row>
    <row r="3" spans="1:15">
      <c r="C3" s="976" t="s">
        <v>29</v>
      </c>
      <c r="D3" s="976"/>
      <c r="E3" s="976"/>
      <c r="F3" s="976"/>
      <c r="G3" s="976"/>
      <c r="H3" s="976"/>
      <c r="I3" s="976"/>
      <c r="J3" s="976"/>
      <c r="K3" s="976"/>
      <c r="L3" s="976"/>
      <c r="M3" s="976"/>
      <c r="N3" s="34"/>
      <c r="O3" s="34"/>
    </row>
    <row r="4" spans="1:15">
      <c r="C4" s="34"/>
      <c r="D4" s="38"/>
      <c r="E4" s="38"/>
      <c r="F4" s="34"/>
      <c r="G4" s="38"/>
      <c r="H4" s="39"/>
      <c r="I4" s="34"/>
      <c r="J4" s="34"/>
      <c r="K4" s="34"/>
      <c r="L4" s="34"/>
      <c r="M4" s="41"/>
      <c r="N4" s="34"/>
      <c r="O4" s="34"/>
    </row>
    <row r="5" spans="1:15">
      <c r="C5" s="42"/>
      <c r="D5" s="33"/>
      <c r="E5" s="33"/>
      <c r="F5" s="42"/>
      <c r="G5" s="33"/>
      <c r="H5" s="43"/>
      <c r="I5" s="42"/>
      <c r="J5" s="42"/>
      <c r="K5" s="42"/>
      <c r="L5" s="42"/>
      <c r="M5" s="44"/>
      <c r="N5" s="34"/>
      <c r="O5" s="34"/>
    </row>
    <row r="6" spans="1:15">
      <c r="C6" s="42"/>
      <c r="D6" s="33"/>
      <c r="E6" s="33"/>
      <c r="F6" s="42"/>
      <c r="G6" s="33"/>
      <c r="H6" s="43"/>
      <c r="I6" s="42"/>
      <c r="J6" s="42"/>
      <c r="K6" s="42"/>
      <c r="L6" s="42"/>
      <c r="M6" s="44"/>
      <c r="N6" s="34"/>
      <c r="O6" s="34"/>
    </row>
    <row r="7" spans="1:15">
      <c r="I7" s="42"/>
      <c r="J7" s="42"/>
      <c r="K7" s="42"/>
      <c r="L7" s="42"/>
      <c r="M7" s="44"/>
      <c r="N7" s="34"/>
      <c r="O7" s="34"/>
    </row>
    <row r="8" spans="1:15">
      <c r="A8" s="42" t="s">
        <v>30</v>
      </c>
      <c r="B8" s="33"/>
      <c r="C8" s="42"/>
      <c r="D8" s="33"/>
      <c r="E8" s="33"/>
      <c r="F8" s="43"/>
      <c r="I8" s="42"/>
      <c r="J8" s="42"/>
      <c r="K8" s="42"/>
      <c r="L8" s="42"/>
      <c r="M8" s="44"/>
      <c r="N8" s="34"/>
      <c r="O8" s="34"/>
    </row>
    <row r="9" spans="1:15" ht="18">
      <c r="A9" s="45" t="s">
        <v>31</v>
      </c>
      <c r="B9" s="33"/>
      <c r="C9" s="200" t="s">
        <v>397</v>
      </c>
      <c r="D9" s="33"/>
      <c r="E9" s="33"/>
      <c r="F9" s="43"/>
      <c r="I9" s="34"/>
      <c r="J9" s="34"/>
      <c r="K9" s="34"/>
      <c r="L9" s="34"/>
      <c r="M9" s="41"/>
      <c r="N9" s="34"/>
      <c r="O9" s="34"/>
    </row>
    <row r="10" spans="1:15">
      <c r="A10" s="46" t="s">
        <v>32</v>
      </c>
      <c r="B10" s="33"/>
      <c r="C10" s="46"/>
      <c r="D10" s="38"/>
      <c r="E10" s="38"/>
      <c r="F10" s="39"/>
      <c r="I10" s="34"/>
      <c r="J10" s="34"/>
      <c r="K10" s="34"/>
      <c r="L10" s="34"/>
      <c r="M10" s="40"/>
      <c r="N10" s="34"/>
      <c r="O10" s="34"/>
    </row>
    <row r="11" spans="1:15">
      <c r="A11" s="34" t="s">
        <v>255</v>
      </c>
      <c r="B11" s="38"/>
      <c r="C11" s="34"/>
      <c r="D11" s="38"/>
      <c r="E11" s="38"/>
      <c r="F11" s="39"/>
      <c r="I11" s="34"/>
      <c r="J11" s="34"/>
      <c r="K11" s="34"/>
      <c r="L11" s="34"/>
      <c r="M11" s="40"/>
      <c r="N11" s="34"/>
      <c r="O11" s="34"/>
    </row>
    <row r="12" spans="1:15">
      <c r="A12" s="34" t="s">
        <v>33</v>
      </c>
      <c r="B12" s="38"/>
      <c r="C12" s="34"/>
      <c r="D12" s="38"/>
      <c r="E12" s="38"/>
      <c r="F12" s="39"/>
      <c r="I12" s="34"/>
      <c r="J12" s="34"/>
      <c r="K12" s="34"/>
      <c r="L12" s="34"/>
      <c r="M12" s="40"/>
      <c r="N12" s="34"/>
      <c r="O12" s="34"/>
    </row>
    <row r="13" spans="1:15">
      <c r="A13" s="34"/>
      <c r="B13" s="38"/>
      <c r="C13" s="34"/>
      <c r="D13" s="38"/>
      <c r="E13" s="38"/>
      <c r="F13" s="39"/>
      <c r="I13" s="34"/>
      <c r="J13" s="34"/>
      <c r="K13" s="34"/>
      <c r="L13" s="34"/>
      <c r="M13" s="40"/>
      <c r="N13" s="34"/>
      <c r="O13" s="34"/>
    </row>
    <row r="14" spans="1:15">
      <c r="A14" s="47" t="s">
        <v>34</v>
      </c>
      <c r="B14" s="33"/>
      <c r="C14" s="42"/>
      <c r="D14" s="38"/>
      <c r="E14" s="38"/>
      <c r="F14" s="39"/>
      <c r="I14" s="34"/>
      <c r="J14" s="34"/>
      <c r="K14" s="34"/>
      <c r="L14" s="34"/>
      <c r="M14" s="40"/>
      <c r="N14" s="34"/>
      <c r="O14" s="34"/>
    </row>
    <row r="15" spans="1:15" ht="15.75">
      <c r="A15" s="48" t="s">
        <v>256</v>
      </c>
      <c r="B15" s="38"/>
      <c r="C15" s="49"/>
      <c r="D15" s="38"/>
      <c r="E15" s="38"/>
      <c r="F15" s="39"/>
      <c r="I15" s="34"/>
      <c r="J15" s="34"/>
      <c r="K15" s="34"/>
      <c r="L15" s="34"/>
      <c r="M15" s="40"/>
      <c r="N15" s="34"/>
      <c r="O15" s="34"/>
    </row>
    <row r="16" spans="1:15">
      <c r="A16" s="34"/>
      <c r="B16" s="38"/>
      <c r="C16" s="34"/>
      <c r="D16" s="38"/>
      <c r="E16" s="38"/>
      <c r="F16" s="39"/>
      <c r="I16" s="34"/>
      <c r="J16" s="34"/>
      <c r="K16" s="34"/>
      <c r="L16" s="34"/>
      <c r="M16" s="40"/>
      <c r="N16" s="34"/>
      <c r="O16" s="34"/>
    </row>
    <row r="17" spans="1:15">
      <c r="A17" s="47" t="s">
        <v>35</v>
      </c>
      <c r="B17" s="33"/>
      <c r="C17" s="42"/>
      <c r="D17" s="38"/>
      <c r="E17" s="38"/>
      <c r="F17" s="39"/>
      <c r="I17" s="34"/>
      <c r="J17" s="34"/>
      <c r="K17" s="34"/>
      <c r="L17" s="34"/>
      <c r="M17" s="40"/>
      <c r="N17" s="34"/>
      <c r="O17" s="34"/>
    </row>
    <row r="18" spans="1:15">
      <c r="A18" s="147" t="s">
        <v>257</v>
      </c>
      <c r="B18" s="38"/>
      <c r="C18" s="49"/>
      <c r="D18" s="36"/>
      <c r="E18" s="36"/>
      <c r="F18" s="39"/>
      <c r="I18" s="34"/>
      <c r="J18" s="34"/>
      <c r="K18" s="34"/>
      <c r="L18" s="34"/>
      <c r="M18" s="40"/>
      <c r="N18" s="34"/>
      <c r="O18" s="34"/>
    </row>
    <row r="19" spans="1:15">
      <c r="A19" s="34"/>
      <c r="B19" s="38"/>
      <c r="C19" s="34"/>
      <c r="D19" s="38"/>
      <c r="E19" s="38"/>
      <c r="F19" s="39"/>
      <c r="I19" s="34"/>
      <c r="J19" s="34"/>
      <c r="K19" s="34"/>
      <c r="L19" s="34"/>
      <c r="M19" s="40"/>
      <c r="N19" s="34"/>
      <c r="O19" s="34"/>
    </row>
    <row r="20" spans="1:15">
      <c r="A20" s="34" t="s">
        <v>36</v>
      </c>
      <c r="B20" s="38"/>
      <c r="C20" s="34"/>
      <c r="D20" s="38"/>
      <c r="E20" s="38"/>
      <c r="F20" s="39"/>
      <c r="I20" s="34"/>
      <c r="J20" s="34"/>
      <c r="K20" s="34"/>
      <c r="L20" s="34"/>
      <c r="M20" s="40"/>
      <c r="N20" s="34"/>
      <c r="O20" s="34"/>
    </row>
    <row r="21" spans="1:15" ht="13.5" thickBot="1">
      <c r="A21" s="34"/>
      <c r="B21" s="38"/>
      <c r="C21" s="34"/>
      <c r="D21" s="38"/>
      <c r="E21" s="38"/>
      <c r="F21" s="39"/>
      <c r="G21" s="38"/>
      <c r="H21" s="39"/>
      <c r="I21" s="34"/>
      <c r="J21" s="34"/>
      <c r="K21" s="34"/>
      <c r="L21" s="34"/>
      <c r="M21" s="50"/>
      <c r="N21" s="34"/>
      <c r="O21" s="34"/>
    </row>
    <row r="22" spans="1:15" ht="38.25">
      <c r="A22" s="1013" t="s">
        <v>398</v>
      </c>
      <c r="B22" s="1015" t="s">
        <v>399</v>
      </c>
      <c r="C22" s="1017" t="s">
        <v>258</v>
      </c>
      <c r="D22" s="971" t="s">
        <v>38</v>
      </c>
      <c r="E22" s="971" t="s">
        <v>40</v>
      </c>
      <c r="F22" s="971" t="s">
        <v>41</v>
      </c>
      <c r="G22" s="971" t="s">
        <v>42</v>
      </c>
      <c r="H22" s="969" t="s">
        <v>43</v>
      </c>
      <c r="I22" s="969" t="s">
        <v>15</v>
      </c>
      <c r="J22" s="969" t="s">
        <v>17</v>
      </c>
      <c r="K22" s="969" t="s">
        <v>16</v>
      </c>
      <c r="L22" s="969" t="s">
        <v>259</v>
      </c>
      <c r="M22" s="979" t="s">
        <v>260</v>
      </c>
      <c r="N22" s="969" t="s">
        <v>261</v>
      </c>
      <c r="O22" s="53" t="s">
        <v>133</v>
      </c>
    </row>
    <row r="23" spans="1:15">
      <c r="A23" s="1014"/>
      <c r="B23" s="1016"/>
      <c r="C23" s="1018"/>
      <c r="D23" s="1012"/>
      <c r="E23" s="1012"/>
      <c r="F23" s="1012"/>
      <c r="G23" s="972"/>
      <c r="H23" s="970"/>
      <c r="I23" s="970"/>
      <c r="J23" s="970"/>
      <c r="K23" s="970"/>
      <c r="L23" s="970"/>
      <c r="M23" s="980"/>
      <c r="N23" s="970"/>
      <c r="O23" s="57" t="s">
        <v>18</v>
      </c>
    </row>
    <row r="24" spans="1:15">
      <c r="A24" s="306"/>
      <c r="B24" s="307"/>
      <c r="C24" s="304"/>
      <c r="D24" s="60"/>
      <c r="E24" s="60"/>
      <c r="F24" s="60"/>
      <c r="G24" s="60"/>
      <c r="H24" s="60"/>
      <c r="I24" s="59" t="s">
        <v>44</v>
      </c>
      <c r="J24" s="59" t="s">
        <v>44</v>
      </c>
      <c r="K24" s="59" t="s">
        <v>44</v>
      </c>
      <c r="L24" s="59" t="s">
        <v>44</v>
      </c>
      <c r="M24" s="59" t="s">
        <v>44</v>
      </c>
      <c r="N24" s="59" t="s">
        <v>44</v>
      </c>
      <c r="O24" s="61" t="s">
        <v>44</v>
      </c>
    </row>
    <row r="25" spans="1:15" s="62" customFormat="1">
      <c r="A25" s="414">
        <v>30318222</v>
      </c>
      <c r="B25" s="443">
        <v>33025222</v>
      </c>
      <c r="C25" s="444" t="s">
        <v>400</v>
      </c>
      <c r="D25" s="414" t="s">
        <v>401</v>
      </c>
      <c r="E25" s="414" t="s">
        <v>402</v>
      </c>
      <c r="F25" s="414" t="s">
        <v>403</v>
      </c>
      <c r="G25" s="414">
        <v>20150123</v>
      </c>
      <c r="H25" s="445">
        <v>20180119</v>
      </c>
      <c r="I25" s="700">
        <v>142200</v>
      </c>
      <c r="J25" s="701"/>
      <c r="K25" s="702">
        <f t="shared" ref="K25:K42" si="0">SUM(I25:J25)</f>
        <v>142200</v>
      </c>
      <c r="L25" s="700">
        <v>55300.11</v>
      </c>
      <c r="M25" s="702">
        <f t="shared" ref="M25:M42" si="1">SUM(K25-L25)</f>
        <v>86899.89</v>
      </c>
      <c r="N25" s="702">
        <v>51491.9</v>
      </c>
      <c r="O25" s="703">
        <f t="shared" ref="O25:O42" si="2">SUM(M25-N25)</f>
        <v>35407.99</v>
      </c>
    </row>
    <row r="26" spans="1:15" s="62" customFormat="1">
      <c r="A26" s="414">
        <v>30318222</v>
      </c>
      <c r="B26" s="443">
        <v>33025222</v>
      </c>
      <c r="C26" s="414" t="s">
        <v>407</v>
      </c>
      <c r="D26" s="414" t="s">
        <v>408</v>
      </c>
      <c r="E26" s="414" t="s">
        <v>409</v>
      </c>
      <c r="F26" s="414" t="s">
        <v>410</v>
      </c>
      <c r="G26" s="414">
        <v>20150612</v>
      </c>
      <c r="H26" s="445">
        <v>20170612</v>
      </c>
      <c r="I26" s="700">
        <v>72651.75</v>
      </c>
      <c r="J26" s="701"/>
      <c r="K26" s="702">
        <f t="shared" si="0"/>
        <v>72651.75</v>
      </c>
      <c r="L26" s="700">
        <v>27244.400000000001</v>
      </c>
      <c r="M26" s="702">
        <f t="shared" si="1"/>
        <v>45407.35</v>
      </c>
      <c r="N26" s="702">
        <v>45407.35</v>
      </c>
      <c r="O26" s="703">
        <f t="shared" si="2"/>
        <v>0</v>
      </c>
    </row>
    <row r="27" spans="1:15" s="62" customFormat="1">
      <c r="A27" s="414">
        <v>30318222</v>
      </c>
      <c r="B27" s="443">
        <v>33025222</v>
      </c>
      <c r="C27" s="414" t="s">
        <v>71</v>
      </c>
      <c r="D27" s="414" t="s">
        <v>411</v>
      </c>
      <c r="E27" s="414" t="s">
        <v>412</v>
      </c>
      <c r="F27" s="414" t="s">
        <v>413</v>
      </c>
      <c r="G27" s="414">
        <v>20151124</v>
      </c>
      <c r="H27" s="445"/>
      <c r="I27" s="700">
        <v>6088.52</v>
      </c>
      <c r="J27" s="701"/>
      <c r="K27" s="702">
        <f t="shared" si="0"/>
        <v>6088.52</v>
      </c>
      <c r="L27" s="703"/>
      <c r="M27" s="702">
        <f t="shared" si="1"/>
        <v>6088.52</v>
      </c>
      <c r="N27" s="702">
        <v>6088.52</v>
      </c>
      <c r="O27" s="703">
        <f t="shared" si="2"/>
        <v>0</v>
      </c>
    </row>
    <row r="28" spans="1:15" s="62" customFormat="1">
      <c r="A28" s="414">
        <v>30343222</v>
      </c>
      <c r="B28" s="443">
        <v>33028222</v>
      </c>
      <c r="C28" s="414" t="s">
        <v>414</v>
      </c>
      <c r="D28" s="414" t="s">
        <v>411</v>
      </c>
      <c r="E28" s="414" t="s">
        <v>415</v>
      </c>
      <c r="F28" s="414" t="s">
        <v>416</v>
      </c>
      <c r="G28" s="414">
        <v>20160202</v>
      </c>
      <c r="H28" s="445">
        <v>20160331</v>
      </c>
      <c r="I28" s="700">
        <v>40000</v>
      </c>
      <c r="J28" s="701"/>
      <c r="K28" s="702">
        <f t="shared" si="0"/>
        <v>40000</v>
      </c>
      <c r="L28" s="703"/>
      <c r="M28" s="702">
        <f t="shared" si="1"/>
        <v>40000</v>
      </c>
      <c r="N28" s="702">
        <v>40000</v>
      </c>
      <c r="O28" s="703">
        <f t="shared" si="2"/>
        <v>0</v>
      </c>
    </row>
    <row r="29" spans="1:15" s="62" customFormat="1">
      <c r="A29" s="414">
        <v>30343222</v>
      </c>
      <c r="B29" s="443">
        <v>33028222</v>
      </c>
      <c r="C29" s="414" t="s">
        <v>414</v>
      </c>
      <c r="D29" s="414" t="s">
        <v>411</v>
      </c>
      <c r="E29" s="414" t="s">
        <v>415</v>
      </c>
      <c r="F29" s="414" t="s">
        <v>417</v>
      </c>
      <c r="G29" s="414">
        <v>20160202</v>
      </c>
      <c r="H29" s="445">
        <v>20160331</v>
      </c>
      <c r="I29" s="700">
        <v>812.04</v>
      </c>
      <c r="J29" s="701"/>
      <c r="K29" s="702">
        <f t="shared" si="0"/>
        <v>812.04</v>
      </c>
      <c r="L29" s="703"/>
      <c r="M29" s="702">
        <f t="shared" si="1"/>
        <v>812.04</v>
      </c>
      <c r="N29" s="702">
        <v>812.04</v>
      </c>
      <c r="O29" s="703">
        <f t="shared" si="2"/>
        <v>0</v>
      </c>
    </row>
    <row r="30" spans="1:15" s="62" customFormat="1">
      <c r="A30" s="414">
        <v>30343222</v>
      </c>
      <c r="B30" s="443">
        <v>33028222</v>
      </c>
      <c r="C30" s="414" t="s">
        <v>414</v>
      </c>
      <c r="D30" s="414" t="s">
        <v>411</v>
      </c>
      <c r="E30" s="414" t="s">
        <v>415</v>
      </c>
      <c r="F30" s="414" t="s">
        <v>418</v>
      </c>
      <c r="G30" s="414">
        <v>20160202</v>
      </c>
      <c r="H30" s="445">
        <v>20160331</v>
      </c>
      <c r="I30" s="700">
        <v>13920</v>
      </c>
      <c r="J30" s="701"/>
      <c r="K30" s="702">
        <f t="shared" si="0"/>
        <v>13920</v>
      </c>
      <c r="L30" s="703"/>
      <c r="M30" s="702">
        <f t="shared" si="1"/>
        <v>13920</v>
      </c>
      <c r="N30" s="702">
        <v>13920</v>
      </c>
      <c r="O30" s="703">
        <f t="shared" si="2"/>
        <v>0</v>
      </c>
    </row>
    <row r="31" spans="1:15" s="62" customFormat="1">
      <c r="A31" s="414">
        <v>30343222</v>
      </c>
      <c r="B31" s="443">
        <v>33028222</v>
      </c>
      <c r="C31" s="414" t="s">
        <v>414</v>
      </c>
      <c r="D31" s="414" t="s">
        <v>411</v>
      </c>
      <c r="E31" s="414" t="s">
        <v>415</v>
      </c>
      <c r="F31" s="414" t="s">
        <v>419</v>
      </c>
      <c r="G31" s="414">
        <v>20160202</v>
      </c>
      <c r="H31" s="445">
        <v>20160331</v>
      </c>
      <c r="I31" s="700">
        <v>131991.6</v>
      </c>
      <c r="J31" s="701"/>
      <c r="K31" s="702">
        <f t="shared" si="0"/>
        <v>131991.6</v>
      </c>
      <c r="L31" s="703"/>
      <c r="M31" s="702">
        <f t="shared" si="1"/>
        <v>131991.6</v>
      </c>
      <c r="N31" s="702">
        <v>131991.6</v>
      </c>
      <c r="O31" s="703">
        <f t="shared" si="2"/>
        <v>0</v>
      </c>
    </row>
    <row r="32" spans="1:15" s="62" customFormat="1">
      <c r="A32" s="414">
        <v>30343222</v>
      </c>
      <c r="B32" s="443">
        <v>33028222</v>
      </c>
      <c r="C32" s="414" t="s">
        <v>414</v>
      </c>
      <c r="D32" s="414" t="s">
        <v>411</v>
      </c>
      <c r="E32" s="414" t="s">
        <v>415</v>
      </c>
      <c r="F32" s="414" t="s">
        <v>420</v>
      </c>
      <c r="G32" s="414">
        <v>20160202</v>
      </c>
      <c r="H32" s="445">
        <v>20160331</v>
      </c>
      <c r="I32" s="700">
        <v>90000</v>
      </c>
      <c r="J32" s="701"/>
      <c r="K32" s="702">
        <f t="shared" si="0"/>
        <v>90000</v>
      </c>
      <c r="L32" s="703"/>
      <c r="M32" s="702">
        <f t="shared" si="1"/>
        <v>90000</v>
      </c>
      <c r="N32" s="702">
        <v>90000</v>
      </c>
      <c r="O32" s="703">
        <f t="shared" si="2"/>
        <v>0</v>
      </c>
    </row>
    <row r="33" spans="1:15" s="62" customFormat="1">
      <c r="A33" s="414">
        <v>30343222</v>
      </c>
      <c r="B33" s="443">
        <v>33028222</v>
      </c>
      <c r="C33" s="414" t="s">
        <v>414</v>
      </c>
      <c r="D33" s="414" t="s">
        <v>411</v>
      </c>
      <c r="E33" s="414" t="s">
        <v>415</v>
      </c>
      <c r="F33" s="414" t="s">
        <v>421</v>
      </c>
      <c r="G33" s="414">
        <v>20160202</v>
      </c>
      <c r="H33" s="445">
        <v>20160331</v>
      </c>
      <c r="I33" s="700">
        <v>16080</v>
      </c>
      <c r="J33" s="701"/>
      <c r="K33" s="702">
        <f t="shared" si="0"/>
        <v>16080</v>
      </c>
      <c r="L33" s="703"/>
      <c r="M33" s="702">
        <f t="shared" si="1"/>
        <v>16080</v>
      </c>
      <c r="N33" s="702">
        <v>16080</v>
      </c>
      <c r="O33" s="703">
        <f t="shared" si="2"/>
        <v>0</v>
      </c>
    </row>
    <row r="34" spans="1:15" s="62" customFormat="1">
      <c r="A34" s="414">
        <v>30343222</v>
      </c>
      <c r="B34" s="443">
        <v>33028222</v>
      </c>
      <c r="C34" s="414" t="s">
        <v>414</v>
      </c>
      <c r="D34" s="414" t="s">
        <v>411</v>
      </c>
      <c r="E34" s="414" t="s">
        <v>415</v>
      </c>
      <c r="F34" s="414" t="s">
        <v>422</v>
      </c>
      <c r="G34" s="414">
        <v>20160202</v>
      </c>
      <c r="H34" s="445">
        <v>20160331</v>
      </c>
      <c r="I34" s="700">
        <v>714.76</v>
      </c>
      <c r="J34" s="701"/>
      <c r="K34" s="702">
        <f t="shared" si="0"/>
        <v>714.76</v>
      </c>
      <c r="L34" s="703"/>
      <c r="M34" s="702">
        <f t="shared" si="1"/>
        <v>714.76</v>
      </c>
      <c r="N34" s="702">
        <v>714.76</v>
      </c>
      <c r="O34" s="703">
        <f t="shared" si="2"/>
        <v>0</v>
      </c>
    </row>
    <row r="35" spans="1:15" s="62" customFormat="1">
      <c r="A35" s="414">
        <v>30343222</v>
      </c>
      <c r="B35" s="443">
        <v>33028222</v>
      </c>
      <c r="C35" s="414" t="s">
        <v>414</v>
      </c>
      <c r="D35" s="414" t="s">
        <v>411</v>
      </c>
      <c r="E35" s="414" t="s">
        <v>415</v>
      </c>
      <c r="F35" s="414" t="s">
        <v>423</v>
      </c>
      <c r="G35" s="414">
        <v>20160202</v>
      </c>
      <c r="H35" s="445">
        <v>20160331</v>
      </c>
      <c r="I35" s="700">
        <v>75919.600000000006</v>
      </c>
      <c r="J35" s="701"/>
      <c r="K35" s="702">
        <f t="shared" si="0"/>
        <v>75919.600000000006</v>
      </c>
      <c r="L35" s="703"/>
      <c r="M35" s="702">
        <f t="shared" si="1"/>
        <v>75919.600000000006</v>
      </c>
      <c r="N35" s="702">
        <v>75919.600000000006</v>
      </c>
      <c r="O35" s="703">
        <f t="shared" si="2"/>
        <v>0</v>
      </c>
    </row>
    <row r="36" spans="1:15" s="62" customFormat="1">
      <c r="A36" s="414">
        <v>30339222</v>
      </c>
      <c r="B36" s="443">
        <v>33028222</v>
      </c>
      <c r="C36" s="414" t="s">
        <v>426</v>
      </c>
      <c r="D36" s="414" t="s">
        <v>427</v>
      </c>
      <c r="E36" s="414" t="s">
        <v>428</v>
      </c>
      <c r="F36" s="414" t="s">
        <v>429</v>
      </c>
      <c r="G36" s="414">
        <v>20160229</v>
      </c>
      <c r="H36" s="445">
        <v>20160331</v>
      </c>
      <c r="I36" s="700">
        <v>48248.5</v>
      </c>
      <c r="J36" s="701"/>
      <c r="K36" s="702">
        <f t="shared" si="0"/>
        <v>48248.5</v>
      </c>
      <c r="L36" s="703"/>
      <c r="M36" s="702">
        <f t="shared" si="1"/>
        <v>48248.5</v>
      </c>
      <c r="N36" s="702">
        <v>48248.5</v>
      </c>
      <c r="O36" s="703">
        <f t="shared" si="2"/>
        <v>0</v>
      </c>
    </row>
    <row r="37" spans="1:15" s="62" customFormat="1">
      <c r="A37" s="414">
        <v>30318222</v>
      </c>
      <c r="B37" s="443">
        <v>33025222</v>
      </c>
      <c r="C37" s="414" t="s">
        <v>430</v>
      </c>
      <c r="D37" s="414" t="s">
        <v>411</v>
      </c>
      <c r="E37" s="414" t="s">
        <v>431</v>
      </c>
      <c r="F37" s="414" t="s">
        <v>403</v>
      </c>
      <c r="G37" s="414">
        <v>20160331</v>
      </c>
      <c r="H37" s="445">
        <v>20180331</v>
      </c>
      <c r="I37" s="700">
        <v>27770.400000000001</v>
      </c>
      <c r="J37" s="701"/>
      <c r="K37" s="702">
        <f t="shared" si="0"/>
        <v>27770.400000000001</v>
      </c>
      <c r="L37" s="703"/>
      <c r="M37" s="702">
        <f t="shared" si="1"/>
        <v>27770.400000000001</v>
      </c>
      <c r="N37" s="702">
        <v>13885.2</v>
      </c>
      <c r="O37" s="703">
        <f t="shared" si="2"/>
        <v>13885.2</v>
      </c>
    </row>
    <row r="38" spans="1:15" s="62" customFormat="1">
      <c r="A38" s="414">
        <v>30318222</v>
      </c>
      <c r="B38" s="443">
        <v>33025222</v>
      </c>
      <c r="C38" s="414" t="s">
        <v>404</v>
      </c>
      <c r="D38" s="446" t="s">
        <v>1177</v>
      </c>
      <c r="E38" s="414" t="s">
        <v>405</v>
      </c>
      <c r="F38" s="414" t="s">
        <v>406</v>
      </c>
      <c r="G38" s="414">
        <v>20150604</v>
      </c>
      <c r="H38" s="445">
        <v>20150702</v>
      </c>
      <c r="I38" s="700">
        <v>231500.81</v>
      </c>
      <c r="J38" s="701"/>
      <c r="K38" s="702">
        <f>SUM(I38:J38)</f>
        <v>231500.81</v>
      </c>
      <c r="L38" s="700">
        <v>0</v>
      </c>
      <c r="M38" s="702">
        <f>SUM(K38-L38)</f>
        <v>231500.81</v>
      </c>
      <c r="N38" s="702">
        <v>231500.81</v>
      </c>
      <c r="O38" s="703">
        <f>SUM(M38-N38)</f>
        <v>0</v>
      </c>
    </row>
    <row r="39" spans="1:15" s="62" customFormat="1">
      <c r="A39" s="414">
        <v>30323222</v>
      </c>
      <c r="B39" s="443">
        <v>33020222</v>
      </c>
      <c r="C39" s="414" t="s">
        <v>424</v>
      </c>
      <c r="D39" s="447"/>
      <c r="E39" s="414" t="s">
        <v>425</v>
      </c>
      <c r="F39" s="444" t="s">
        <v>1178</v>
      </c>
      <c r="G39" s="414">
        <v>20160209</v>
      </c>
      <c r="H39" s="445">
        <v>20160331</v>
      </c>
      <c r="I39" s="700">
        <v>21685.08</v>
      </c>
      <c r="J39" s="701"/>
      <c r="K39" s="702">
        <f>SUM(I39:J39)</f>
        <v>21685.08</v>
      </c>
      <c r="L39" s="703"/>
      <c r="M39" s="702">
        <f>SUM(K39-L39)</f>
        <v>21685.08</v>
      </c>
      <c r="N39" s="702">
        <v>21685.08</v>
      </c>
      <c r="O39" s="703">
        <f>SUM(M39-N39)</f>
        <v>0</v>
      </c>
    </row>
    <row r="40" spans="1:15">
      <c r="A40" s="309"/>
      <c r="B40" s="305"/>
      <c r="C40" s="54"/>
      <c r="D40" s="55"/>
      <c r="E40" s="55"/>
      <c r="F40" s="55"/>
      <c r="G40" s="55"/>
      <c r="H40" s="55"/>
      <c r="I40" s="654"/>
      <c r="J40" s="654"/>
      <c r="K40" s="640">
        <f t="shared" si="0"/>
        <v>0</v>
      </c>
      <c r="L40" s="641"/>
      <c r="M40" s="642">
        <f t="shared" si="1"/>
        <v>0</v>
      </c>
      <c r="N40" s="643"/>
      <c r="O40" s="644">
        <f t="shared" si="2"/>
        <v>0</v>
      </c>
    </row>
    <row r="41" spans="1:15">
      <c r="A41" s="309"/>
      <c r="B41" s="305"/>
      <c r="C41" s="54"/>
      <c r="D41" s="55"/>
      <c r="E41" s="55"/>
      <c r="F41" s="55"/>
      <c r="G41" s="55"/>
      <c r="H41" s="55"/>
      <c r="I41" s="654"/>
      <c r="J41" s="654"/>
      <c r="K41" s="640">
        <f t="shared" si="0"/>
        <v>0</v>
      </c>
      <c r="L41" s="641"/>
      <c r="M41" s="642">
        <f t="shared" si="1"/>
        <v>0</v>
      </c>
      <c r="N41" s="643"/>
      <c r="O41" s="644">
        <f t="shared" si="2"/>
        <v>0</v>
      </c>
    </row>
    <row r="42" spans="1:15" ht="13.5" thickBot="1">
      <c r="A42" s="309"/>
      <c r="B42" s="305"/>
      <c r="C42" s="66"/>
      <c r="D42" s="67"/>
      <c r="E42" s="67"/>
      <c r="F42" s="69"/>
      <c r="G42" s="67"/>
      <c r="H42" s="70"/>
      <c r="I42" s="641"/>
      <c r="J42" s="641"/>
      <c r="K42" s="640">
        <f t="shared" si="0"/>
        <v>0</v>
      </c>
      <c r="L42" s="641"/>
      <c r="M42" s="642">
        <f t="shared" si="1"/>
        <v>0</v>
      </c>
      <c r="N42" s="641"/>
      <c r="O42" s="644">
        <f t="shared" si="2"/>
        <v>0</v>
      </c>
    </row>
    <row r="43" spans="1:15" ht="13.5" thickBot="1">
      <c r="A43" s="71" t="s">
        <v>54</v>
      </c>
      <c r="B43" s="72"/>
      <c r="C43" s="72"/>
      <c r="D43" s="72"/>
      <c r="E43" s="72"/>
      <c r="F43" s="73"/>
      <c r="G43" s="155"/>
      <c r="H43" s="155"/>
      <c r="I43" s="155">
        <f>SUM(I25:I42)</f>
        <v>919583.05999999994</v>
      </c>
      <c r="J43" s="155">
        <f t="shared" ref="J43:O43" si="3">SUM(J25:J42)</f>
        <v>0</v>
      </c>
      <c r="K43" s="155">
        <f t="shared" si="3"/>
        <v>919583.05999999994</v>
      </c>
      <c r="L43" s="155">
        <f t="shared" si="3"/>
        <v>82544.510000000009</v>
      </c>
      <c r="M43" s="155">
        <f t="shared" si="3"/>
        <v>837038.54999999993</v>
      </c>
      <c r="N43" s="155">
        <f t="shared" si="3"/>
        <v>787745.36</v>
      </c>
      <c r="O43" s="155">
        <f t="shared" si="3"/>
        <v>49293.19</v>
      </c>
    </row>
    <row r="44" spans="1:15" ht="13.5" thickBot="1">
      <c r="A44" s="194"/>
      <c r="B44" s="195"/>
      <c r="C44" s="195"/>
      <c r="D44" s="195"/>
      <c r="E44" s="195"/>
      <c r="F44" s="196"/>
      <c r="G44" s="76"/>
      <c r="H44" s="76"/>
      <c r="I44" s="77"/>
      <c r="J44" s="76"/>
      <c r="K44" s="78"/>
      <c r="L44" s="79"/>
      <c r="M44" s="80"/>
      <c r="N44" s="79"/>
      <c r="O44" s="80"/>
    </row>
    <row r="45" spans="1:15" ht="13.5" thickBot="1">
      <c r="A45" s="71" t="s">
        <v>55</v>
      </c>
      <c r="B45" s="72"/>
      <c r="C45" s="72"/>
      <c r="D45" s="72"/>
      <c r="E45" s="72"/>
      <c r="F45" s="73"/>
      <c r="G45" s="27"/>
      <c r="H45" s="27"/>
      <c r="I45" s="28"/>
      <c r="J45" s="27"/>
      <c r="K45" s="82"/>
      <c r="L45" s="82"/>
      <c r="M45" s="82"/>
      <c r="N45" s="82"/>
      <c r="O45" s="82"/>
    </row>
    <row r="46" spans="1:15" ht="13.5" thickBot="1">
      <c r="A46" s="83" t="s">
        <v>56</v>
      </c>
      <c r="B46" s="84"/>
      <c r="C46" s="84"/>
      <c r="D46" s="86"/>
      <c r="E46" s="87"/>
      <c r="F46" s="88"/>
      <c r="G46" s="86"/>
      <c r="H46" s="86"/>
      <c r="I46" s="89"/>
      <c r="J46" s="140"/>
      <c r="K46" s="90"/>
      <c r="L46" s="91"/>
      <c r="M46" s="92"/>
      <c r="N46" s="91"/>
      <c r="O46" s="92"/>
    </row>
    <row r="47" spans="1:15" ht="38.25">
      <c r="A47" s="1013" t="s">
        <v>398</v>
      </c>
      <c r="B47" s="1015" t="s">
        <v>399</v>
      </c>
      <c r="C47" s="1017" t="s">
        <v>258</v>
      </c>
      <c r="D47" s="971" t="s">
        <v>38</v>
      </c>
      <c r="E47" s="971" t="s">
        <v>40</v>
      </c>
      <c r="F47" s="971" t="s">
        <v>41</v>
      </c>
      <c r="G47" s="971" t="s">
        <v>42</v>
      </c>
      <c r="H47" s="969" t="s">
        <v>43</v>
      </c>
      <c r="I47" s="969" t="s">
        <v>15</v>
      </c>
      <c r="J47" s="969" t="s">
        <v>17</v>
      </c>
      <c r="K47" s="969" t="s">
        <v>16</v>
      </c>
      <c r="L47" s="969" t="s">
        <v>259</v>
      </c>
      <c r="M47" s="979" t="s">
        <v>260</v>
      </c>
      <c r="N47" s="969" t="s">
        <v>261</v>
      </c>
      <c r="O47" s="53" t="s">
        <v>133</v>
      </c>
    </row>
    <row r="48" spans="1:15">
      <c r="A48" s="1014"/>
      <c r="B48" s="1016"/>
      <c r="C48" s="1018"/>
      <c r="D48" s="1012"/>
      <c r="E48" s="1012"/>
      <c r="F48" s="1012"/>
      <c r="G48" s="972"/>
      <c r="H48" s="970"/>
      <c r="I48" s="970"/>
      <c r="J48" s="970"/>
      <c r="K48" s="970"/>
      <c r="L48" s="970"/>
      <c r="M48" s="980"/>
      <c r="N48" s="970"/>
      <c r="O48" s="57" t="s">
        <v>18</v>
      </c>
    </row>
    <row r="49" spans="1:15">
      <c r="A49" s="306"/>
      <c r="B49" s="307"/>
      <c r="C49" s="304"/>
      <c r="D49" s="60"/>
      <c r="E49" s="60"/>
      <c r="F49" s="60"/>
      <c r="G49" s="60"/>
      <c r="H49" s="60"/>
      <c r="I49" s="59" t="s">
        <v>44</v>
      </c>
      <c r="J49" s="59" t="s">
        <v>44</v>
      </c>
      <c r="K49" s="59" t="s">
        <v>44</v>
      </c>
      <c r="L49" s="59" t="s">
        <v>44</v>
      </c>
      <c r="M49" s="59" t="s">
        <v>44</v>
      </c>
      <c r="N49" s="59" t="s">
        <v>44</v>
      </c>
      <c r="O49" s="61" t="s">
        <v>44</v>
      </c>
    </row>
    <row r="50" spans="1:15">
      <c r="A50" s="111"/>
      <c r="B50" s="67"/>
      <c r="C50" s="67"/>
      <c r="D50" s="69"/>
      <c r="E50" s="67"/>
      <c r="F50" s="70"/>
      <c r="G50" s="113"/>
      <c r="H50" s="113"/>
      <c r="I50" s="691">
        <f>SUM(G50:H50)</f>
        <v>0</v>
      </c>
      <c r="J50" s="692"/>
      <c r="K50" s="642">
        <f>SUM(I50-J50)</f>
        <v>0</v>
      </c>
      <c r="L50" s="692"/>
      <c r="M50" s="642">
        <f>SUM(K50-L50)</f>
        <v>0</v>
      </c>
      <c r="N50" s="683"/>
      <c r="O50" s="693">
        <v>0</v>
      </c>
    </row>
    <row r="51" spans="1:15" ht="13.5" thickBot="1">
      <c r="A51" s="114"/>
      <c r="B51" s="115"/>
      <c r="C51" s="115"/>
      <c r="D51" s="117"/>
      <c r="E51" s="115"/>
      <c r="F51" s="118"/>
      <c r="G51" s="119"/>
      <c r="H51" s="119"/>
      <c r="I51" s="695">
        <f>SUM(G51:H51)</f>
        <v>0</v>
      </c>
      <c r="J51" s="694"/>
      <c r="K51" s="696">
        <f>SUM(I51-J51)</f>
        <v>0</v>
      </c>
      <c r="L51" s="694"/>
      <c r="M51" s="696">
        <f>SUM(K51-L51)</f>
        <v>0</v>
      </c>
      <c r="N51" s="683"/>
      <c r="O51" s="693">
        <v>0</v>
      </c>
    </row>
    <row r="52" spans="1:15" ht="13.5" thickBot="1">
      <c r="A52" s="71" t="s">
        <v>54</v>
      </c>
      <c r="B52" s="72"/>
      <c r="C52" s="72"/>
      <c r="D52" s="72"/>
      <c r="E52" s="72"/>
      <c r="F52" s="73"/>
      <c r="G52" s="155"/>
      <c r="H52" s="155"/>
      <c r="I52" s="74">
        <f>SUM(I50:I51)</f>
        <v>0</v>
      </c>
      <c r="J52" s="74">
        <f t="shared" ref="J52:O52" si="4">SUM(J50:J51)</f>
        <v>0</v>
      </c>
      <c r="K52" s="74">
        <f t="shared" si="4"/>
        <v>0</v>
      </c>
      <c r="L52" s="74">
        <f t="shared" si="4"/>
        <v>0</v>
      </c>
      <c r="M52" s="74">
        <f t="shared" si="4"/>
        <v>0</v>
      </c>
      <c r="N52" s="74">
        <f t="shared" si="4"/>
        <v>0</v>
      </c>
      <c r="O52" s="74">
        <f t="shared" si="4"/>
        <v>0</v>
      </c>
    </row>
    <row r="53" spans="1:15" ht="13.5" thickBot="1">
      <c r="A53" s="194"/>
      <c r="B53" s="195"/>
      <c r="C53" s="195"/>
      <c r="D53" s="195"/>
      <c r="E53" s="195"/>
      <c r="F53" s="195"/>
      <c r="G53" s="122"/>
      <c r="H53" s="122"/>
      <c r="I53" s="123"/>
      <c r="J53" s="122"/>
      <c r="K53" s="124"/>
      <c r="L53" s="122"/>
      <c r="M53" s="124"/>
      <c r="N53" s="122"/>
      <c r="O53" s="125"/>
    </row>
    <row r="54" spans="1:15" ht="13.5" thickBot="1">
      <c r="A54" s="71" t="s">
        <v>55</v>
      </c>
      <c r="B54" s="72"/>
      <c r="C54" s="72"/>
      <c r="D54" s="72"/>
      <c r="E54" s="72"/>
      <c r="F54" s="73"/>
      <c r="G54" s="27"/>
      <c r="H54" s="27"/>
      <c r="I54" s="28">
        <f>SUM(G54:H54)</f>
        <v>0</v>
      </c>
      <c r="J54" s="27"/>
      <c r="K54" s="82">
        <f>SUM(I54-J54)</f>
        <v>0</v>
      </c>
      <c r="L54" s="27"/>
      <c r="M54" s="82">
        <f>SUM(K54-L54)</f>
        <v>0</v>
      </c>
      <c r="N54" s="81"/>
      <c r="O54" s="126">
        <v>0</v>
      </c>
    </row>
    <row r="55" spans="1:15">
      <c r="A55" s="46" t="s">
        <v>57</v>
      </c>
      <c r="B55" s="33"/>
      <c r="C55" s="33"/>
      <c r="D55" s="34"/>
      <c r="E55" s="38"/>
      <c r="F55" s="39"/>
      <c r="G55" s="34"/>
      <c r="H55" s="34"/>
      <c r="I55" s="34"/>
      <c r="J55" s="34"/>
      <c r="K55" s="41"/>
      <c r="L55" s="34"/>
      <c r="M55" s="41"/>
      <c r="N55" s="107"/>
      <c r="O55" s="110"/>
    </row>
    <row r="56" spans="1:15" ht="51">
      <c r="A56" s="192" t="s">
        <v>58</v>
      </c>
      <c r="B56" s="192"/>
      <c r="C56" s="192"/>
      <c r="D56" s="192"/>
      <c r="E56" s="192"/>
      <c r="F56" s="192"/>
      <c r="G56" s="192"/>
      <c r="H56" s="192"/>
      <c r="I56" s="192"/>
      <c r="J56" s="192"/>
      <c r="K56" s="192"/>
      <c r="L56" s="192"/>
    </row>
    <row r="57" spans="1:15" ht="61.5">
      <c r="A57" s="151" t="s">
        <v>59</v>
      </c>
      <c r="B57" s="151"/>
      <c r="C57" s="151"/>
      <c r="D57" s="151"/>
      <c r="E57" s="151"/>
      <c r="F57" s="151"/>
      <c r="G57" s="151"/>
      <c r="H57" s="151"/>
      <c r="I57" s="151"/>
      <c r="J57" s="151"/>
      <c r="K57" s="151"/>
      <c r="L57" s="151"/>
    </row>
    <row r="58" spans="1:15">
      <c r="A58" s="128" t="s">
        <v>60</v>
      </c>
      <c r="B58" s="128"/>
      <c r="C58" s="128"/>
      <c r="D58" s="16"/>
      <c r="E58" s="16"/>
      <c r="F58" s="18"/>
      <c r="G58" s="16"/>
      <c r="H58" s="16"/>
      <c r="I58" s="16"/>
      <c r="J58" s="16"/>
      <c r="K58" s="17"/>
      <c r="L58" s="16"/>
    </row>
    <row r="59" spans="1:15">
      <c r="A59" s="16"/>
      <c r="B59" s="16"/>
      <c r="C59" s="16"/>
      <c r="D59" s="16"/>
      <c r="E59" s="16"/>
      <c r="F59" s="18"/>
      <c r="G59" s="16"/>
      <c r="H59" s="16"/>
      <c r="I59" s="16"/>
      <c r="J59" s="16"/>
      <c r="K59" s="17"/>
      <c r="L59" s="16"/>
    </row>
    <row r="60" spans="1:15">
      <c r="A60" s="16"/>
      <c r="B60" s="16"/>
      <c r="C60" s="16"/>
      <c r="D60" s="16"/>
      <c r="E60" s="16"/>
      <c r="F60" s="18"/>
      <c r="G60" s="16"/>
      <c r="H60" s="16"/>
      <c r="I60" s="16"/>
      <c r="J60" s="16"/>
      <c r="K60" s="17"/>
      <c r="L60" s="16"/>
    </row>
    <row r="61" spans="1:15">
      <c r="A61" s="128" t="s">
        <v>61</v>
      </c>
      <c r="B61" s="16"/>
      <c r="C61" s="16"/>
      <c r="D61" s="16"/>
      <c r="E61" s="16"/>
      <c r="F61" s="18"/>
      <c r="G61" s="16"/>
      <c r="H61" s="16"/>
      <c r="I61" s="16"/>
      <c r="J61" s="16"/>
      <c r="K61" s="17"/>
      <c r="L61" s="16"/>
    </row>
    <row r="62" spans="1:15">
      <c r="C62" s="128"/>
      <c r="D62" s="16"/>
      <c r="E62" s="16"/>
      <c r="F62" s="16"/>
      <c r="G62" s="16"/>
      <c r="H62" s="18"/>
      <c r="I62" s="16"/>
      <c r="J62" s="16"/>
      <c r="K62" s="16"/>
      <c r="L62" s="16"/>
    </row>
    <row r="63" spans="1:15">
      <c r="C63" s="128" t="s">
        <v>62</v>
      </c>
      <c r="D63" s="16"/>
      <c r="E63" s="16"/>
      <c r="F63" s="16"/>
      <c r="G63" s="16"/>
      <c r="H63" s="18"/>
      <c r="I63" s="16"/>
      <c r="J63" s="16"/>
      <c r="K63" s="16"/>
      <c r="L63" s="16"/>
    </row>
    <row r="85" spans="16:16">
      <c r="P85" s="127"/>
    </row>
    <row r="86" spans="16:16" ht="13.15" customHeight="1">
      <c r="P86" s="192"/>
    </row>
    <row r="87" spans="16:16" ht="13.15" customHeight="1">
      <c r="P87" s="151"/>
    </row>
    <row r="88" spans="16:16">
      <c r="P88" s="16"/>
    </row>
    <row r="89" spans="16:16">
      <c r="P89" s="16"/>
    </row>
    <row r="90" spans="16:16">
      <c r="P90" s="16"/>
    </row>
    <row r="91" spans="16:16">
      <c r="P91" s="16"/>
    </row>
    <row r="92" spans="16:16">
      <c r="P92" s="16"/>
    </row>
    <row r="93" spans="16:16">
      <c r="P93" s="16"/>
    </row>
  </sheetData>
  <sheetProtection insertRows="0"/>
  <mergeCells count="32">
    <mergeCell ref="N22:N23"/>
    <mergeCell ref="I22:I23"/>
    <mergeCell ref="J22:J23"/>
    <mergeCell ref="N47:N48"/>
    <mergeCell ref="L22:L23"/>
    <mergeCell ref="K22:K23"/>
    <mergeCell ref="M22:M23"/>
    <mergeCell ref="K47:K48"/>
    <mergeCell ref="L47:L48"/>
    <mergeCell ref="M47:M48"/>
    <mergeCell ref="A22:A23"/>
    <mergeCell ref="B22:B23"/>
    <mergeCell ref="C22:C23"/>
    <mergeCell ref="D22:D23"/>
    <mergeCell ref="E22:E23"/>
    <mergeCell ref="A47:A48"/>
    <mergeCell ref="B47:B48"/>
    <mergeCell ref="C47:C48"/>
    <mergeCell ref="D47:D48"/>
    <mergeCell ref="E47:E48"/>
    <mergeCell ref="C1:M1"/>
    <mergeCell ref="F2:H2"/>
    <mergeCell ref="L2:M2"/>
    <mergeCell ref="I47:I48"/>
    <mergeCell ref="J47:J48"/>
    <mergeCell ref="C3:M3"/>
    <mergeCell ref="G22:G23"/>
    <mergeCell ref="G47:G48"/>
    <mergeCell ref="H47:H48"/>
    <mergeCell ref="H22:H23"/>
    <mergeCell ref="F22:F23"/>
    <mergeCell ref="F47:F48"/>
  </mergeCells>
  <phoneticPr fontId="2" type="noConversion"/>
  <printOptions horizontalCentered="1"/>
  <pageMargins left="0.23622047244094491" right="0.19685039370078741" top="0.59055118110236227" bottom="0.27559055118110237" header="0.51181102362204722" footer="0.23622047244094491"/>
  <pageSetup scale="5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dimension ref="A1:P247"/>
  <sheetViews>
    <sheetView topLeftCell="A14" workbookViewId="0">
      <selection activeCell="D26" sqref="D26"/>
    </sheetView>
  </sheetViews>
  <sheetFormatPr defaultRowHeight="12.75"/>
  <cols>
    <col min="1" max="2" width="18.28515625" customWidth="1"/>
    <col min="3" max="3" width="14" customWidth="1"/>
    <col min="4" max="4" width="25.140625" customWidth="1"/>
    <col min="5" max="5" width="14.85546875" customWidth="1"/>
    <col min="6" max="6" width="36.140625" customWidth="1"/>
    <col min="7" max="7" width="16" customWidth="1"/>
    <col min="8" max="8" width="13.5703125" customWidth="1"/>
    <col min="9" max="9" width="14.28515625" customWidth="1"/>
    <col min="10" max="10" width="15.7109375" customWidth="1"/>
    <col min="11" max="11" width="14.5703125" customWidth="1"/>
    <col min="12" max="12" width="14" customWidth="1"/>
    <col min="13" max="13" width="16" customWidth="1"/>
    <col min="14" max="14" width="16.140625" customWidth="1"/>
    <col min="15" max="15" width="15" customWidth="1"/>
  </cols>
  <sheetData>
    <row r="1" spans="1:16" ht="15.75">
      <c r="D1" s="976" t="s">
        <v>254</v>
      </c>
      <c r="E1" s="976"/>
      <c r="F1" s="976"/>
      <c r="G1" s="976"/>
      <c r="H1" s="976"/>
      <c r="I1" s="976"/>
      <c r="J1" s="976"/>
      <c r="K1" s="976"/>
      <c r="L1" s="976"/>
      <c r="M1" s="976"/>
      <c r="N1" s="976"/>
      <c r="O1" s="976"/>
      <c r="P1" s="34"/>
    </row>
    <row r="2" spans="1:16">
      <c r="D2" s="35"/>
      <c r="E2" s="37"/>
      <c r="F2" s="36"/>
      <c r="G2" s="36"/>
      <c r="H2" s="977"/>
      <c r="I2" s="977"/>
      <c r="J2" s="977"/>
      <c r="K2" s="35"/>
      <c r="L2" s="35"/>
      <c r="M2" s="35"/>
      <c r="N2" s="976"/>
      <c r="O2" s="976"/>
      <c r="P2" s="33"/>
    </row>
    <row r="3" spans="1:16">
      <c r="D3" s="976" t="s">
        <v>29</v>
      </c>
      <c r="E3" s="976"/>
      <c r="F3" s="976"/>
      <c r="G3" s="976"/>
      <c r="H3" s="976"/>
      <c r="I3" s="976"/>
      <c r="J3" s="976"/>
      <c r="K3" s="976"/>
      <c r="L3" s="976"/>
      <c r="M3" s="976"/>
      <c r="N3" s="976"/>
      <c r="O3" s="976"/>
      <c r="P3" s="34"/>
    </row>
    <row r="4" spans="1:16">
      <c r="D4" s="34"/>
      <c r="E4" s="34"/>
      <c r="F4" s="38"/>
      <c r="G4" s="38"/>
      <c r="H4" s="34"/>
      <c r="I4" s="38"/>
      <c r="J4" s="39"/>
      <c r="K4" s="34"/>
      <c r="L4" s="34"/>
      <c r="M4" s="34"/>
      <c r="N4" s="34"/>
      <c r="O4" s="41"/>
      <c r="P4" s="34"/>
    </row>
    <row r="5" spans="1:16">
      <c r="D5" s="42"/>
      <c r="E5" s="42"/>
      <c r="F5" s="33"/>
      <c r="G5" s="33"/>
      <c r="H5" s="42"/>
      <c r="I5" s="33"/>
      <c r="J5" s="43"/>
      <c r="K5" s="42"/>
      <c r="L5" s="42"/>
      <c r="M5" s="42"/>
      <c r="N5" s="42"/>
      <c r="O5" s="44"/>
      <c r="P5" s="34"/>
    </row>
    <row r="6" spans="1:16" ht="17.25" customHeight="1">
      <c r="D6" s="42"/>
      <c r="E6" s="42"/>
      <c r="F6" s="33"/>
      <c r="G6" s="33"/>
      <c r="H6" s="42"/>
      <c r="I6" s="33"/>
      <c r="J6" s="43"/>
      <c r="K6" s="42"/>
      <c r="L6" s="42"/>
      <c r="M6" s="42"/>
      <c r="N6" s="42"/>
      <c r="O6" s="44"/>
      <c r="P6" s="34"/>
    </row>
    <row r="7" spans="1:16">
      <c r="K7" s="42"/>
      <c r="L7" s="42"/>
      <c r="M7" s="42"/>
      <c r="N7" s="42"/>
      <c r="O7" s="44"/>
      <c r="P7" s="34"/>
    </row>
    <row r="8" spans="1:16">
      <c r="A8" s="42" t="s">
        <v>30</v>
      </c>
      <c r="B8" s="42"/>
      <c r="C8" s="33"/>
      <c r="D8" s="42"/>
      <c r="E8" s="42"/>
      <c r="F8" s="33"/>
      <c r="G8" s="33"/>
      <c r="H8" s="43"/>
      <c r="K8" s="42"/>
      <c r="L8" s="42"/>
      <c r="M8" s="42"/>
      <c r="N8" s="42"/>
      <c r="O8" s="44"/>
      <c r="P8" s="34"/>
    </row>
    <row r="9" spans="1:16" ht="18">
      <c r="A9" s="45" t="s">
        <v>31</v>
      </c>
      <c r="B9" s="45"/>
      <c r="C9" s="33"/>
      <c r="D9" s="200" t="s">
        <v>397</v>
      </c>
      <c r="E9" s="200"/>
      <c r="F9" s="33"/>
      <c r="G9" s="33"/>
      <c r="H9" s="43"/>
      <c r="K9" s="34"/>
      <c r="L9" s="34"/>
      <c r="M9" s="34"/>
      <c r="N9" s="34"/>
      <c r="O9" s="41"/>
      <c r="P9" s="34"/>
    </row>
    <row r="10" spans="1:16">
      <c r="A10" s="46" t="s">
        <v>32</v>
      </c>
      <c r="B10" s="46"/>
      <c r="C10" s="33"/>
      <c r="D10" s="46"/>
      <c r="E10" s="34"/>
      <c r="F10" s="38"/>
      <c r="G10" s="38"/>
      <c r="H10" s="39"/>
      <c r="K10" s="34"/>
      <c r="L10" s="34"/>
      <c r="M10" s="34"/>
      <c r="N10" s="34"/>
      <c r="O10" s="40"/>
      <c r="P10" s="34"/>
    </row>
    <row r="11" spans="1:16">
      <c r="A11" s="34" t="s">
        <v>255</v>
      </c>
      <c r="B11" s="34"/>
      <c r="C11" s="38"/>
      <c r="D11" s="34"/>
      <c r="E11" s="34"/>
      <c r="F11" s="38"/>
      <c r="G11" s="38"/>
      <c r="H11" s="39"/>
      <c r="K11" s="34"/>
      <c r="L11" s="34"/>
      <c r="M11" s="34"/>
      <c r="N11" s="34"/>
      <c r="O11" s="40"/>
      <c r="P11" s="34"/>
    </row>
    <row r="12" spans="1:16">
      <c r="A12" s="34" t="s">
        <v>33</v>
      </c>
      <c r="B12" s="34"/>
      <c r="C12" s="38"/>
      <c r="D12" s="34"/>
      <c r="E12" s="34"/>
      <c r="F12" s="38"/>
      <c r="G12" s="38"/>
      <c r="H12" s="39"/>
      <c r="K12" s="34"/>
      <c r="L12" s="34"/>
      <c r="M12" s="34"/>
      <c r="N12" s="34"/>
      <c r="O12" s="40"/>
      <c r="P12" s="34"/>
    </row>
    <row r="13" spans="1:16">
      <c r="A13" s="34"/>
      <c r="B13" s="34"/>
      <c r="C13" s="38"/>
      <c r="D13" s="34"/>
      <c r="E13" s="34"/>
      <c r="F13" s="38"/>
      <c r="G13" s="38"/>
      <c r="H13" s="39"/>
      <c r="K13" s="34"/>
      <c r="L13" s="34"/>
      <c r="M13" s="34"/>
      <c r="N13" s="34"/>
      <c r="O13" s="40"/>
      <c r="P13" s="34"/>
    </row>
    <row r="14" spans="1:16">
      <c r="A14" s="47" t="s">
        <v>34</v>
      </c>
      <c r="B14" s="47"/>
      <c r="C14" s="33"/>
      <c r="D14" s="42"/>
      <c r="E14" s="34"/>
      <c r="F14" s="38"/>
      <c r="G14" s="38"/>
      <c r="H14" s="39"/>
      <c r="K14" s="34"/>
      <c r="L14" s="34"/>
      <c r="M14" s="34"/>
      <c r="N14" s="34"/>
      <c r="O14" s="40"/>
      <c r="P14" s="34"/>
    </row>
    <row r="15" spans="1:16" ht="15.75">
      <c r="A15" s="48" t="s">
        <v>256</v>
      </c>
      <c r="B15" s="48"/>
      <c r="C15" s="38"/>
      <c r="D15" s="49"/>
      <c r="E15" s="34"/>
      <c r="F15" s="38"/>
      <c r="G15" s="38"/>
      <c r="H15" s="39"/>
      <c r="K15" s="34"/>
      <c r="L15" s="34"/>
      <c r="M15" s="34"/>
      <c r="N15" s="34"/>
      <c r="O15" s="40"/>
      <c r="P15" s="34"/>
    </row>
    <row r="16" spans="1:16">
      <c r="A16" s="34"/>
      <c r="B16" s="34"/>
      <c r="C16" s="38"/>
      <c r="D16" s="34"/>
      <c r="E16" s="34"/>
      <c r="F16" s="38"/>
      <c r="G16" s="38"/>
      <c r="K16" s="34"/>
      <c r="L16" s="34"/>
      <c r="M16" s="34"/>
      <c r="N16" s="34"/>
      <c r="O16" s="40"/>
      <c r="P16" s="34"/>
    </row>
    <row r="17" spans="1:16">
      <c r="A17" s="47" t="s">
        <v>35</v>
      </c>
      <c r="B17" s="47"/>
      <c r="C17" s="33"/>
      <c r="D17" s="42"/>
      <c r="E17" s="34"/>
      <c r="F17" s="38"/>
      <c r="G17" s="38"/>
      <c r="K17" s="34"/>
      <c r="L17" s="34"/>
      <c r="M17" s="34"/>
      <c r="N17" s="34"/>
      <c r="O17" s="40"/>
      <c r="P17" s="34"/>
    </row>
    <row r="18" spans="1:16">
      <c r="A18" s="147" t="s">
        <v>257</v>
      </c>
      <c r="B18" s="147"/>
      <c r="C18" s="38"/>
      <c r="D18" s="49"/>
      <c r="E18" s="34"/>
      <c r="F18" s="36"/>
      <c r="G18" s="36"/>
      <c r="K18" s="34"/>
      <c r="L18" s="34"/>
      <c r="M18" s="34"/>
      <c r="N18" s="34"/>
      <c r="O18" s="40"/>
      <c r="P18" s="34"/>
    </row>
    <row r="19" spans="1:16">
      <c r="A19" s="34"/>
      <c r="B19" s="34"/>
      <c r="C19" s="38"/>
      <c r="D19" s="34"/>
      <c r="E19" s="34"/>
      <c r="F19" s="38"/>
      <c r="G19" s="38"/>
      <c r="H19" s="39"/>
      <c r="K19" s="34"/>
      <c r="L19" s="34"/>
      <c r="M19" s="34"/>
      <c r="N19" s="34"/>
      <c r="O19" s="40"/>
      <c r="P19" s="34"/>
    </row>
    <row r="20" spans="1:16">
      <c r="A20" s="34" t="s">
        <v>36</v>
      </c>
      <c r="B20" s="34"/>
      <c r="C20" s="38"/>
      <c r="D20" s="34"/>
      <c r="E20" s="34"/>
      <c r="F20" s="38"/>
      <c r="G20" s="38"/>
      <c r="H20" s="39"/>
      <c r="K20" s="34"/>
      <c r="L20" s="34"/>
      <c r="M20" s="34"/>
      <c r="N20" s="34"/>
      <c r="O20" s="40"/>
      <c r="P20" s="34"/>
    </row>
    <row r="21" spans="1:16" ht="13.5" thickBot="1">
      <c r="A21" s="34"/>
      <c r="B21" s="34"/>
      <c r="C21" s="34"/>
      <c r="D21" s="38"/>
      <c r="E21" s="38"/>
      <c r="F21" s="39"/>
      <c r="G21" s="38"/>
      <c r="H21" s="39"/>
      <c r="I21" s="34"/>
      <c r="J21" s="34"/>
      <c r="K21" s="34"/>
      <c r="L21" s="34"/>
      <c r="M21" s="50"/>
      <c r="N21" s="34"/>
      <c r="O21" s="34"/>
    </row>
    <row r="22" spans="1:16" ht="38.25" customHeight="1">
      <c r="A22" s="1017" t="s">
        <v>399</v>
      </c>
      <c r="B22" s="971" t="s">
        <v>1146</v>
      </c>
      <c r="C22" s="1017" t="s">
        <v>258</v>
      </c>
      <c r="D22" s="971" t="s">
        <v>38</v>
      </c>
      <c r="E22" s="971" t="s">
        <v>40</v>
      </c>
      <c r="F22" s="971" t="s">
        <v>41</v>
      </c>
      <c r="G22" s="971" t="s">
        <v>42</v>
      </c>
      <c r="H22" s="969" t="s">
        <v>43</v>
      </c>
      <c r="I22" s="969" t="s">
        <v>15</v>
      </c>
      <c r="J22" s="969" t="s">
        <v>17</v>
      </c>
      <c r="K22" s="969" t="s">
        <v>16</v>
      </c>
      <c r="L22" s="969" t="s">
        <v>259</v>
      </c>
      <c r="M22" s="979" t="s">
        <v>260</v>
      </c>
      <c r="N22" s="969" t="s">
        <v>261</v>
      </c>
      <c r="O22" s="53" t="s">
        <v>133</v>
      </c>
    </row>
    <row r="23" spans="1:16">
      <c r="A23" s="1018"/>
      <c r="B23" s="1012"/>
      <c r="C23" s="1018"/>
      <c r="D23" s="1012"/>
      <c r="E23" s="1012"/>
      <c r="F23" s="1012"/>
      <c r="G23" s="972"/>
      <c r="H23" s="970"/>
      <c r="I23" s="970"/>
      <c r="J23" s="970"/>
      <c r="K23" s="970"/>
      <c r="L23" s="970"/>
      <c r="M23" s="980"/>
      <c r="N23" s="970"/>
      <c r="O23" s="57" t="s">
        <v>18</v>
      </c>
    </row>
    <row r="24" spans="1:16">
      <c r="A24" s="59"/>
      <c r="B24" s="60"/>
      <c r="C24" s="59"/>
      <c r="D24" s="60"/>
      <c r="E24" s="60"/>
      <c r="F24" s="60"/>
      <c r="G24" s="60"/>
      <c r="H24" s="60"/>
      <c r="I24" s="59" t="s">
        <v>44</v>
      </c>
      <c r="J24" s="59" t="s">
        <v>44</v>
      </c>
      <c r="K24" s="59" t="s">
        <v>44</v>
      </c>
      <c r="L24" s="59" t="s">
        <v>44</v>
      </c>
      <c r="M24" s="59" t="s">
        <v>44</v>
      </c>
      <c r="N24" s="59" t="s">
        <v>44</v>
      </c>
      <c r="O24" s="61" t="s">
        <v>44</v>
      </c>
    </row>
    <row r="26" spans="1:16" ht="15">
      <c r="A26" s="164"/>
      <c r="B26" s="164"/>
      <c r="C26" s="439" t="s">
        <v>1179</v>
      </c>
      <c r="D26" s="439" t="s">
        <v>1180</v>
      </c>
      <c r="E26" s="440" t="s">
        <v>1181</v>
      </c>
      <c r="F26" s="438" t="s">
        <v>1182</v>
      </c>
      <c r="G26" s="441">
        <v>42554</v>
      </c>
      <c r="H26" s="442"/>
      <c r="I26" s="704">
        <v>53899.199999999997</v>
      </c>
      <c r="J26" s="654"/>
      <c r="K26" s="640">
        <f>SUM(I26:J26)</f>
        <v>53899.199999999997</v>
      </c>
      <c r="L26" s="641"/>
      <c r="M26" s="642">
        <f>SUM(K26-L26)</f>
        <v>53899.199999999997</v>
      </c>
      <c r="N26" s="643">
        <v>53899.199999999997</v>
      </c>
      <c r="O26" s="644">
        <f>SUM(M26-N26)</f>
        <v>0</v>
      </c>
    </row>
    <row r="27" spans="1:16">
      <c r="A27" s="164"/>
      <c r="B27" s="164"/>
      <c r="C27" s="308"/>
      <c r="D27" s="164"/>
      <c r="E27" s="164"/>
      <c r="F27" s="164"/>
      <c r="G27" s="164"/>
      <c r="H27" s="304"/>
      <c r="I27" s="705"/>
      <c r="J27" s="706"/>
      <c r="K27" s="707"/>
      <c r="L27" s="708"/>
      <c r="M27" s="702"/>
      <c r="N27" s="703"/>
      <c r="O27" s="703"/>
    </row>
    <row r="28" spans="1:16">
      <c r="A28" s="54"/>
      <c r="B28" s="303"/>
      <c r="C28" s="139"/>
      <c r="D28" s="55"/>
      <c r="E28" s="55"/>
      <c r="F28" s="55"/>
      <c r="G28" s="55"/>
      <c r="H28" s="55"/>
      <c r="I28" s="654"/>
      <c r="J28" s="654"/>
      <c r="K28" s="640">
        <f t="shared" ref="K28:K33" si="0">SUM(I28:J28)</f>
        <v>0</v>
      </c>
      <c r="L28" s="641"/>
      <c r="M28" s="642">
        <f t="shared" ref="M28:M33" si="1">SUM(K28-L28)</f>
        <v>0</v>
      </c>
      <c r="N28" s="643"/>
      <c r="O28" s="644">
        <f t="shared" ref="O28:O33" si="2">SUM(M28-N28)</f>
        <v>0</v>
      </c>
    </row>
    <row r="29" spans="1:16">
      <c r="A29" s="54"/>
      <c r="B29" s="303"/>
      <c r="C29" s="139"/>
      <c r="D29" s="55"/>
      <c r="E29" s="55"/>
      <c r="F29" s="55"/>
      <c r="G29" s="55"/>
      <c r="H29" s="55"/>
      <c r="I29" s="654"/>
      <c r="J29" s="654"/>
      <c r="K29" s="640">
        <f t="shared" si="0"/>
        <v>0</v>
      </c>
      <c r="L29" s="641"/>
      <c r="M29" s="642">
        <f t="shared" si="1"/>
        <v>0</v>
      </c>
      <c r="N29" s="643"/>
      <c r="O29" s="644">
        <f t="shared" si="2"/>
        <v>0</v>
      </c>
    </row>
    <row r="30" spans="1:16">
      <c r="A30" s="54"/>
      <c r="B30" s="303"/>
      <c r="C30" s="139"/>
      <c r="D30" s="55"/>
      <c r="E30" s="55"/>
      <c r="F30" s="55"/>
      <c r="G30" s="55"/>
      <c r="H30" s="55"/>
      <c r="I30" s="654"/>
      <c r="J30" s="654"/>
      <c r="K30" s="640">
        <f t="shared" si="0"/>
        <v>0</v>
      </c>
      <c r="L30" s="641"/>
      <c r="M30" s="642">
        <f t="shared" si="1"/>
        <v>0</v>
      </c>
      <c r="N30" s="643"/>
      <c r="O30" s="644">
        <f t="shared" si="2"/>
        <v>0</v>
      </c>
    </row>
    <row r="31" spans="1:16">
      <c r="A31" s="54"/>
      <c r="B31" s="303"/>
      <c r="C31" s="139"/>
      <c r="D31" s="55"/>
      <c r="E31" s="55"/>
      <c r="F31" s="55"/>
      <c r="G31" s="55"/>
      <c r="H31" s="55"/>
      <c r="I31" s="654"/>
      <c r="J31" s="654"/>
      <c r="K31" s="640">
        <f t="shared" si="0"/>
        <v>0</v>
      </c>
      <c r="L31" s="641"/>
      <c r="M31" s="642">
        <f t="shared" si="1"/>
        <v>0</v>
      </c>
      <c r="N31" s="643"/>
      <c r="O31" s="644">
        <f t="shared" si="2"/>
        <v>0</v>
      </c>
    </row>
    <row r="32" spans="1:16">
      <c r="A32" s="54"/>
      <c r="B32" s="303"/>
      <c r="C32" s="139"/>
      <c r="D32" s="55"/>
      <c r="E32" s="55"/>
      <c r="F32" s="55"/>
      <c r="G32" s="55"/>
      <c r="H32" s="55"/>
      <c r="I32" s="654"/>
      <c r="J32" s="654"/>
      <c r="K32" s="640">
        <f t="shared" si="0"/>
        <v>0</v>
      </c>
      <c r="L32" s="641"/>
      <c r="M32" s="642">
        <f t="shared" si="1"/>
        <v>0</v>
      </c>
      <c r="N32" s="643"/>
      <c r="O32" s="644">
        <f t="shared" si="2"/>
        <v>0</v>
      </c>
    </row>
    <row r="33" spans="1:15" ht="13.5" thickBot="1">
      <c r="A33" s="66"/>
      <c r="B33" s="331"/>
      <c r="C33" s="68"/>
      <c r="D33" s="67"/>
      <c r="E33" s="67"/>
      <c r="F33" s="69"/>
      <c r="G33" s="67"/>
      <c r="H33" s="70"/>
      <c r="I33" s="641"/>
      <c r="J33" s="641"/>
      <c r="K33" s="640">
        <f t="shared" si="0"/>
        <v>0</v>
      </c>
      <c r="L33" s="641"/>
      <c r="M33" s="642">
        <f t="shared" si="1"/>
        <v>0</v>
      </c>
      <c r="N33" s="641"/>
      <c r="O33" s="644">
        <f t="shared" si="2"/>
        <v>0</v>
      </c>
    </row>
    <row r="34" spans="1:15" ht="13.5" thickBot="1">
      <c r="A34" s="71" t="s">
        <v>54</v>
      </c>
      <c r="B34" s="72"/>
      <c r="C34" s="72"/>
      <c r="D34" s="72"/>
      <c r="E34" s="72"/>
      <c r="F34" s="72"/>
      <c r="G34" s="72"/>
      <c r="H34" s="73"/>
      <c r="I34" s="155">
        <f>SUM(I26:I33)</f>
        <v>53899.199999999997</v>
      </c>
      <c r="J34" s="155">
        <f t="shared" ref="J34:O34" si="3">SUM(J26:J33)</f>
        <v>0</v>
      </c>
      <c r="K34" s="155">
        <f t="shared" si="3"/>
        <v>53899.199999999997</v>
      </c>
      <c r="L34" s="155">
        <f t="shared" si="3"/>
        <v>0</v>
      </c>
      <c r="M34" s="155">
        <f t="shared" si="3"/>
        <v>53899.199999999997</v>
      </c>
      <c r="N34" s="155">
        <f t="shared" si="3"/>
        <v>53899.199999999997</v>
      </c>
      <c r="O34" s="155">
        <f t="shared" si="3"/>
        <v>0</v>
      </c>
    </row>
    <row r="35" spans="1:15" ht="13.5" thickBot="1">
      <c r="A35" s="981"/>
      <c r="B35" s="982"/>
      <c r="C35" s="982"/>
      <c r="D35" s="982"/>
      <c r="E35" s="982"/>
      <c r="F35" s="982"/>
      <c r="G35" s="982"/>
      <c r="H35" s="983"/>
      <c r="I35" s="76"/>
      <c r="J35" s="76"/>
      <c r="K35" s="77"/>
      <c r="L35" s="76"/>
      <c r="M35" s="78"/>
      <c r="N35" s="79"/>
      <c r="O35" s="80"/>
    </row>
    <row r="36" spans="1:15" ht="13.5" thickBot="1">
      <c r="A36" s="71" t="s">
        <v>55</v>
      </c>
      <c r="B36" s="72"/>
      <c r="C36" s="72"/>
      <c r="D36" s="72"/>
      <c r="E36" s="72"/>
      <c r="F36" s="72"/>
      <c r="G36" s="72"/>
      <c r="H36" s="73"/>
      <c r="I36" s="27"/>
      <c r="J36" s="27"/>
      <c r="K36" s="28"/>
      <c r="L36" s="27"/>
      <c r="M36" s="82"/>
      <c r="N36" s="82"/>
      <c r="O36" s="82"/>
    </row>
    <row r="37" spans="1:15" ht="13.5" thickBot="1">
      <c r="A37" s="83" t="s">
        <v>56</v>
      </c>
      <c r="B37" s="85"/>
      <c r="C37" s="85"/>
      <c r="D37" s="84"/>
      <c r="E37" s="84"/>
      <c r="F37" s="86"/>
      <c r="G37" s="87"/>
      <c r="H37" s="88"/>
      <c r="I37" s="86"/>
      <c r="J37" s="86"/>
      <c r="K37" s="89"/>
      <c r="L37" s="140"/>
      <c r="M37" s="90"/>
      <c r="N37" s="91"/>
      <c r="O37" s="92"/>
    </row>
    <row r="38" spans="1:15">
      <c r="A38" s="93"/>
      <c r="B38" s="335"/>
      <c r="C38" s="95"/>
      <c r="D38" s="94"/>
      <c r="E38" s="94"/>
      <c r="F38" s="96"/>
      <c r="G38" s="94"/>
      <c r="H38" s="97"/>
      <c r="I38" s="688"/>
      <c r="J38" s="688"/>
      <c r="K38" s="686">
        <f>SUM(I38:J38)</f>
        <v>0</v>
      </c>
      <c r="L38" s="683"/>
      <c r="M38" s="689">
        <f>SUM(K38-L38)</f>
        <v>0</v>
      </c>
      <c r="N38" s="688"/>
      <c r="O38" s="690">
        <f>SUM(M38-N38)</f>
        <v>0</v>
      </c>
    </row>
    <row r="39" spans="1:15">
      <c r="A39" s="102"/>
      <c r="B39" s="336"/>
      <c r="C39" s="104"/>
      <c r="D39" s="103"/>
      <c r="E39" s="103"/>
      <c r="F39" s="105"/>
      <c r="G39" s="103"/>
      <c r="H39" s="106"/>
      <c r="I39" s="683"/>
      <c r="J39" s="683"/>
      <c r="K39" s="691">
        <f>SUM(I39:J39)</f>
        <v>0</v>
      </c>
      <c r="L39" s="692"/>
      <c r="M39" s="642">
        <f>SUM(K39-L39)</f>
        <v>0</v>
      </c>
      <c r="N39" s="683"/>
      <c r="O39" s="693">
        <f>SUM(M39-N39)</f>
        <v>0</v>
      </c>
    </row>
    <row r="40" spans="1:15">
      <c r="A40" s="102"/>
      <c r="B40" s="336"/>
      <c r="C40" s="104"/>
      <c r="D40" s="103"/>
      <c r="E40" s="103"/>
      <c r="F40" s="105"/>
      <c r="G40" s="103"/>
      <c r="H40" s="106"/>
      <c r="I40" s="683"/>
      <c r="J40" s="683"/>
      <c r="K40" s="691">
        <f>SUM(I40:J40)</f>
        <v>0</v>
      </c>
      <c r="L40" s="692"/>
      <c r="M40" s="642">
        <f>SUM(K40-L40)</f>
        <v>0</v>
      </c>
      <c r="N40" s="683"/>
      <c r="O40" s="693">
        <f t="shared" ref="O40:O103" si="4">SUM(M40-N40)</f>
        <v>0</v>
      </c>
    </row>
    <row r="41" spans="1:15">
      <c r="A41" s="102"/>
      <c r="B41" s="336"/>
      <c r="C41" s="104"/>
      <c r="D41" s="103"/>
      <c r="E41" s="103"/>
      <c r="F41" s="105"/>
      <c r="G41" s="103"/>
      <c r="H41" s="106"/>
      <c r="I41" s="683"/>
      <c r="J41" s="683"/>
      <c r="K41" s="686">
        <f>SUM(I41:J41)</f>
        <v>0</v>
      </c>
      <c r="L41" s="683"/>
      <c r="M41" s="689">
        <f>SUM(K41-L41)</f>
        <v>0</v>
      </c>
      <c r="N41" s="683"/>
      <c r="O41" s="693">
        <f t="shared" si="4"/>
        <v>0</v>
      </c>
    </row>
    <row r="42" spans="1:15">
      <c r="A42" s="102"/>
      <c r="B42" s="336"/>
      <c r="C42" s="104"/>
      <c r="D42" s="103"/>
      <c r="E42" s="103"/>
      <c r="F42" s="105"/>
      <c r="G42" s="103"/>
      <c r="H42" s="106"/>
      <c r="I42" s="683"/>
      <c r="J42" s="683"/>
      <c r="K42" s="686">
        <f t="shared" ref="K42:K105" si="5">SUM(I42:J42)</f>
        <v>0</v>
      </c>
      <c r="L42" s="683"/>
      <c r="M42" s="689">
        <f t="shared" ref="M42:M105" si="6">SUM(K42-L42)</f>
        <v>0</v>
      </c>
      <c r="N42" s="683"/>
      <c r="O42" s="693">
        <f t="shared" si="4"/>
        <v>0</v>
      </c>
    </row>
    <row r="43" spans="1:15">
      <c r="A43" s="102"/>
      <c r="B43" s="336"/>
      <c r="C43" s="104"/>
      <c r="D43" s="103"/>
      <c r="E43" s="103"/>
      <c r="F43" s="105"/>
      <c r="G43" s="103"/>
      <c r="H43" s="106"/>
      <c r="I43" s="683"/>
      <c r="J43" s="683"/>
      <c r="K43" s="686">
        <f t="shared" si="5"/>
        <v>0</v>
      </c>
      <c r="L43" s="683"/>
      <c r="M43" s="689">
        <f t="shared" si="6"/>
        <v>0</v>
      </c>
      <c r="N43" s="683"/>
      <c r="O43" s="693">
        <f t="shared" si="4"/>
        <v>0</v>
      </c>
    </row>
    <row r="44" spans="1:15">
      <c r="A44" s="102"/>
      <c r="B44" s="336"/>
      <c r="C44" s="104"/>
      <c r="D44" s="103"/>
      <c r="E44" s="103"/>
      <c r="F44" s="105"/>
      <c r="G44" s="103"/>
      <c r="H44" s="106"/>
      <c r="I44" s="683"/>
      <c r="J44" s="683"/>
      <c r="K44" s="686">
        <f t="shared" si="5"/>
        <v>0</v>
      </c>
      <c r="L44" s="683"/>
      <c r="M44" s="689">
        <f t="shared" si="6"/>
        <v>0</v>
      </c>
      <c r="N44" s="683"/>
      <c r="O44" s="693">
        <f t="shared" si="4"/>
        <v>0</v>
      </c>
    </row>
    <row r="45" spans="1:15">
      <c r="A45" s="102"/>
      <c r="B45" s="336"/>
      <c r="C45" s="104"/>
      <c r="D45" s="103"/>
      <c r="E45" s="103"/>
      <c r="F45" s="105"/>
      <c r="G45" s="103"/>
      <c r="H45" s="106"/>
      <c r="I45" s="683"/>
      <c r="J45" s="683"/>
      <c r="K45" s="686">
        <f t="shared" si="5"/>
        <v>0</v>
      </c>
      <c r="L45" s="683"/>
      <c r="M45" s="689">
        <f t="shared" si="6"/>
        <v>0</v>
      </c>
      <c r="N45" s="683"/>
      <c r="O45" s="693">
        <f t="shared" si="4"/>
        <v>0</v>
      </c>
    </row>
    <row r="46" spans="1:15">
      <c r="A46" s="102"/>
      <c r="B46" s="336"/>
      <c r="C46" s="104"/>
      <c r="D46" s="103"/>
      <c r="E46" s="103"/>
      <c r="F46" s="105"/>
      <c r="G46" s="103"/>
      <c r="H46" s="106"/>
      <c r="I46" s="683"/>
      <c r="J46" s="683"/>
      <c r="K46" s="686">
        <f t="shared" si="5"/>
        <v>0</v>
      </c>
      <c r="L46" s="683"/>
      <c r="M46" s="689">
        <f t="shared" si="6"/>
        <v>0</v>
      </c>
      <c r="N46" s="683"/>
      <c r="O46" s="693">
        <f t="shared" si="4"/>
        <v>0</v>
      </c>
    </row>
    <row r="47" spans="1:15">
      <c r="A47" s="102"/>
      <c r="B47" s="336"/>
      <c r="C47" s="104"/>
      <c r="D47" s="103"/>
      <c r="E47" s="103"/>
      <c r="F47" s="105"/>
      <c r="G47" s="103"/>
      <c r="H47" s="106"/>
      <c r="I47" s="683"/>
      <c r="J47" s="683"/>
      <c r="K47" s="686">
        <f t="shared" si="5"/>
        <v>0</v>
      </c>
      <c r="L47" s="683"/>
      <c r="M47" s="689">
        <f t="shared" si="6"/>
        <v>0</v>
      </c>
      <c r="N47" s="683"/>
      <c r="O47" s="693">
        <f t="shared" si="4"/>
        <v>0</v>
      </c>
    </row>
    <row r="48" spans="1:15">
      <c r="A48" s="102"/>
      <c r="B48" s="336"/>
      <c r="C48" s="104"/>
      <c r="D48" s="103"/>
      <c r="E48" s="103"/>
      <c r="F48" s="105"/>
      <c r="G48" s="103"/>
      <c r="H48" s="106"/>
      <c r="I48" s="683"/>
      <c r="J48" s="683"/>
      <c r="K48" s="686">
        <f t="shared" si="5"/>
        <v>0</v>
      </c>
      <c r="L48" s="683"/>
      <c r="M48" s="689">
        <f t="shared" si="6"/>
        <v>0</v>
      </c>
      <c r="N48" s="683"/>
      <c r="O48" s="693">
        <f t="shared" si="4"/>
        <v>0</v>
      </c>
    </row>
    <row r="49" spans="1:15">
      <c r="A49" s="102"/>
      <c r="B49" s="336"/>
      <c r="C49" s="104"/>
      <c r="D49" s="103"/>
      <c r="E49" s="103"/>
      <c r="F49" s="105"/>
      <c r="G49" s="103"/>
      <c r="H49" s="106"/>
      <c r="I49" s="683"/>
      <c r="J49" s="683"/>
      <c r="K49" s="686">
        <f t="shared" si="5"/>
        <v>0</v>
      </c>
      <c r="L49" s="683"/>
      <c r="M49" s="689">
        <f t="shared" si="6"/>
        <v>0</v>
      </c>
      <c r="N49" s="683"/>
      <c r="O49" s="693">
        <f t="shared" si="4"/>
        <v>0</v>
      </c>
    </row>
    <row r="50" spans="1:15">
      <c r="A50" s="102"/>
      <c r="B50" s="336"/>
      <c r="C50" s="104"/>
      <c r="D50" s="103"/>
      <c r="E50" s="103"/>
      <c r="F50" s="105"/>
      <c r="G50" s="103"/>
      <c r="H50" s="106"/>
      <c r="I50" s="683"/>
      <c r="J50" s="683"/>
      <c r="K50" s="686">
        <f t="shared" si="5"/>
        <v>0</v>
      </c>
      <c r="L50" s="683"/>
      <c r="M50" s="689">
        <f t="shared" si="6"/>
        <v>0</v>
      </c>
      <c r="N50" s="683"/>
      <c r="O50" s="693">
        <f t="shared" si="4"/>
        <v>0</v>
      </c>
    </row>
    <row r="51" spans="1:15">
      <c r="A51" s="102"/>
      <c r="B51" s="336"/>
      <c r="C51" s="104"/>
      <c r="D51" s="103"/>
      <c r="E51" s="103"/>
      <c r="F51" s="105"/>
      <c r="G51" s="103"/>
      <c r="H51" s="106"/>
      <c r="I51" s="683"/>
      <c r="J51" s="683"/>
      <c r="K51" s="686">
        <f t="shared" si="5"/>
        <v>0</v>
      </c>
      <c r="L51" s="683"/>
      <c r="M51" s="689">
        <f t="shared" si="6"/>
        <v>0</v>
      </c>
      <c r="N51" s="683"/>
      <c r="O51" s="693">
        <f t="shared" si="4"/>
        <v>0</v>
      </c>
    </row>
    <row r="52" spans="1:15">
      <c r="A52" s="102"/>
      <c r="B52" s="336"/>
      <c r="C52" s="104"/>
      <c r="D52" s="103"/>
      <c r="E52" s="103"/>
      <c r="F52" s="105"/>
      <c r="G52" s="103"/>
      <c r="H52" s="106"/>
      <c r="I52" s="683"/>
      <c r="J52" s="683"/>
      <c r="K52" s="686">
        <f t="shared" si="5"/>
        <v>0</v>
      </c>
      <c r="L52" s="683"/>
      <c r="M52" s="689">
        <f t="shared" si="6"/>
        <v>0</v>
      </c>
      <c r="N52" s="683"/>
      <c r="O52" s="693">
        <f t="shared" si="4"/>
        <v>0</v>
      </c>
    </row>
    <row r="53" spans="1:15">
      <c r="A53" s="102"/>
      <c r="B53" s="336"/>
      <c r="C53" s="104"/>
      <c r="D53" s="103"/>
      <c r="E53" s="103"/>
      <c r="F53" s="105"/>
      <c r="G53" s="103"/>
      <c r="H53" s="106"/>
      <c r="I53" s="683"/>
      <c r="J53" s="683"/>
      <c r="K53" s="686">
        <f t="shared" si="5"/>
        <v>0</v>
      </c>
      <c r="L53" s="683"/>
      <c r="M53" s="689">
        <f t="shared" si="6"/>
        <v>0</v>
      </c>
      <c r="N53" s="683"/>
      <c r="O53" s="693">
        <f t="shared" si="4"/>
        <v>0</v>
      </c>
    </row>
    <row r="54" spans="1:15">
      <c r="A54" s="102"/>
      <c r="B54" s="336"/>
      <c r="C54" s="104"/>
      <c r="D54" s="103"/>
      <c r="E54" s="103"/>
      <c r="F54" s="105"/>
      <c r="G54" s="103"/>
      <c r="H54" s="106"/>
      <c r="I54" s="683"/>
      <c r="J54" s="683"/>
      <c r="K54" s="686">
        <f t="shared" si="5"/>
        <v>0</v>
      </c>
      <c r="L54" s="683"/>
      <c r="M54" s="689">
        <f t="shared" si="6"/>
        <v>0</v>
      </c>
      <c r="N54" s="683"/>
      <c r="O54" s="693">
        <f t="shared" si="4"/>
        <v>0</v>
      </c>
    </row>
    <row r="55" spans="1:15">
      <c r="A55" s="102"/>
      <c r="B55" s="336"/>
      <c r="C55" s="104"/>
      <c r="D55" s="103"/>
      <c r="E55" s="103"/>
      <c r="F55" s="105"/>
      <c r="G55" s="103"/>
      <c r="H55" s="106"/>
      <c r="I55" s="683"/>
      <c r="J55" s="683"/>
      <c r="K55" s="686">
        <f t="shared" si="5"/>
        <v>0</v>
      </c>
      <c r="L55" s="683"/>
      <c r="M55" s="689">
        <f t="shared" si="6"/>
        <v>0</v>
      </c>
      <c r="N55" s="683"/>
      <c r="O55" s="693">
        <f t="shared" si="4"/>
        <v>0</v>
      </c>
    </row>
    <row r="56" spans="1:15">
      <c r="A56" s="102"/>
      <c r="B56" s="336"/>
      <c r="C56" s="104"/>
      <c r="D56" s="103"/>
      <c r="E56" s="103"/>
      <c r="F56" s="105"/>
      <c r="G56" s="103"/>
      <c r="H56" s="106"/>
      <c r="I56" s="683"/>
      <c r="J56" s="683"/>
      <c r="K56" s="686">
        <f t="shared" si="5"/>
        <v>0</v>
      </c>
      <c r="L56" s="683"/>
      <c r="M56" s="689">
        <f t="shared" si="6"/>
        <v>0</v>
      </c>
      <c r="N56" s="683"/>
      <c r="O56" s="693">
        <f t="shared" si="4"/>
        <v>0</v>
      </c>
    </row>
    <row r="57" spans="1:15">
      <c r="A57" s="102"/>
      <c r="B57" s="336"/>
      <c r="C57" s="104"/>
      <c r="D57" s="103"/>
      <c r="E57" s="103"/>
      <c r="F57" s="105"/>
      <c r="G57" s="103"/>
      <c r="H57" s="106"/>
      <c r="I57" s="683"/>
      <c r="J57" s="683"/>
      <c r="K57" s="686">
        <f t="shared" si="5"/>
        <v>0</v>
      </c>
      <c r="L57" s="683"/>
      <c r="M57" s="689">
        <f t="shared" si="6"/>
        <v>0</v>
      </c>
      <c r="N57" s="683"/>
      <c r="O57" s="693">
        <f t="shared" si="4"/>
        <v>0</v>
      </c>
    </row>
    <row r="58" spans="1:15">
      <c r="A58" s="102"/>
      <c r="B58" s="336"/>
      <c r="C58" s="104"/>
      <c r="D58" s="103"/>
      <c r="E58" s="103"/>
      <c r="F58" s="105"/>
      <c r="G58" s="103"/>
      <c r="H58" s="106"/>
      <c r="I58" s="683"/>
      <c r="J58" s="683"/>
      <c r="K58" s="686">
        <f t="shared" si="5"/>
        <v>0</v>
      </c>
      <c r="L58" s="683"/>
      <c r="M58" s="689">
        <f t="shared" si="6"/>
        <v>0</v>
      </c>
      <c r="N58" s="683"/>
      <c r="O58" s="693">
        <f t="shared" si="4"/>
        <v>0</v>
      </c>
    </row>
    <row r="59" spans="1:15">
      <c r="A59" s="102"/>
      <c r="B59" s="336"/>
      <c r="C59" s="104"/>
      <c r="D59" s="103"/>
      <c r="E59" s="103"/>
      <c r="F59" s="105"/>
      <c r="G59" s="103"/>
      <c r="H59" s="106"/>
      <c r="I59" s="683"/>
      <c r="J59" s="683"/>
      <c r="K59" s="686">
        <f t="shared" si="5"/>
        <v>0</v>
      </c>
      <c r="L59" s="683"/>
      <c r="M59" s="689">
        <f t="shared" si="6"/>
        <v>0</v>
      </c>
      <c r="N59" s="683"/>
      <c r="O59" s="693">
        <f t="shared" si="4"/>
        <v>0</v>
      </c>
    </row>
    <row r="60" spans="1:15">
      <c r="A60" s="102"/>
      <c r="B60" s="336"/>
      <c r="C60" s="104"/>
      <c r="D60" s="103"/>
      <c r="E60" s="103"/>
      <c r="F60" s="105"/>
      <c r="G60" s="103"/>
      <c r="H60" s="106"/>
      <c r="I60" s="683"/>
      <c r="J60" s="683"/>
      <c r="K60" s="686">
        <f t="shared" si="5"/>
        <v>0</v>
      </c>
      <c r="L60" s="683"/>
      <c r="M60" s="689">
        <f t="shared" si="6"/>
        <v>0</v>
      </c>
      <c r="N60" s="683"/>
      <c r="O60" s="693">
        <f t="shared" si="4"/>
        <v>0</v>
      </c>
    </row>
    <row r="61" spans="1:15">
      <c r="A61" s="102"/>
      <c r="B61" s="336"/>
      <c r="C61" s="104"/>
      <c r="D61" s="103"/>
      <c r="E61" s="103"/>
      <c r="F61" s="105"/>
      <c r="G61" s="103"/>
      <c r="H61" s="106"/>
      <c r="I61" s="683"/>
      <c r="J61" s="683"/>
      <c r="K61" s="686">
        <f t="shared" si="5"/>
        <v>0</v>
      </c>
      <c r="L61" s="683"/>
      <c r="M61" s="689">
        <f t="shared" si="6"/>
        <v>0</v>
      </c>
      <c r="N61" s="683"/>
      <c r="O61" s="693">
        <f t="shared" si="4"/>
        <v>0</v>
      </c>
    </row>
    <row r="62" spans="1:15">
      <c r="A62" s="102"/>
      <c r="B62" s="336"/>
      <c r="C62" s="104"/>
      <c r="D62" s="103"/>
      <c r="E62" s="103"/>
      <c r="F62" s="105"/>
      <c r="G62" s="103"/>
      <c r="H62" s="106"/>
      <c r="I62" s="683"/>
      <c r="J62" s="683"/>
      <c r="K62" s="686">
        <f t="shared" si="5"/>
        <v>0</v>
      </c>
      <c r="L62" s="683"/>
      <c r="M62" s="689">
        <f t="shared" si="6"/>
        <v>0</v>
      </c>
      <c r="N62" s="683"/>
      <c r="O62" s="693">
        <f t="shared" si="4"/>
        <v>0</v>
      </c>
    </row>
    <row r="63" spans="1:15">
      <c r="A63" s="102"/>
      <c r="B63" s="336"/>
      <c r="C63" s="104"/>
      <c r="D63" s="103"/>
      <c r="E63" s="103"/>
      <c r="F63" s="105"/>
      <c r="G63" s="103"/>
      <c r="H63" s="106"/>
      <c r="I63" s="683"/>
      <c r="J63" s="683"/>
      <c r="K63" s="686">
        <f t="shared" si="5"/>
        <v>0</v>
      </c>
      <c r="L63" s="683"/>
      <c r="M63" s="689">
        <f t="shared" si="6"/>
        <v>0</v>
      </c>
      <c r="N63" s="683"/>
      <c r="O63" s="693">
        <f t="shared" si="4"/>
        <v>0</v>
      </c>
    </row>
    <row r="64" spans="1:15">
      <c r="A64" s="102"/>
      <c r="B64" s="336"/>
      <c r="C64" s="104"/>
      <c r="D64" s="103"/>
      <c r="E64" s="103"/>
      <c r="F64" s="105"/>
      <c r="G64" s="103"/>
      <c r="H64" s="106"/>
      <c r="I64" s="683"/>
      <c r="J64" s="683"/>
      <c r="K64" s="686">
        <f t="shared" si="5"/>
        <v>0</v>
      </c>
      <c r="L64" s="683"/>
      <c r="M64" s="689">
        <f t="shared" si="6"/>
        <v>0</v>
      </c>
      <c r="N64" s="683"/>
      <c r="O64" s="693">
        <f t="shared" si="4"/>
        <v>0</v>
      </c>
    </row>
    <row r="65" spans="1:15">
      <c r="A65" s="102"/>
      <c r="B65" s="336"/>
      <c r="C65" s="104"/>
      <c r="D65" s="103"/>
      <c r="E65" s="103"/>
      <c r="F65" s="105"/>
      <c r="G65" s="103"/>
      <c r="H65" s="106"/>
      <c r="I65" s="683"/>
      <c r="J65" s="683"/>
      <c r="K65" s="686">
        <f t="shared" si="5"/>
        <v>0</v>
      </c>
      <c r="L65" s="683"/>
      <c r="M65" s="689">
        <f t="shared" si="6"/>
        <v>0</v>
      </c>
      <c r="N65" s="683"/>
      <c r="O65" s="693">
        <f t="shared" si="4"/>
        <v>0</v>
      </c>
    </row>
    <row r="66" spans="1:15">
      <c r="A66" s="102"/>
      <c r="B66" s="336"/>
      <c r="C66" s="104"/>
      <c r="D66" s="103"/>
      <c r="E66" s="103"/>
      <c r="F66" s="105"/>
      <c r="G66" s="103"/>
      <c r="H66" s="106"/>
      <c r="I66" s="683"/>
      <c r="J66" s="683"/>
      <c r="K66" s="686">
        <f t="shared" si="5"/>
        <v>0</v>
      </c>
      <c r="L66" s="683"/>
      <c r="M66" s="689">
        <f t="shared" si="6"/>
        <v>0</v>
      </c>
      <c r="N66" s="683"/>
      <c r="O66" s="693">
        <f t="shared" si="4"/>
        <v>0</v>
      </c>
    </row>
    <row r="67" spans="1:15">
      <c r="A67" s="102"/>
      <c r="B67" s="336"/>
      <c r="C67" s="104"/>
      <c r="D67" s="103"/>
      <c r="E67" s="103"/>
      <c r="F67" s="105"/>
      <c r="G67" s="103"/>
      <c r="H67" s="106"/>
      <c r="I67" s="683"/>
      <c r="J67" s="683"/>
      <c r="K67" s="686">
        <f t="shared" si="5"/>
        <v>0</v>
      </c>
      <c r="L67" s="683"/>
      <c r="M67" s="689">
        <f t="shared" si="6"/>
        <v>0</v>
      </c>
      <c r="N67" s="683"/>
      <c r="O67" s="693">
        <f t="shared" si="4"/>
        <v>0</v>
      </c>
    </row>
    <row r="68" spans="1:15">
      <c r="A68" s="102"/>
      <c r="B68" s="336"/>
      <c r="C68" s="104"/>
      <c r="D68" s="103"/>
      <c r="E68" s="103"/>
      <c r="F68" s="105"/>
      <c r="G68" s="103"/>
      <c r="H68" s="106"/>
      <c r="I68" s="683"/>
      <c r="J68" s="683"/>
      <c r="K68" s="686">
        <f t="shared" si="5"/>
        <v>0</v>
      </c>
      <c r="L68" s="683"/>
      <c r="M68" s="689">
        <f t="shared" si="6"/>
        <v>0</v>
      </c>
      <c r="N68" s="683"/>
      <c r="O68" s="693">
        <f t="shared" si="4"/>
        <v>0</v>
      </c>
    </row>
    <row r="69" spans="1:15">
      <c r="A69" s="102"/>
      <c r="B69" s="336"/>
      <c r="C69" s="104"/>
      <c r="D69" s="103"/>
      <c r="E69" s="103"/>
      <c r="F69" s="105"/>
      <c r="G69" s="103"/>
      <c r="H69" s="106"/>
      <c r="I69" s="683"/>
      <c r="J69" s="683"/>
      <c r="K69" s="686">
        <f t="shared" si="5"/>
        <v>0</v>
      </c>
      <c r="L69" s="683"/>
      <c r="M69" s="689">
        <f t="shared" si="6"/>
        <v>0</v>
      </c>
      <c r="N69" s="683"/>
      <c r="O69" s="693">
        <f t="shared" si="4"/>
        <v>0</v>
      </c>
    </row>
    <row r="70" spans="1:15">
      <c r="A70" s="102"/>
      <c r="B70" s="336"/>
      <c r="C70" s="104"/>
      <c r="D70" s="103"/>
      <c r="E70" s="103"/>
      <c r="F70" s="105"/>
      <c r="G70" s="103"/>
      <c r="H70" s="106"/>
      <c r="I70" s="683"/>
      <c r="J70" s="683"/>
      <c r="K70" s="686">
        <f t="shared" si="5"/>
        <v>0</v>
      </c>
      <c r="L70" s="683"/>
      <c r="M70" s="689">
        <f t="shared" si="6"/>
        <v>0</v>
      </c>
      <c r="N70" s="683"/>
      <c r="O70" s="693">
        <f t="shared" si="4"/>
        <v>0</v>
      </c>
    </row>
    <row r="71" spans="1:15">
      <c r="A71" s="102"/>
      <c r="B71" s="336"/>
      <c r="C71" s="104"/>
      <c r="D71" s="103"/>
      <c r="E71" s="103"/>
      <c r="F71" s="105"/>
      <c r="G71" s="103"/>
      <c r="H71" s="106"/>
      <c r="I71" s="683"/>
      <c r="J71" s="683"/>
      <c r="K71" s="686">
        <f t="shared" si="5"/>
        <v>0</v>
      </c>
      <c r="L71" s="683"/>
      <c r="M71" s="689">
        <f t="shared" si="6"/>
        <v>0</v>
      </c>
      <c r="N71" s="683"/>
      <c r="O71" s="693">
        <f t="shared" si="4"/>
        <v>0</v>
      </c>
    </row>
    <row r="72" spans="1:15">
      <c r="A72" s="102"/>
      <c r="B72" s="336"/>
      <c r="C72" s="104"/>
      <c r="D72" s="103"/>
      <c r="E72" s="103"/>
      <c r="F72" s="105"/>
      <c r="G72" s="103"/>
      <c r="H72" s="106"/>
      <c r="I72" s="683"/>
      <c r="J72" s="683"/>
      <c r="K72" s="686">
        <f t="shared" si="5"/>
        <v>0</v>
      </c>
      <c r="L72" s="683"/>
      <c r="M72" s="689">
        <f t="shared" si="6"/>
        <v>0</v>
      </c>
      <c r="N72" s="683"/>
      <c r="O72" s="693">
        <f t="shared" si="4"/>
        <v>0</v>
      </c>
    </row>
    <row r="73" spans="1:15">
      <c r="A73" s="102"/>
      <c r="B73" s="336"/>
      <c r="C73" s="104"/>
      <c r="D73" s="103"/>
      <c r="E73" s="103"/>
      <c r="F73" s="105"/>
      <c r="G73" s="103"/>
      <c r="H73" s="106"/>
      <c r="I73" s="683"/>
      <c r="J73" s="683"/>
      <c r="K73" s="686">
        <f t="shared" si="5"/>
        <v>0</v>
      </c>
      <c r="L73" s="683"/>
      <c r="M73" s="689">
        <f t="shared" si="6"/>
        <v>0</v>
      </c>
      <c r="N73" s="683"/>
      <c r="O73" s="693">
        <f t="shared" si="4"/>
        <v>0</v>
      </c>
    </row>
    <row r="74" spans="1:15">
      <c r="A74" s="102"/>
      <c r="B74" s="336"/>
      <c r="C74" s="104"/>
      <c r="D74" s="103"/>
      <c r="E74" s="103"/>
      <c r="F74" s="105"/>
      <c r="G74" s="103"/>
      <c r="H74" s="106"/>
      <c r="I74" s="683"/>
      <c r="J74" s="683"/>
      <c r="K74" s="686">
        <f t="shared" si="5"/>
        <v>0</v>
      </c>
      <c r="L74" s="683"/>
      <c r="M74" s="689">
        <f t="shared" si="6"/>
        <v>0</v>
      </c>
      <c r="N74" s="683"/>
      <c r="O74" s="693">
        <f t="shared" si="4"/>
        <v>0</v>
      </c>
    </row>
    <row r="75" spans="1:15">
      <c r="A75" s="102"/>
      <c r="B75" s="336"/>
      <c r="C75" s="104"/>
      <c r="D75" s="103"/>
      <c r="E75" s="103"/>
      <c r="F75" s="105"/>
      <c r="G75" s="103"/>
      <c r="H75" s="106"/>
      <c r="I75" s="683"/>
      <c r="J75" s="683"/>
      <c r="K75" s="686">
        <f t="shared" si="5"/>
        <v>0</v>
      </c>
      <c r="L75" s="683"/>
      <c r="M75" s="689">
        <f t="shared" si="6"/>
        <v>0</v>
      </c>
      <c r="N75" s="683"/>
      <c r="O75" s="693">
        <f t="shared" si="4"/>
        <v>0</v>
      </c>
    </row>
    <row r="76" spans="1:15">
      <c r="A76" s="102"/>
      <c r="B76" s="336"/>
      <c r="C76" s="104"/>
      <c r="D76" s="103"/>
      <c r="E76" s="103"/>
      <c r="F76" s="105"/>
      <c r="G76" s="103"/>
      <c r="H76" s="106"/>
      <c r="I76" s="683"/>
      <c r="J76" s="683"/>
      <c r="K76" s="686">
        <f t="shared" si="5"/>
        <v>0</v>
      </c>
      <c r="L76" s="683"/>
      <c r="M76" s="689">
        <f t="shared" si="6"/>
        <v>0</v>
      </c>
      <c r="N76" s="683"/>
      <c r="O76" s="693">
        <f t="shared" si="4"/>
        <v>0</v>
      </c>
    </row>
    <row r="77" spans="1:15">
      <c r="A77" s="102"/>
      <c r="B77" s="336"/>
      <c r="C77" s="104"/>
      <c r="D77" s="103"/>
      <c r="E77" s="103"/>
      <c r="F77" s="105"/>
      <c r="G77" s="103"/>
      <c r="H77" s="106"/>
      <c r="I77" s="683"/>
      <c r="J77" s="683"/>
      <c r="K77" s="686">
        <f t="shared" si="5"/>
        <v>0</v>
      </c>
      <c r="L77" s="683"/>
      <c r="M77" s="689">
        <f t="shared" si="6"/>
        <v>0</v>
      </c>
      <c r="N77" s="683"/>
      <c r="O77" s="693">
        <f t="shared" si="4"/>
        <v>0</v>
      </c>
    </row>
    <row r="78" spans="1:15">
      <c r="A78" s="102"/>
      <c r="B78" s="336"/>
      <c r="C78" s="104"/>
      <c r="D78" s="103"/>
      <c r="E78" s="103"/>
      <c r="F78" s="105"/>
      <c r="G78" s="103"/>
      <c r="H78" s="106"/>
      <c r="I78" s="683"/>
      <c r="J78" s="683"/>
      <c r="K78" s="686">
        <f t="shared" si="5"/>
        <v>0</v>
      </c>
      <c r="L78" s="683"/>
      <c r="M78" s="689">
        <f t="shared" si="6"/>
        <v>0</v>
      </c>
      <c r="N78" s="683"/>
      <c r="O78" s="693">
        <f t="shared" si="4"/>
        <v>0</v>
      </c>
    </row>
    <row r="79" spans="1:15">
      <c r="A79" s="102"/>
      <c r="B79" s="336"/>
      <c r="C79" s="104"/>
      <c r="D79" s="103"/>
      <c r="E79" s="103"/>
      <c r="F79" s="105"/>
      <c r="G79" s="103"/>
      <c r="H79" s="106"/>
      <c r="I79" s="683"/>
      <c r="J79" s="683"/>
      <c r="K79" s="686">
        <f t="shared" si="5"/>
        <v>0</v>
      </c>
      <c r="L79" s="683"/>
      <c r="M79" s="689">
        <f t="shared" si="6"/>
        <v>0</v>
      </c>
      <c r="N79" s="683"/>
      <c r="O79" s="693">
        <f t="shared" si="4"/>
        <v>0</v>
      </c>
    </row>
    <row r="80" spans="1:15">
      <c r="A80" s="102"/>
      <c r="B80" s="336"/>
      <c r="C80" s="104"/>
      <c r="D80" s="103"/>
      <c r="E80" s="103"/>
      <c r="F80" s="105"/>
      <c r="G80" s="103"/>
      <c r="H80" s="106"/>
      <c r="I80" s="683"/>
      <c r="J80" s="683"/>
      <c r="K80" s="686">
        <f t="shared" si="5"/>
        <v>0</v>
      </c>
      <c r="L80" s="683"/>
      <c r="M80" s="689">
        <f t="shared" si="6"/>
        <v>0</v>
      </c>
      <c r="N80" s="683"/>
      <c r="O80" s="693">
        <f t="shared" si="4"/>
        <v>0</v>
      </c>
    </row>
    <row r="81" spans="1:15">
      <c r="A81" s="102"/>
      <c r="B81" s="336"/>
      <c r="C81" s="104"/>
      <c r="D81" s="103"/>
      <c r="E81" s="103"/>
      <c r="F81" s="105"/>
      <c r="G81" s="103"/>
      <c r="H81" s="106"/>
      <c r="I81" s="683"/>
      <c r="J81" s="683"/>
      <c r="K81" s="686">
        <f t="shared" si="5"/>
        <v>0</v>
      </c>
      <c r="L81" s="683"/>
      <c r="M81" s="689">
        <f t="shared" si="6"/>
        <v>0</v>
      </c>
      <c r="N81" s="683"/>
      <c r="O81" s="693">
        <f t="shared" si="4"/>
        <v>0</v>
      </c>
    </row>
    <row r="82" spans="1:15">
      <c r="A82" s="102"/>
      <c r="B82" s="336"/>
      <c r="C82" s="104"/>
      <c r="D82" s="103"/>
      <c r="E82" s="103"/>
      <c r="F82" s="105"/>
      <c r="G82" s="103"/>
      <c r="H82" s="106"/>
      <c r="I82" s="683"/>
      <c r="J82" s="683"/>
      <c r="K82" s="686">
        <f t="shared" si="5"/>
        <v>0</v>
      </c>
      <c r="L82" s="683"/>
      <c r="M82" s="689">
        <f t="shared" si="6"/>
        <v>0</v>
      </c>
      <c r="N82" s="683"/>
      <c r="O82" s="693">
        <f t="shared" si="4"/>
        <v>0</v>
      </c>
    </row>
    <row r="83" spans="1:15">
      <c r="A83" s="102"/>
      <c r="B83" s="336"/>
      <c r="C83" s="104"/>
      <c r="D83" s="103"/>
      <c r="E83" s="103"/>
      <c r="F83" s="105"/>
      <c r="G83" s="103"/>
      <c r="H83" s="106"/>
      <c r="I83" s="683"/>
      <c r="J83" s="683"/>
      <c r="K83" s="686">
        <f t="shared" si="5"/>
        <v>0</v>
      </c>
      <c r="L83" s="683"/>
      <c r="M83" s="689">
        <f t="shared" si="6"/>
        <v>0</v>
      </c>
      <c r="N83" s="683"/>
      <c r="O83" s="693">
        <f t="shared" si="4"/>
        <v>0</v>
      </c>
    </row>
    <row r="84" spans="1:15">
      <c r="A84" s="102"/>
      <c r="B84" s="336"/>
      <c r="C84" s="104"/>
      <c r="D84" s="103"/>
      <c r="E84" s="103"/>
      <c r="F84" s="105"/>
      <c r="G84" s="103"/>
      <c r="H84" s="106"/>
      <c r="I84" s="683"/>
      <c r="J84" s="683"/>
      <c r="K84" s="686">
        <f t="shared" si="5"/>
        <v>0</v>
      </c>
      <c r="L84" s="683"/>
      <c r="M84" s="689">
        <f t="shared" si="6"/>
        <v>0</v>
      </c>
      <c r="N84" s="683"/>
      <c r="O84" s="693">
        <f t="shared" si="4"/>
        <v>0</v>
      </c>
    </row>
    <row r="85" spans="1:15">
      <c r="A85" s="102"/>
      <c r="B85" s="336"/>
      <c r="C85" s="104"/>
      <c r="D85" s="103"/>
      <c r="E85" s="103"/>
      <c r="F85" s="105"/>
      <c r="G85" s="103"/>
      <c r="H85" s="106"/>
      <c r="I85" s="683"/>
      <c r="J85" s="683"/>
      <c r="K85" s="686">
        <f t="shared" si="5"/>
        <v>0</v>
      </c>
      <c r="L85" s="683"/>
      <c r="M85" s="689">
        <f t="shared" si="6"/>
        <v>0</v>
      </c>
      <c r="N85" s="683"/>
      <c r="O85" s="693">
        <f t="shared" si="4"/>
        <v>0</v>
      </c>
    </row>
    <row r="86" spans="1:15">
      <c r="A86" s="102"/>
      <c r="B86" s="336"/>
      <c r="C86" s="104"/>
      <c r="D86" s="103"/>
      <c r="E86" s="103"/>
      <c r="F86" s="105"/>
      <c r="G86" s="103"/>
      <c r="H86" s="106"/>
      <c r="I86" s="683"/>
      <c r="J86" s="683"/>
      <c r="K86" s="686">
        <f t="shared" si="5"/>
        <v>0</v>
      </c>
      <c r="L86" s="683"/>
      <c r="M86" s="689">
        <f t="shared" si="6"/>
        <v>0</v>
      </c>
      <c r="N86" s="683"/>
      <c r="O86" s="693">
        <f t="shared" si="4"/>
        <v>0</v>
      </c>
    </row>
    <row r="87" spans="1:15">
      <c r="A87" s="102"/>
      <c r="B87" s="336"/>
      <c r="C87" s="104"/>
      <c r="D87" s="103"/>
      <c r="E87" s="103"/>
      <c r="F87" s="105"/>
      <c r="G87" s="103"/>
      <c r="H87" s="106"/>
      <c r="I87" s="683"/>
      <c r="J87" s="683"/>
      <c r="K87" s="686">
        <f t="shared" si="5"/>
        <v>0</v>
      </c>
      <c r="L87" s="683"/>
      <c r="M87" s="689">
        <f t="shared" si="6"/>
        <v>0</v>
      </c>
      <c r="N87" s="683"/>
      <c r="O87" s="693">
        <f t="shared" si="4"/>
        <v>0</v>
      </c>
    </row>
    <row r="88" spans="1:15">
      <c r="A88" s="102"/>
      <c r="B88" s="336"/>
      <c r="C88" s="104"/>
      <c r="D88" s="103"/>
      <c r="E88" s="103"/>
      <c r="F88" s="105"/>
      <c r="G88" s="103"/>
      <c r="H88" s="106"/>
      <c r="I88" s="683"/>
      <c r="J88" s="683"/>
      <c r="K88" s="686">
        <f t="shared" si="5"/>
        <v>0</v>
      </c>
      <c r="L88" s="683"/>
      <c r="M88" s="689">
        <f t="shared" si="6"/>
        <v>0</v>
      </c>
      <c r="N88" s="683"/>
      <c r="O88" s="693">
        <f t="shared" si="4"/>
        <v>0</v>
      </c>
    </row>
    <row r="89" spans="1:15">
      <c r="A89" s="102"/>
      <c r="B89" s="336"/>
      <c r="C89" s="104"/>
      <c r="D89" s="103"/>
      <c r="E89" s="103"/>
      <c r="F89" s="105"/>
      <c r="G89" s="103"/>
      <c r="H89" s="106"/>
      <c r="I89" s="683"/>
      <c r="J89" s="683"/>
      <c r="K89" s="686">
        <f t="shared" si="5"/>
        <v>0</v>
      </c>
      <c r="L89" s="683"/>
      <c r="M89" s="689">
        <f t="shared" si="6"/>
        <v>0</v>
      </c>
      <c r="N89" s="683"/>
      <c r="O89" s="693">
        <f t="shared" si="4"/>
        <v>0</v>
      </c>
    </row>
    <row r="90" spans="1:15">
      <c r="A90" s="102"/>
      <c r="B90" s="336"/>
      <c r="C90" s="104"/>
      <c r="D90" s="103"/>
      <c r="E90" s="103"/>
      <c r="F90" s="105"/>
      <c r="G90" s="103"/>
      <c r="H90" s="106"/>
      <c r="I90" s="683"/>
      <c r="J90" s="683"/>
      <c r="K90" s="686">
        <f t="shared" si="5"/>
        <v>0</v>
      </c>
      <c r="L90" s="683"/>
      <c r="M90" s="689">
        <f t="shared" si="6"/>
        <v>0</v>
      </c>
      <c r="N90" s="683"/>
      <c r="O90" s="693">
        <f t="shared" si="4"/>
        <v>0</v>
      </c>
    </row>
    <row r="91" spans="1:15">
      <c r="A91" s="102"/>
      <c r="B91" s="336"/>
      <c r="C91" s="104"/>
      <c r="D91" s="103"/>
      <c r="E91" s="103"/>
      <c r="F91" s="105"/>
      <c r="G91" s="103"/>
      <c r="H91" s="106"/>
      <c r="I91" s="683"/>
      <c r="J91" s="683"/>
      <c r="K91" s="686">
        <f t="shared" si="5"/>
        <v>0</v>
      </c>
      <c r="L91" s="683"/>
      <c r="M91" s="689">
        <f t="shared" si="6"/>
        <v>0</v>
      </c>
      <c r="N91" s="683"/>
      <c r="O91" s="693">
        <f t="shared" si="4"/>
        <v>0</v>
      </c>
    </row>
    <row r="92" spans="1:15">
      <c r="A92" s="102"/>
      <c r="B92" s="336"/>
      <c r="C92" s="104"/>
      <c r="D92" s="103"/>
      <c r="E92" s="103"/>
      <c r="F92" s="105"/>
      <c r="G92" s="103"/>
      <c r="H92" s="106"/>
      <c r="I92" s="683"/>
      <c r="J92" s="683"/>
      <c r="K92" s="686">
        <f t="shared" si="5"/>
        <v>0</v>
      </c>
      <c r="L92" s="683"/>
      <c r="M92" s="689">
        <f t="shared" si="6"/>
        <v>0</v>
      </c>
      <c r="N92" s="683"/>
      <c r="O92" s="693">
        <f t="shared" si="4"/>
        <v>0</v>
      </c>
    </row>
    <row r="93" spans="1:15">
      <c r="A93" s="102"/>
      <c r="B93" s="336"/>
      <c r="C93" s="104"/>
      <c r="D93" s="103"/>
      <c r="E93" s="103"/>
      <c r="F93" s="105"/>
      <c r="G93" s="103"/>
      <c r="H93" s="106"/>
      <c r="I93" s="683"/>
      <c r="J93" s="683"/>
      <c r="K93" s="686">
        <f t="shared" si="5"/>
        <v>0</v>
      </c>
      <c r="L93" s="683"/>
      <c r="M93" s="689">
        <f t="shared" si="6"/>
        <v>0</v>
      </c>
      <c r="N93" s="683"/>
      <c r="O93" s="693">
        <f t="shared" si="4"/>
        <v>0</v>
      </c>
    </row>
    <row r="94" spans="1:15">
      <c r="A94" s="102"/>
      <c r="B94" s="336"/>
      <c r="C94" s="104"/>
      <c r="D94" s="103"/>
      <c r="E94" s="103"/>
      <c r="F94" s="105"/>
      <c r="G94" s="103"/>
      <c r="H94" s="106"/>
      <c r="I94" s="683"/>
      <c r="J94" s="683"/>
      <c r="K94" s="686">
        <f t="shared" si="5"/>
        <v>0</v>
      </c>
      <c r="L94" s="683"/>
      <c r="M94" s="689">
        <f t="shared" si="6"/>
        <v>0</v>
      </c>
      <c r="N94" s="683"/>
      <c r="O94" s="693">
        <f t="shared" si="4"/>
        <v>0</v>
      </c>
    </row>
    <row r="95" spans="1:15">
      <c r="A95" s="102"/>
      <c r="B95" s="336"/>
      <c r="C95" s="104"/>
      <c r="D95" s="103"/>
      <c r="E95" s="103"/>
      <c r="F95" s="105"/>
      <c r="G95" s="103"/>
      <c r="H95" s="106"/>
      <c r="I95" s="683"/>
      <c r="J95" s="683"/>
      <c r="K95" s="686">
        <f t="shared" si="5"/>
        <v>0</v>
      </c>
      <c r="L95" s="683"/>
      <c r="M95" s="689">
        <f t="shared" si="6"/>
        <v>0</v>
      </c>
      <c r="N95" s="683"/>
      <c r="O95" s="693">
        <f t="shared" si="4"/>
        <v>0</v>
      </c>
    </row>
    <row r="96" spans="1:15">
      <c r="A96" s="102"/>
      <c r="B96" s="336"/>
      <c r="C96" s="104"/>
      <c r="D96" s="103"/>
      <c r="E96" s="103"/>
      <c r="F96" s="105"/>
      <c r="G96" s="103"/>
      <c r="H96" s="106"/>
      <c r="I96" s="683"/>
      <c r="J96" s="683"/>
      <c r="K96" s="686">
        <f t="shared" si="5"/>
        <v>0</v>
      </c>
      <c r="L96" s="683"/>
      <c r="M96" s="689">
        <f t="shared" si="6"/>
        <v>0</v>
      </c>
      <c r="N96" s="683"/>
      <c r="O96" s="693">
        <f t="shared" si="4"/>
        <v>0</v>
      </c>
    </row>
    <row r="97" spans="1:15">
      <c r="A97" s="102"/>
      <c r="B97" s="336"/>
      <c r="C97" s="104"/>
      <c r="D97" s="103"/>
      <c r="E97" s="103"/>
      <c r="F97" s="105"/>
      <c r="G97" s="103"/>
      <c r="H97" s="106"/>
      <c r="I97" s="683"/>
      <c r="J97" s="683"/>
      <c r="K97" s="686">
        <f t="shared" si="5"/>
        <v>0</v>
      </c>
      <c r="L97" s="683"/>
      <c r="M97" s="689">
        <f t="shared" si="6"/>
        <v>0</v>
      </c>
      <c r="N97" s="683"/>
      <c r="O97" s="693">
        <f t="shared" si="4"/>
        <v>0</v>
      </c>
    </row>
    <row r="98" spans="1:15">
      <c r="A98" s="102"/>
      <c r="B98" s="336"/>
      <c r="C98" s="104"/>
      <c r="D98" s="103"/>
      <c r="E98" s="103"/>
      <c r="F98" s="105"/>
      <c r="G98" s="103"/>
      <c r="H98" s="106"/>
      <c r="I98" s="683"/>
      <c r="J98" s="683"/>
      <c r="K98" s="686">
        <f t="shared" si="5"/>
        <v>0</v>
      </c>
      <c r="L98" s="683"/>
      <c r="M98" s="689">
        <f t="shared" si="6"/>
        <v>0</v>
      </c>
      <c r="N98" s="683"/>
      <c r="O98" s="693">
        <f t="shared" si="4"/>
        <v>0</v>
      </c>
    </row>
    <row r="99" spans="1:15">
      <c r="A99" s="102"/>
      <c r="B99" s="336"/>
      <c r="C99" s="104"/>
      <c r="D99" s="103"/>
      <c r="E99" s="103"/>
      <c r="F99" s="105"/>
      <c r="G99" s="103"/>
      <c r="H99" s="106"/>
      <c r="I99" s="683"/>
      <c r="J99" s="683"/>
      <c r="K99" s="686">
        <f t="shared" si="5"/>
        <v>0</v>
      </c>
      <c r="L99" s="683"/>
      <c r="M99" s="689">
        <f t="shared" si="6"/>
        <v>0</v>
      </c>
      <c r="N99" s="683"/>
      <c r="O99" s="693">
        <f t="shared" si="4"/>
        <v>0</v>
      </c>
    </row>
    <row r="100" spans="1:15">
      <c r="A100" s="102"/>
      <c r="B100" s="336"/>
      <c r="C100" s="104"/>
      <c r="D100" s="103"/>
      <c r="E100" s="103"/>
      <c r="F100" s="105"/>
      <c r="G100" s="103"/>
      <c r="H100" s="106"/>
      <c r="I100" s="683"/>
      <c r="J100" s="683"/>
      <c r="K100" s="686">
        <f t="shared" si="5"/>
        <v>0</v>
      </c>
      <c r="L100" s="683"/>
      <c r="M100" s="689">
        <f t="shared" si="6"/>
        <v>0</v>
      </c>
      <c r="N100" s="683"/>
      <c r="O100" s="693">
        <f t="shared" si="4"/>
        <v>0</v>
      </c>
    </row>
    <row r="101" spans="1:15">
      <c r="A101" s="102"/>
      <c r="B101" s="336"/>
      <c r="C101" s="104"/>
      <c r="D101" s="103"/>
      <c r="E101" s="103"/>
      <c r="F101" s="105"/>
      <c r="G101" s="103"/>
      <c r="H101" s="106"/>
      <c r="I101" s="683"/>
      <c r="J101" s="683"/>
      <c r="K101" s="686">
        <f t="shared" si="5"/>
        <v>0</v>
      </c>
      <c r="L101" s="683"/>
      <c r="M101" s="689">
        <f t="shared" si="6"/>
        <v>0</v>
      </c>
      <c r="N101" s="683"/>
      <c r="O101" s="693">
        <f t="shared" si="4"/>
        <v>0</v>
      </c>
    </row>
    <row r="102" spans="1:15">
      <c r="A102" s="102"/>
      <c r="B102" s="336"/>
      <c r="C102" s="104"/>
      <c r="D102" s="103"/>
      <c r="E102" s="103"/>
      <c r="F102" s="105"/>
      <c r="G102" s="103"/>
      <c r="H102" s="106"/>
      <c r="I102" s="683"/>
      <c r="J102" s="683"/>
      <c r="K102" s="686">
        <f t="shared" si="5"/>
        <v>0</v>
      </c>
      <c r="L102" s="683"/>
      <c r="M102" s="689">
        <f t="shared" si="6"/>
        <v>0</v>
      </c>
      <c r="N102" s="683"/>
      <c r="O102" s="693">
        <f t="shared" si="4"/>
        <v>0</v>
      </c>
    </row>
    <row r="103" spans="1:15">
      <c r="A103" s="102"/>
      <c r="B103" s="336"/>
      <c r="C103" s="104"/>
      <c r="D103" s="103"/>
      <c r="E103" s="103"/>
      <c r="F103" s="105"/>
      <c r="G103" s="103"/>
      <c r="H103" s="106"/>
      <c r="I103" s="683"/>
      <c r="J103" s="683"/>
      <c r="K103" s="686">
        <f t="shared" si="5"/>
        <v>0</v>
      </c>
      <c r="L103" s="683"/>
      <c r="M103" s="689">
        <f t="shared" si="6"/>
        <v>0</v>
      </c>
      <c r="N103" s="683"/>
      <c r="O103" s="693">
        <f t="shared" si="4"/>
        <v>0</v>
      </c>
    </row>
    <row r="104" spans="1:15">
      <c r="A104" s="102"/>
      <c r="B104" s="336"/>
      <c r="C104" s="104"/>
      <c r="D104" s="103"/>
      <c r="E104" s="103"/>
      <c r="F104" s="105"/>
      <c r="G104" s="103"/>
      <c r="H104" s="106"/>
      <c r="I104" s="683"/>
      <c r="J104" s="683"/>
      <c r="K104" s="686">
        <f t="shared" si="5"/>
        <v>0</v>
      </c>
      <c r="L104" s="683"/>
      <c r="M104" s="689">
        <f t="shared" si="6"/>
        <v>0</v>
      </c>
      <c r="N104" s="683"/>
      <c r="O104" s="693">
        <f t="shared" ref="O104:O167" si="7">SUM(M104-N104)</f>
        <v>0</v>
      </c>
    </row>
    <row r="105" spans="1:15">
      <c r="A105" s="102"/>
      <c r="B105" s="336"/>
      <c r="C105" s="104"/>
      <c r="D105" s="103"/>
      <c r="E105" s="103"/>
      <c r="F105" s="105"/>
      <c r="G105" s="103"/>
      <c r="H105" s="106"/>
      <c r="I105" s="683"/>
      <c r="J105" s="683"/>
      <c r="K105" s="686">
        <f t="shared" si="5"/>
        <v>0</v>
      </c>
      <c r="L105" s="683"/>
      <c r="M105" s="689">
        <f t="shared" si="6"/>
        <v>0</v>
      </c>
      <c r="N105" s="683"/>
      <c r="O105" s="693">
        <f t="shared" si="7"/>
        <v>0</v>
      </c>
    </row>
    <row r="106" spans="1:15">
      <c r="A106" s="102"/>
      <c r="B106" s="336"/>
      <c r="C106" s="104"/>
      <c r="D106" s="103"/>
      <c r="E106" s="103"/>
      <c r="F106" s="105"/>
      <c r="G106" s="103"/>
      <c r="H106" s="106"/>
      <c r="I106" s="683"/>
      <c r="J106" s="683"/>
      <c r="K106" s="686">
        <f t="shared" ref="K106:K169" si="8">SUM(I106:J106)</f>
        <v>0</v>
      </c>
      <c r="L106" s="683"/>
      <c r="M106" s="689">
        <f t="shared" ref="M106:M169" si="9">SUM(K106-L106)</f>
        <v>0</v>
      </c>
      <c r="N106" s="683"/>
      <c r="O106" s="693">
        <f t="shared" si="7"/>
        <v>0</v>
      </c>
    </row>
    <row r="107" spans="1:15">
      <c r="A107" s="102"/>
      <c r="B107" s="336"/>
      <c r="C107" s="104"/>
      <c r="D107" s="103"/>
      <c r="E107" s="103"/>
      <c r="F107" s="105"/>
      <c r="G107" s="103"/>
      <c r="H107" s="106"/>
      <c r="I107" s="683"/>
      <c r="J107" s="683"/>
      <c r="K107" s="686">
        <f t="shared" si="8"/>
        <v>0</v>
      </c>
      <c r="L107" s="683"/>
      <c r="M107" s="689">
        <f t="shared" si="9"/>
        <v>0</v>
      </c>
      <c r="N107" s="683"/>
      <c r="O107" s="693">
        <f t="shared" si="7"/>
        <v>0</v>
      </c>
    </row>
    <row r="108" spans="1:15">
      <c r="A108" s="102"/>
      <c r="B108" s="336"/>
      <c r="C108" s="104"/>
      <c r="D108" s="103"/>
      <c r="E108" s="103"/>
      <c r="F108" s="105"/>
      <c r="G108" s="103"/>
      <c r="H108" s="106"/>
      <c r="I108" s="683"/>
      <c r="J108" s="683"/>
      <c r="K108" s="686">
        <f t="shared" si="8"/>
        <v>0</v>
      </c>
      <c r="L108" s="683"/>
      <c r="M108" s="689">
        <f t="shared" si="9"/>
        <v>0</v>
      </c>
      <c r="N108" s="683"/>
      <c r="O108" s="693">
        <f t="shared" si="7"/>
        <v>0</v>
      </c>
    </row>
    <row r="109" spans="1:15">
      <c r="A109" s="102"/>
      <c r="B109" s="336"/>
      <c r="C109" s="104"/>
      <c r="D109" s="103"/>
      <c r="E109" s="103"/>
      <c r="F109" s="105"/>
      <c r="G109" s="103"/>
      <c r="H109" s="106"/>
      <c r="I109" s="683"/>
      <c r="J109" s="683"/>
      <c r="K109" s="686">
        <f t="shared" si="8"/>
        <v>0</v>
      </c>
      <c r="L109" s="683"/>
      <c r="M109" s="689">
        <f t="shared" si="9"/>
        <v>0</v>
      </c>
      <c r="N109" s="683"/>
      <c r="O109" s="693">
        <f t="shared" si="7"/>
        <v>0</v>
      </c>
    </row>
    <row r="110" spans="1:15">
      <c r="A110" s="102"/>
      <c r="B110" s="336"/>
      <c r="C110" s="104"/>
      <c r="D110" s="103"/>
      <c r="E110" s="103"/>
      <c r="F110" s="105"/>
      <c r="G110" s="103"/>
      <c r="H110" s="106"/>
      <c r="I110" s="683"/>
      <c r="J110" s="683"/>
      <c r="K110" s="686">
        <f t="shared" si="8"/>
        <v>0</v>
      </c>
      <c r="L110" s="683"/>
      <c r="M110" s="689">
        <f t="shared" si="9"/>
        <v>0</v>
      </c>
      <c r="N110" s="683"/>
      <c r="O110" s="693">
        <f t="shared" si="7"/>
        <v>0</v>
      </c>
    </row>
    <row r="111" spans="1:15">
      <c r="A111" s="102"/>
      <c r="B111" s="336"/>
      <c r="C111" s="104"/>
      <c r="D111" s="103"/>
      <c r="E111" s="103"/>
      <c r="F111" s="105"/>
      <c r="G111" s="103"/>
      <c r="H111" s="106"/>
      <c r="I111" s="683"/>
      <c r="J111" s="683"/>
      <c r="K111" s="686">
        <f t="shared" si="8"/>
        <v>0</v>
      </c>
      <c r="L111" s="683"/>
      <c r="M111" s="689">
        <f t="shared" si="9"/>
        <v>0</v>
      </c>
      <c r="N111" s="683"/>
      <c r="O111" s="693">
        <f t="shared" si="7"/>
        <v>0</v>
      </c>
    </row>
    <row r="112" spans="1:15">
      <c r="A112" s="102"/>
      <c r="B112" s="336"/>
      <c r="C112" s="104"/>
      <c r="D112" s="103"/>
      <c r="E112" s="103"/>
      <c r="F112" s="105"/>
      <c r="G112" s="103"/>
      <c r="H112" s="106"/>
      <c r="I112" s="683"/>
      <c r="J112" s="683"/>
      <c r="K112" s="686">
        <f t="shared" si="8"/>
        <v>0</v>
      </c>
      <c r="L112" s="683"/>
      <c r="M112" s="689">
        <f t="shared" si="9"/>
        <v>0</v>
      </c>
      <c r="N112" s="683"/>
      <c r="O112" s="693">
        <f t="shared" si="7"/>
        <v>0</v>
      </c>
    </row>
    <row r="113" spans="1:15">
      <c r="A113" s="102"/>
      <c r="B113" s="336"/>
      <c r="C113" s="104"/>
      <c r="D113" s="103"/>
      <c r="E113" s="103"/>
      <c r="F113" s="105"/>
      <c r="G113" s="103"/>
      <c r="H113" s="106"/>
      <c r="I113" s="683"/>
      <c r="J113" s="683"/>
      <c r="K113" s="686">
        <f t="shared" si="8"/>
        <v>0</v>
      </c>
      <c r="L113" s="683"/>
      <c r="M113" s="689">
        <f t="shared" si="9"/>
        <v>0</v>
      </c>
      <c r="N113" s="683"/>
      <c r="O113" s="693">
        <f t="shared" si="7"/>
        <v>0</v>
      </c>
    </row>
    <row r="114" spans="1:15">
      <c r="A114" s="102"/>
      <c r="B114" s="336"/>
      <c r="C114" s="104"/>
      <c r="D114" s="103"/>
      <c r="E114" s="103"/>
      <c r="F114" s="105"/>
      <c r="G114" s="103"/>
      <c r="H114" s="106"/>
      <c r="I114" s="683"/>
      <c r="J114" s="683"/>
      <c r="K114" s="686">
        <f t="shared" si="8"/>
        <v>0</v>
      </c>
      <c r="L114" s="683"/>
      <c r="M114" s="689">
        <f t="shared" si="9"/>
        <v>0</v>
      </c>
      <c r="N114" s="683"/>
      <c r="O114" s="693">
        <f t="shared" si="7"/>
        <v>0</v>
      </c>
    </row>
    <row r="115" spans="1:15">
      <c r="A115" s="102"/>
      <c r="B115" s="336"/>
      <c r="C115" s="104"/>
      <c r="D115" s="103"/>
      <c r="E115" s="103"/>
      <c r="F115" s="105"/>
      <c r="G115" s="103"/>
      <c r="H115" s="106"/>
      <c r="I115" s="683"/>
      <c r="J115" s="683"/>
      <c r="K115" s="686">
        <f t="shared" si="8"/>
        <v>0</v>
      </c>
      <c r="L115" s="683"/>
      <c r="M115" s="689">
        <f t="shared" si="9"/>
        <v>0</v>
      </c>
      <c r="N115" s="683"/>
      <c r="O115" s="693">
        <f t="shared" si="7"/>
        <v>0</v>
      </c>
    </row>
    <row r="116" spans="1:15">
      <c r="A116" s="102"/>
      <c r="B116" s="336"/>
      <c r="C116" s="104"/>
      <c r="D116" s="103"/>
      <c r="E116" s="103"/>
      <c r="F116" s="105"/>
      <c r="G116" s="103"/>
      <c r="H116" s="106"/>
      <c r="I116" s="683"/>
      <c r="J116" s="683"/>
      <c r="K116" s="686">
        <f t="shared" si="8"/>
        <v>0</v>
      </c>
      <c r="L116" s="683"/>
      <c r="M116" s="689">
        <f t="shared" si="9"/>
        <v>0</v>
      </c>
      <c r="N116" s="683"/>
      <c r="O116" s="693">
        <f t="shared" si="7"/>
        <v>0</v>
      </c>
    </row>
    <row r="117" spans="1:15">
      <c r="A117" s="102"/>
      <c r="B117" s="336"/>
      <c r="C117" s="104"/>
      <c r="D117" s="103"/>
      <c r="E117" s="103"/>
      <c r="F117" s="105"/>
      <c r="G117" s="103"/>
      <c r="H117" s="106"/>
      <c r="I117" s="683"/>
      <c r="J117" s="683"/>
      <c r="K117" s="686">
        <f t="shared" si="8"/>
        <v>0</v>
      </c>
      <c r="L117" s="683"/>
      <c r="M117" s="689">
        <f t="shared" si="9"/>
        <v>0</v>
      </c>
      <c r="N117" s="683"/>
      <c r="O117" s="693">
        <f t="shared" si="7"/>
        <v>0</v>
      </c>
    </row>
    <row r="118" spans="1:15">
      <c r="A118" s="102"/>
      <c r="B118" s="336"/>
      <c r="C118" s="104"/>
      <c r="D118" s="103"/>
      <c r="E118" s="103"/>
      <c r="F118" s="105"/>
      <c r="G118" s="103"/>
      <c r="H118" s="106"/>
      <c r="I118" s="683"/>
      <c r="J118" s="683"/>
      <c r="K118" s="686">
        <f t="shared" si="8"/>
        <v>0</v>
      </c>
      <c r="L118" s="683"/>
      <c r="M118" s="689">
        <f t="shared" si="9"/>
        <v>0</v>
      </c>
      <c r="N118" s="683"/>
      <c r="O118" s="693">
        <f t="shared" si="7"/>
        <v>0</v>
      </c>
    </row>
    <row r="119" spans="1:15">
      <c r="A119" s="102"/>
      <c r="B119" s="336"/>
      <c r="C119" s="104"/>
      <c r="D119" s="103"/>
      <c r="E119" s="103"/>
      <c r="F119" s="105"/>
      <c r="G119" s="103"/>
      <c r="H119" s="106"/>
      <c r="I119" s="683"/>
      <c r="J119" s="683"/>
      <c r="K119" s="686">
        <f t="shared" si="8"/>
        <v>0</v>
      </c>
      <c r="L119" s="683"/>
      <c r="M119" s="689">
        <f t="shared" si="9"/>
        <v>0</v>
      </c>
      <c r="N119" s="683"/>
      <c r="O119" s="693">
        <f t="shared" si="7"/>
        <v>0</v>
      </c>
    </row>
    <row r="120" spans="1:15">
      <c r="A120" s="102"/>
      <c r="B120" s="336"/>
      <c r="C120" s="104"/>
      <c r="D120" s="103"/>
      <c r="E120" s="103"/>
      <c r="F120" s="105"/>
      <c r="G120" s="103"/>
      <c r="H120" s="106"/>
      <c r="I120" s="683"/>
      <c r="J120" s="683"/>
      <c r="K120" s="686">
        <f t="shared" si="8"/>
        <v>0</v>
      </c>
      <c r="L120" s="683"/>
      <c r="M120" s="689">
        <f t="shared" si="9"/>
        <v>0</v>
      </c>
      <c r="N120" s="683"/>
      <c r="O120" s="693">
        <f t="shared" si="7"/>
        <v>0</v>
      </c>
    </row>
    <row r="121" spans="1:15">
      <c r="A121" s="102"/>
      <c r="B121" s="336"/>
      <c r="C121" s="104"/>
      <c r="D121" s="103"/>
      <c r="E121" s="103"/>
      <c r="F121" s="105"/>
      <c r="G121" s="103"/>
      <c r="H121" s="106"/>
      <c r="I121" s="683"/>
      <c r="J121" s="683"/>
      <c r="K121" s="686">
        <f t="shared" si="8"/>
        <v>0</v>
      </c>
      <c r="L121" s="683"/>
      <c r="M121" s="689">
        <f t="shared" si="9"/>
        <v>0</v>
      </c>
      <c r="N121" s="683"/>
      <c r="O121" s="693">
        <f t="shared" si="7"/>
        <v>0</v>
      </c>
    </row>
    <row r="122" spans="1:15">
      <c r="A122" s="102"/>
      <c r="B122" s="336"/>
      <c r="C122" s="104"/>
      <c r="D122" s="103"/>
      <c r="E122" s="103"/>
      <c r="F122" s="105"/>
      <c r="G122" s="103"/>
      <c r="H122" s="106"/>
      <c r="I122" s="683"/>
      <c r="J122" s="683"/>
      <c r="K122" s="686">
        <f t="shared" si="8"/>
        <v>0</v>
      </c>
      <c r="L122" s="683"/>
      <c r="M122" s="689">
        <f t="shared" si="9"/>
        <v>0</v>
      </c>
      <c r="N122" s="683"/>
      <c r="O122" s="693">
        <f t="shared" si="7"/>
        <v>0</v>
      </c>
    </row>
    <row r="123" spans="1:15">
      <c r="A123" s="102"/>
      <c r="B123" s="336"/>
      <c r="C123" s="104"/>
      <c r="D123" s="103"/>
      <c r="E123" s="103"/>
      <c r="F123" s="105"/>
      <c r="G123" s="103"/>
      <c r="H123" s="106"/>
      <c r="I123" s="683"/>
      <c r="J123" s="683"/>
      <c r="K123" s="686">
        <f t="shared" si="8"/>
        <v>0</v>
      </c>
      <c r="L123" s="683"/>
      <c r="M123" s="689">
        <f t="shared" si="9"/>
        <v>0</v>
      </c>
      <c r="N123" s="683"/>
      <c r="O123" s="693">
        <f t="shared" si="7"/>
        <v>0</v>
      </c>
    </row>
    <row r="124" spans="1:15">
      <c r="A124" s="102"/>
      <c r="B124" s="336"/>
      <c r="C124" s="104"/>
      <c r="D124" s="103"/>
      <c r="E124" s="103"/>
      <c r="F124" s="105"/>
      <c r="G124" s="103"/>
      <c r="H124" s="106"/>
      <c r="I124" s="683"/>
      <c r="J124" s="683"/>
      <c r="K124" s="686">
        <f t="shared" si="8"/>
        <v>0</v>
      </c>
      <c r="L124" s="683"/>
      <c r="M124" s="689">
        <f t="shared" si="9"/>
        <v>0</v>
      </c>
      <c r="N124" s="683"/>
      <c r="O124" s="693">
        <f t="shared" si="7"/>
        <v>0</v>
      </c>
    </row>
    <row r="125" spans="1:15">
      <c r="A125" s="102"/>
      <c r="B125" s="336"/>
      <c r="C125" s="104"/>
      <c r="D125" s="103"/>
      <c r="E125" s="103"/>
      <c r="F125" s="105"/>
      <c r="G125" s="103"/>
      <c r="H125" s="106"/>
      <c r="I125" s="683"/>
      <c r="J125" s="683"/>
      <c r="K125" s="686">
        <f t="shared" si="8"/>
        <v>0</v>
      </c>
      <c r="L125" s="683"/>
      <c r="M125" s="689">
        <f t="shared" si="9"/>
        <v>0</v>
      </c>
      <c r="N125" s="683"/>
      <c r="O125" s="693">
        <f t="shared" si="7"/>
        <v>0</v>
      </c>
    </row>
    <row r="126" spans="1:15">
      <c r="A126" s="102"/>
      <c r="B126" s="336"/>
      <c r="C126" s="104"/>
      <c r="D126" s="103"/>
      <c r="E126" s="103"/>
      <c r="F126" s="105"/>
      <c r="G126" s="103"/>
      <c r="H126" s="106"/>
      <c r="I126" s="683"/>
      <c r="J126" s="683"/>
      <c r="K126" s="686">
        <f t="shared" si="8"/>
        <v>0</v>
      </c>
      <c r="L126" s="683"/>
      <c r="M126" s="689">
        <f t="shared" si="9"/>
        <v>0</v>
      </c>
      <c r="N126" s="683"/>
      <c r="O126" s="693">
        <f t="shared" si="7"/>
        <v>0</v>
      </c>
    </row>
    <row r="127" spans="1:15">
      <c r="A127" s="102"/>
      <c r="B127" s="336"/>
      <c r="C127" s="104"/>
      <c r="D127" s="103"/>
      <c r="E127" s="103"/>
      <c r="F127" s="105"/>
      <c r="G127" s="103"/>
      <c r="H127" s="106"/>
      <c r="I127" s="683"/>
      <c r="J127" s="683"/>
      <c r="K127" s="686">
        <f t="shared" si="8"/>
        <v>0</v>
      </c>
      <c r="L127" s="683"/>
      <c r="M127" s="689">
        <f t="shared" si="9"/>
        <v>0</v>
      </c>
      <c r="N127" s="683"/>
      <c r="O127" s="693">
        <f t="shared" si="7"/>
        <v>0</v>
      </c>
    </row>
    <row r="128" spans="1:15">
      <c r="A128" s="102"/>
      <c r="B128" s="336"/>
      <c r="C128" s="104"/>
      <c r="D128" s="103"/>
      <c r="E128" s="103"/>
      <c r="F128" s="105"/>
      <c r="G128" s="103"/>
      <c r="H128" s="106"/>
      <c r="I128" s="683"/>
      <c r="J128" s="683"/>
      <c r="K128" s="686">
        <f t="shared" si="8"/>
        <v>0</v>
      </c>
      <c r="L128" s="683"/>
      <c r="M128" s="689">
        <f t="shared" si="9"/>
        <v>0</v>
      </c>
      <c r="N128" s="683"/>
      <c r="O128" s="693">
        <f t="shared" si="7"/>
        <v>0</v>
      </c>
    </row>
    <row r="129" spans="1:15">
      <c r="A129" s="102"/>
      <c r="B129" s="336"/>
      <c r="C129" s="104"/>
      <c r="D129" s="103"/>
      <c r="E129" s="103"/>
      <c r="F129" s="105"/>
      <c r="G129" s="103"/>
      <c r="H129" s="106"/>
      <c r="I129" s="683"/>
      <c r="J129" s="683"/>
      <c r="K129" s="686">
        <f t="shared" si="8"/>
        <v>0</v>
      </c>
      <c r="L129" s="683"/>
      <c r="M129" s="689">
        <f t="shared" si="9"/>
        <v>0</v>
      </c>
      <c r="N129" s="683"/>
      <c r="O129" s="693">
        <f t="shared" si="7"/>
        <v>0</v>
      </c>
    </row>
    <row r="130" spans="1:15">
      <c r="A130" s="102"/>
      <c r="B130" s="336"/>
      <c r="C130" s="104"/>
      <c r="D130" s="103"/>
      <c r="E130" s="103"/>
      <c r="F130" s="105"/>
      <c r="G130" s="103"/>
      <c r="H130" s="106"/>
      <c r="I130" s="683"/>
      <c r="J130" s="683"/>
      <c r="K130" s="686">
        <f t="shared" si="8"/>
        <v>0</v>
      </c>
      <c r="L130" s="683"/>
      <c r="M130" s="689">
        <f t="shared" si="9"/>
        <v>0</v>
      </c>
      <c r="N130" s="683"/>
      <c r="O130" s="693">
        <f t="shared" si="7"/>
        <v>0</v>
      </c>
    </row>
    <row r="131" spans="1:15">
      <c r="A131" s="102"/>
      <c r="B131" s="336"/>
      <c r="C131" s="104"/>
      <c r="D131" s="103"/>
      <c r="E131" s="103"/>
      <c r="F131" s="105"/>
      <c r="G131" s="103"/>
      <c r="H131" s="106"/>
      <c r="I131" s="683"/>
      <c r="J131" s="683"/>
      <c r="K131" s="686">
        <f t="shared" si="8"/>
        <v>0</v>
      </c>
      <c r="L131" s="683"/>
      <c r="M131" s="689">
        <f t="shared" si="9"/>
        <v>0</v>
      </c>
      <c r="N131" s="683"/>
      <c r="O131" s="693">
        <f t="shared" si="7"/>
        <v>0</v>
      </c>
    </row>
    <row r="132" spans="1:15">
      <c r="A132" s="102"/>
      <c r="B132" s="336"/>
      <c r="C132" s="104"/>
      <c r="D132" s="103"/>
      <c r="E132" s="103"/>
      <c r="F132" s="105"/>
      <c r="G132" s="103"/>
      <c r="H132" s="106"/>
      <c r="I132" s="683"/>
      <c r="J132" s="683"/>
      <c r="K132" s="686">
        <f t="shared" si="8"/>
        <v>0</v>
      </c>
      <c r="L132" s="683"/>
      <c r="M132" s="689">
        <f t="shared" si="9"/>
        <v>0</v>
      </c>
      <c r="N132" s="683"/>
      <c r="O132" s="693">
        <f t="shared" si="7"/>
        <v>0</v>
      </c>
    </row>
    <row r="133" spans="1:15">
      <c r="A133" s="102"/>
      <c r="B133" s="336"/>
      <c r="C133" s="104"/>
      <c r="D133" s="103"/>
      <c r="E133" s="103"/>
      <c r="F133" s="105"/>
      <c r="G133" s="103"/>
      <c r="H133" s="106"/>
      <c r="I133" s="683"/>
      <c r="J133" s="683"/>
      <c r="K133" s="686">
        <f t="shared" si="8"/>
        <v>0</v>
      </c>
      <c r="L133" s="683"/>
      <c r="M133" s="689">
        <f t="shared" si="9"/>
        <v>0</v>
      </c>
      <c r="N133" s="683"/>
      <c r="O133" s="693">
        <f t="shared" si="7"/>
        <v>0</v>
      </c>
    </row>
    <row r="134" spans="1:15">
      <c r="A134" s="102"/>
      <c r="B134" s="336"/>
      <c r="C134" s="104"/>
      <c r="D134" s="103"/>
      <c r="E134" s="103"/>
      <c r="F134" s="105"/>
      <c r="G134" s="103"/>
      <c r="H134" s="106"/>
      <c r="I134" s="683"/>
      <c r="J134" s="683"/>
      <c r="K134" s="686">
        <f t="shared" si="8"/>
        <v>0</v>
      </c>
      <c r="L134" s="683"/>
      <c r="M134" s="689">
        <f t="shared" si="9"/>
        <v>0</v>
      </c>
      <c r="N134" s="683"/>
      <c r="O134" s="693">
        <f t="shared" si="7"/>
        <v>0</v>
      </c>
    </row>
    <row r="135" spans="1:15">
      <c r="A135" s="102"/>
      <c r="B135" s="336"/>
      <c r="C135" s="104"/>
      <c r="D135" s="103"/>
      <c r="E135" s="103"/>
      <c r="F135" s="105"/>
      <c r="G135" s="103"/>
      <c r="H135" s="106"/>
      <c r="I135" s="683"/>
      <c r="J135" s="683"/>
      <c r="K135" s="686">
        <f t="shared" si="8"/>
        <v>0</v>
      </c>
      <c r="L135" s="683"/>
      <c r="M135" s="689">
        <f t="shared" si="9"/>
        <v>0</v>
      </c>
      <c r="N135" s="683"/>
      <c r="O135" s="693">
        <f t="shared" si="7"/>
        <v>0</v>
      </c>
    </row>
    <row r="136" spans="1:15">
      <c r="A136" s="102"/>
      <c r="B136" s="336"/>
      <c r="C136" s="104"/>
      <c r="D136" s="103"/>
      <c r="E136" s="103"/>
      <c r="F136" s="105"/>
      <c r="G136" s="103"/>
      <c r="H136" s="106"/>
      <c r="I136" s="683"/>
      <c r="J136" s="683"/>
      <c r="K136" s="686">
        <f t="shared" si="8"/>
        <v>0</v>
      </c>
      <c r="L136" s="683"/>
      <c r="M136" s="689">
        <f t="shared" si="9"/>
        <v>0</v>
      </c>
      <c r="N136" s="683"/>
      <c r="O136" s="693">
        <f t="shared" si="7"/>
        <v>0</v>
      </c>
    </row>
    <row r="137" spans="1:15">
      <c r="A137" s="102"/>
      <c r="B137" s="336"/>
      <c r="C137" s="104"/>
      <c r="D137" s="103"/>
      <c r="E137" s="103"/>
      <c r="F137" s="105"/>
      <c r="G137" s="103"/>
      <c r="H137" s="106"/>
      <c r="I137" s="683"/>
      <c r="J137" s="683"/>
      <c r="K137" s="686">
        <f t="shared" si="8"/>
        <v>0</v>
      </c>
      <c r="L137" s="683"/>
      <c r="M137" s="689">
        <f t="shared" si="9"/>
        <v>0</v>
      </c>
      <c r="N137" s="683"/>
      <c r="O137" s="693">
        <f t="shared" si="7"/>
        <v>0</v>
      </c>
    </row>
    <row r="138" spans="1:15">
      <c r="A138" s="102"/>
      <c r="B138" s="336"/>
      <c r="C138" s="104"/>
      <c r="D138" s="103"/>
      <c r="E138" s="103"/>
      <c r="F138" s="105"/>
      <c r="G138" s="103"/>
      <c r="H138" s="106"/>
      <c r="I138" s="683"/>
      <c r="J138" s="683"/>
      <c r="K138" s="686">
        <f t="shared" si="8"/>
        <v>0</v>
      </c>
      <c r="L138" s="683"/>
      <c r="M138" s="689">
        <f t="shared" si="9"/>
        <v>0</v>
      </c>
      <c r="N138" s="683"/>
      <c r="O138" s="693">
        <f t="shared" si="7"/>
        <v>0</v>
      </c>
    </row>
    <row r="139" spans="1:15">
      <c r="A139" s="102"/>
      <c r="B139" s="336"/>
      <c r="C139" s="104"/>
      <c r="D139" s="103"/>
      <c r="E139" s="103"/>
      <c r="F139" s="105"/>
      <c r="G139" s="103"/>
      <c r="H139" s="106"/>
      <c r="I139" s="683"/>
      <c r="J139" s="683"/>
      <c r="K139" s="686">
        <f t="shared" si="8"/>
        <v>0</v>
      </c>
      <c r="L139" s="683"/>
      <c r="M139" s="689">
        <f t="shared" si="9"/>
        <v>0</v>
      </c>
      <c r="N139" s="683"/>
      <c r="O139" s="693">
        <f t="shared" si="7"/>
        <v>0</v>
      </c>
    </row>
    <row r="140" spans="1:15">
      <c r="A140" s="102"/>
      <c r="B140" s="336"/>
      <c r="C140" s="104"/>
      <c r="D140" s="103"/>
      <c r="E140" s="103"/>
      <c r="F140" s="105"/>
      <c r="G140" s="103"/>
      <c r="H140" s="106"/>
      <c r="I140" s="683"/>
      <c r="J140" s="683"/>
      <c r="K140" s="686">
        <f t="shared" si="8"/>
        <v>0</v>
      </c>
      <c r="L140" s="683"/>
      <c r="M140" s="689">
        <f t="shared" si="9"/>
        <v>0</v>
      </c>
      <c r="N140" s="683"/>
      <c r="O140" s="693">
        <f t="shared" si="7"/>
        <v>0</v>
      </c>
    </row>
    <row r="141" spans="1:15">
      <c r="A141" s="102"/>
      <c r="B141" s="336"/>
      <c r="C141" s="104"/>
      <c r="D141" s="103"/>
      <c r="E141" s="103"/>
      <c r="F141" s="105"/>
      <c r="G141" s="103"/>
      <c r="H141" s="106"/>
      <c r="I141" s="683"/>
      <c r="J141" s="683"/>
      <c r="K141" s="686">
        <f t="shared" si="8"/>
        <v>0</v>
      </c>
      <c r="L141" s="683"/>
      <c r="M141" s="689">
        <f t="shared" si="9"/>
        <v>0</v>
      </c>
      <c r="N141" s="683"/>
      <c r="O141" s="693">
        <f t="shared" si="7"/>
        <v>0</v>
      </c>
    </row>
    <row r="142" spans="1:15">
      <c r="A142" s="102"/>
      <c r="B142" s="336"/>
      <c r="C142" s="104"/>
      <c r="D142" s="103"/>
      <c r="E142" s="103"/>
      <c r="F142" s="105"/>
      <c r="G142" s="103"/>
      <c r="H142" s="106"/>
      <c r="I142" s="683"/>
      <c r="J142" s="683"/>
      <c r="K142" s="686">
        <f t="shared" si="8"/>
        <v>0</v>
      </c>
      <c r="L142" s="683"/>
      <c r="M142" s="689">
        <f t="shared" si="9"/>
        <v>0</v>
      </c>
      <c r="N142" s="683"/>
      <c r="O142" s="693">
        <f t="shared" si="7"/>
        <v>0</v>
      </c>
    </row>
    <row r="143" spans="1:15">
      <c r="A143" s="102"/>
      <c r="B143" s="336"/>
      <c r="C143" s="104"/>
      <c r="D143" s="103"/>
      <c r="E143" s="103"/>
      <c r="F143" s="105"/>
      <c r="G143" s="103"/>
      <c r="H143" s="106"/>
      <c r="I143" s="683"/>
      <c r="J143" s="683"/>
      <c r="K143" s="686">
        <f t="shared" si="8"/>
        <v>0</v>
      </c>
      <c r="L143" s="683"/>
      <c r="M143" s="689">
        <f t="shared" si="9"/>
        <v>0</v>
      </c>
      <c r="N143" s="683"/>
      <c r="O143" s="693">
        <f t="shared" si="7"/>
        <v>0</v>
      </c>
    </row>
    <row r="144" spans="1:15">
      <c r="A144" s="102"/>
      <c r="B144" s="336"/>
      <c r="C144" s="104"/>
      <c r="D144" s="103"/>
      <c r="E144" s="103"/>
      <c r="F144" s="105"/>
      <c r="G144" s="103"/>
      <c r="H144" s="106"/>
      <c r="I144" s="683"/>
      <c r="J144" s="683"/>
      <c r="K144" s="686">
        <f t="shared" si="8"/>
        <v>0</v>
      </c>
      <c r="L144" s="683"/>
      <c r="M144" s="689">
        <f t="shared" si="9"/>
        <v>0</v>
      </c>
      <c r="N144" s="683"/>
      <c r="O144" s="693">
        <f t="shared" si="7"/>
        <v>0</v>
      </c>
    </row>
    <row r="145" spans="1:15">
      <c r="A145" s="102"/>
      <c r="B145" s="336"/>
      <c r="C145" s="104"/>
      <c r="D145" s="103"/>
      <c r="E145" s="103"/>
      <c r="F145" s="105"/>
      <c r="G145" s="103"/>
      <c r="H145" s="106"/>
      <c r="I145" s="683"/>
      <c r="J145" s="683"/>
      <c r="K145" s="686">
        <f t="shared" si="8"/>
        <v>0</v>
      </c>
      <c r="L145" s="683"/>
      <c r="M145" s="689">
        <f t="shared" si="9"/>
        <v>0</v>
      </c>
      <c r="N145" s="683"/>
      <c r="O145" s="693">
        <f t="shared" si="7"/>
        <v>0</v>
      </c>
    </row>
    <row r="146" spans="1:15">
      <c r="A146" s="102"/>
      <c r="B146" s="336"/>
      <c r="C146" s="104"/>
      <c r="D146" s="103"/>
      <c r="E146" s="103"/>
      <c r="F146" s="105"/>
      <c r="G146" s="103"/>
      <c r="H146" s="106"/>
      <c r="I146" s="683"/>
      <c r="J146" s="683"/>
      <c r="K146" s="686">
        <f t="shared" si="8"/>
        <v>0</v>
      </c>
      <c r="L146" s="683"/>
      <c r="M146" s="689">
        <f t="shared" si="9"/>
        <v>0</v>
      </c>
      <c r="N146" s="683"/>
      <c r="O146" s="693">
        <f t="shared" si="7"/>
        <v>0</v>
      </c>
    </row>
    <row r="147" spans="1:15">
      <c r="A147" s="102"/>
      <c r="B147" s="336"/>
      <c r="C147" s="104"/>
      <c r="D147" s="103"/>
      <c r="E147" s="103"/>
      <c r="F147" s="105"/>
      <c r="G147" s="103"/>
      <c r="H147" s="106"/>
      <c r="I147" s="683"/>
      <c r="J147" s="683"/>
      <c r="K147" s="686">
        <f t="shared" si="8"/>
        <v>0</v>
      </c>
      <c r="L147" s="683"/>
      <c r="M147" s="689">
        <f t="shared" si="9"/>
        <v>0</v>
      </c>
      <c r="N147" s="683"/>
      <c r="O147" s="693">
        <f t="shared" si="7"/>
        <v>0</v>
      </c>
    </row>
    <row r="148" spans="1:15">
      <c r="A148" s="102"/>
      <c r="B148" s="336"/>
      <c r="C148" s="104"/>
      <c r="D148" s="103"/>
      <c r="E148" s="103"/>
      <c r="F148" s="105"/>
      <c r="G148" s="103"/>
      <c r="H148" s="106"/>
      <c r="I148" s="683"/>
      <c r="J148" s="683"/>
      <c r="K148" s="686">
        <f t="shared" si="8"/>
        <v>0</v>
      </c>
      <c r="L148" s="683"/>
      <c r="M148" s="689">
        <f t="shared" si="9"/>
        <v>0</v>
      </c>
      <c r="N148" s="683"/>
      <c r="O148" s="693">
        <f t="shared" si="7"/>
        <v>0</v>
      </c>
    </row>
    <row r="149" spans="1:15">
      <c r="A149" s="102"/>
      <c r="B149" s="336"/>
      <c r="C149" s="104"/>
      <c r="D149" s="103"/>
      <c r="E149" s="103"/>
      <c r="F149" s="105"/>
      <c r="G149" s="103"/>
      <c r="H149" s="106"/>
      <c r="I149" s="683"/>
      <c r="J149" s="683"/>
      <c r="K149" s="686">
        <f t="shared" si="8"/>
        <v>0</v>
      </c>
      <c r="L149" s="683"/>
      <c r="M149" s="689">
        <f t="shared" si="9"/>
        <v>0</v>
      </c>
      <c r="N149" s="683"/>
      <c r="O149" s="693">
        <f t="shared" si="7"/>
        <v>0</v>
      </c>
    </row>
    <row r="150" spans="1:15">
      <c r="A150" s="102"/>
      <c r="B150" s="336"/>
      <c r="C150" s="104"/>
      <c r="D150" s="103"/>
      <c r="E150" s="103"/>
      <c r="F150" s="105"/>
      <c r="G150" s="103"/>
      <c r="H150" s="106"/>
      <c r="I150" s="683"/>
      <c r="J150" s="683"/>
      <c r="K150" s="686">
        <f t="shared" si="8"/>
        <v>0</v>
      </c>
      <c r="L150" s="683"/>
      <c r="M150" s="689">
        <f t="shared" si="9"/>
        <v>0</v>
      </c>
      <c r="N150" s="683"/>
      <c r="O150" s="693">
        <f t="shared" si="7"/>
        <v>0</v>
      </c>
    </row>
    <row r="151" spans="1:15">
      <c r="A151" s="102"/>
      <c r="B151" s="336"/>
      <c r="C151" s="104"/>
      <c r="D151" s="103"/>
      <c r="E151" s="103"/>
      <c r="F151" s="105"/>
      <c r="G151" s="103"/>
      <c r="H151" s="106"/>
      <c r="I151" s="683"/>
      <c r="J151" s="683"/>
      <c r="K151" s="686">
        <f t="shared" si="8"/>
        <v>0</v>
      </c>
      <c r="L151" s="683"/>
      <c r="M151" s="689">
        <f t="shared" si="9"/>
        <v>0</v>
      </c>
      <c r="N151" s="683"/>
      <c r="O151" s="693">
        <f t="shared" si="7"/>
        <v>0</v>
      </c>
    </row>
    <row r="152" spans="1:15">
      <c r="A152" s="102"/>
      <c r="B152" s="336"/>
      <c r="C152" s="104"/>
      <c r="D152" s="103"/>
      <c r="E152" s="103"/>
      <c r="F152" s="105"/>
      <c r="G152" s="103"/>
      <c r="H152" s="106"/>
      <c r="I152" s="683"/>
      <c r="J152" s="683"/>
      <c r="K152" s="686">
        <f t="shared" si="8"/>
        <v>0</v>
      </c>
      <c r="L152" s="683"/>
      <c r="M152" s="689">
        <f t="shared" si="9"/>
        <v>0</v>
      </c>
      <c r="N152" s="683"/>
      <c r="O152" s="693">
        <f t="shared" si="7"/>
        <v>0</v>
      </c>
    </row>
    <row r="153" spans="1:15">
      <c r="A153" s="102"/>
      <c r="B153" s="336"/>
      <c r="C153" s="104"/>
      <c r="D153" s="103"/>
      <c r="E153" s="103"/>
      <c r="F153" s="105"/>
      <c r="G153" s="103"/>
      <c r="H153" s="106"/>
      <c r="I153" s="683"/>
      <c r="J153" s="683"/>
      <c r="K153" s="686">
        <f t="shared" si="8"/>
        <v>0</v>
      </c>
      <c r="L153" s="683"/>
      <c r="M153" s="689">
        <f t="shared" si="9"/>
        <v>0</v>
      </c>
      <c r="N153" s="683"/>
      <c r="O153" s="693">
        <f t="shared" si="7"/>
        <v>0</v>
      </c>
    </row>
    <row r="154" spans="1:15">
      <c r="A154" s="102"/>
      <c r="B154" s="336"/>
      <c r="C154" s="104"/>
      <c r="D154" s="103"/>
      <c r="E154" s="103"/>
      <c r="F154" s="105"/>
      <c r="G154" s="103"/>
      <c r="H154" s="106"/>
      <c r="I154" s="683"/>
      <c r="J154" s="683"/>
      <c r="K154" s="686">
        <f t="shared" si="8"/>
        <v>0</v>
      </c>
      <c r="L154" s="683"/>
      <c r="M154" s="689">
        <f t="shared" si="9"/>
        <v>0</v>
      </c>
      <c r="N154" s="683"/>
      <c r="O154" s="693">
        <f t="shared" si="7"/>
        <v>0</v>
      </c>
    </row>
    <row r="155" spans="1:15">
      <c r="A155" s="102"/>
      <c r="B155" s="336"/>
      <c r="C155" s="104"/>
      <c r="D155" s="103"/>
      <c r="E155" s="103"/>
      <c r="F155" s="105"/>
      <c r="G155" s="103"/>
      <c r="H155" s="106"/>
      <c r="I155" s="683"/>
      <c r="J155" s="683"/>
      <c r="K155" s="686">
        <f t="shared" si="8"/>
        <v>0</v>
      </c>
      <c r="L155" s="683"/>
      <c r="M155" s="689">
        <f t="shared" si="9"/>
        <v>0</v>
      </c>
      <c r="N155" s="683"/>
      <c r="O155" s="693">
        <f t="shared" si="7"/>
        <v>0</v>
      </c>
    </row>
    <row r="156" spans="1:15">
      <c r="A156" s="102"/>
      <c r="B156" s="336"/>
      <c r="C156" s="104"/>
      <c r="D156" s="103"/>
      <c r="E156" s="103"/>
      <c r="F156" s="105"/>
      <c r="G156" s="103"/>
      <c r="H156" s="106"/>
      <c r="I156" s="683"/>
      <c r="J156" s="683"/>
      <c r="K156" s="686">
        <f t="shared" si="8"/>
        <v>0</v>
      </c>
      <c r="L156" s="683"/>
      <c r="M156" s="689">
        <f t="shared" si="9"/>
        <v>0</v>
      </c>
      <c r="N156" s="683"/>
      <c r="O156" s="693">
        <f t="shared" si="7"/>
        <v>0</v>
      </c>
    </row>
    <row r="157" spans="1:15">
      <c r="A157" s="102"/>
      <c r="B157" s="336"/>
      <c r="C157" s="104"/>
      <c r="D157" s="103"/>
      <c r="E157" s="103"/>
      <c r="F157" s="105"/>
      <c r="G157" s="103"/>
      <c r="H157" s="106"/>
      <c r="I157" s="683"/>
      <c r="J157" s="683"/>
      <c r="K157" s="686">
        <f t="shared" si="8"/>
        <v>0</v>
      </c>
      <c r="L157" s="683"/>
      <c r="M157" s="689">
        <f t="shared" si="9"/>
        <v>0</v>
      </c>
      <c r="N157" s="683"/>
      <c r="O157" s="693">
        <f t="shared" si="7"/>
        <v>0</v>
      </c>
    </row>
    <row r="158" spans="1:15">
      <c r="A158" s="102"/>
      <c r="B158" s="336"/>
      <c r="C158" s="104"/>
      <c r="D158" s="103"/>
      <c r="E158" s="103"/>
      <c r="F158" s="105"/>
      <c r="G158" s="103"/>
      <c r="H158" s="106"/>
      <c r="I158" s="683"/>
      <c r="J158" s="683"/>
      <c r="K158" s="686">
        <f t="shared" si="8"/>
        <v>0</v>
      </c>
      <c r="L158" s="683"/>
      <c r="M158" s="689">
        <f t="shared" si="9"/>
        <v>0</v>
      </c>
      <c r="N158" s="683"/>
      <c r="O158" s="693">
        <f t="shared" si="7"/>
        <v>0</v>
      </c>
    </row>
    <row r="159" spans="1:15">
      <c r="A159" s="102"/>
      <c r="B159" s="336"/>
      <c r="C159" s="104"/>
      <c r="D159" s="103"/>
      <c r="E159" s="103"/>
      <c r="F159" s="105"/>
      <c r="G159" s="103"/>
      <c r="H159" s="106"/>
      <c r="I159" s="683"/>
      <c r="J159" s="683"/>
      <c r="K159" s="686">
        <f t="shared" si="8"/>
        <v>0</v>
      </c>
      <c r="L159" s="683"/>
      <c r="M159" s="689">
        <f t="shared" si="9"/>
        <v>0</v>
      </c>
      <c r="N159" s="683"/>
      <c r="O159" s="693">
        <f t="shared" si="7"/>
        <v>0</v>
      </c>
    </row>
    <row r="160" spans="1:15">
      <c r="A160" s="102"/>
      <c r="B160" s="336"/>
      <c r="C160" s="104"/>
      <c r="D160" s="103"/>
      <c r="E160" s="103"/>
      <c r="F160" s="105"/>
      <c r="G160" s="103"/>
      <c r="H160" s="106"/>
      <c r="I160" s="683"/>
      <c r="J160" s="683"/>
      <c r="K160" s="686">
        <f t="shared" si="8"/>
        <v>0</v>
      </c>
      <c r="L160" s="683"/>
      <c r="M160" s="689">
        <f t="shared" si="9"/>
        <v>0</v>
      </c>
      <c r="N160" s="683"/>
      <c r="O160" s="693">
        <f t="shared" si="7"/>
        <v>0</v>
      </c>
    </row>
    <row r="161" spans="1:15">
      <c r="A161" s="102"/>
      <c r="B161" s="336"/>
      <c r="C161" s="104"/>
      <c r="D161" s="103"/>
      <c r="E161" s="103"/>
      <c r="F161" s="105"/>
      <c r="G161" s="103"/>
      <c r="H161" s="106"/>
      <c r="I161" s="683"/>
      <c r="J161" s="683"/>
      <c r="K161" s="686">
        <f t="shared" si="8"/>
        <v>0</v>
      </c>
      <c r="L161" s="683"/>
      <c r="M161" s="689">
        <f t="shared" si="9"/>
        <v>0</v>
      </c>
      <c r="N161" s="683"/>
      <c r="O161" s="693">
        <f t="shared" si="7"/>
        <v>0</v>
      </c>
    </row>
    <row r="162" spans="1:15">
      <c r="A162" s="102"/>
      <c r="B162" s="336"/>
      <c r="C162" s="104"/>
      <c r="D162" s="103"/>
      <c r="E162" s="103"/>
      <c r="F162" s="105"/>
      <c r="G162" s="103"/>
      <c r="H162" s="106"/>
      <c r="I162" s="683"/>
      <c r="J162" s="683"/>
      <c r="K162" s="686">
        <f t="shared" si="8"/>
        <v>0</v>
      </c>
      <c r="L162" s="683"/>
      <c r="M162" s="689">
        <f t="shared" si="9"/>
        <v>0</v>
      </c>
      <c r="N162" s="683"/>
      <c r="O162" s="693">
        <f t="shared" si="7"/>
        <v>0</v>
      </c>
    </row>
    <row r="163" spans="1:15">
      <c r="A163" s="102"/>
      <c r="B163" s="336"/>
      <c r="C163" s="104"/>
      <c r="D163" s="103"/>
      <c r="E163" s="103"/>
      <c r="F163" s="105"/>
      <c r="G163" s="103"/>
      <c r="H163" s="106"/>
      <c r="I163" s="683"/>
      <c r="J163" s="683"/>
      <c r="K163" s="686">
        <f t="shared" si="8"/>
        <v>0</v>
      </c>
      <c r="L163" s="683"/>
      <c r="M163" s="689">
        <f t="shared" si="9"/>
        <v>0</v>
      </c>
      <c r="N163" s="683"/>
      <c r="O163" s="693">
        <f t="shared" si="7"/>
        <v>0</v>
      </c>
    </row>
    <row r="164" spans="1:15">
      <c r="A164" s="102"/>
      <c r="B164" s="336"/>
      <c r="C164" s="104"/>
      <c r="D164" s="103"/>
      <c r="E164" s="103"/>
      <c r="F164" s="105"/>
      <c r="G164" s="103"/>
      <c r="H164" s="106"/>
      <c r="I164" s="683"/>
      <c r="J164" s="683"/>
      <c r="K164" s="686">
        <f t="shared" si="8"/>
        <v>0</v>
      </c>
      <c r="L164" s="683"/>
      <c r="M164" s="689">
        <f t="shared" si="9"/>
        <v>0</v>
      </c>
      <c r="N164" s="683"/>
      <c r="O164" s="693">
        <f t="shared" si="7"/>
        <v>0</v>
      </c>
    </row>
    <row r="165" spans="1:15">
      <c r="A165" s="102"/>
      <c r="B165" s="336"/>
      <c r="C165" s="104"/>
      <c r="D165" s="103"/>
      <c r="E165" s="103"/>
      <c r="F165" s="105"/>
      <c r="G165" s="103"/>
      <c r="H165" s="106"/>
      <c r="I165" s="683"/>
      <c r="J165" s="683"/>
      <c r="K165" s="686">
        <f t="shared" si="8"/>
        <v>0</v>
      </c>
      <c r="L165" s="683"/>
      <c r="M165" s="689">
        <f t="shared" si="9"/>
        <v>0</v>
      </c>
      <c r="N165" s="683"/>
      <c r="O165" s="693">
        <f t="shared" si="7"/>
        <v>0</v>
      </c>
    </row>
    <row r="166" spans="1:15">
      <c r="A166" s="102"/>
      <c r="B166" s="336"/>
      <c r="C166" s="104"/>
      <c r="D166" s="103"/>
      <c r="E166" s="103"/>
      <c r="F166" s="105"/>
      <c r="G166" s="103"/>
      <c r="H166" s="106"/>
      <c r="I166" s="683"/>
      <c r="J166" s="683"/>
      <c r="K166" s="686">
        <f t="shared" si="8"/>
        <v>0</v>
      </c>
      <c r="L166" s="683"/>
      <c r="M166" s="689">
        <f t="shared" si="9"/>
        <v>0</v>
      </c>
      <c r="N166" s="683"/>
      <c r="O166" s="693">
        <f t="shared" si="7"/>
        <v>0</v>
      </c>
    </row>
    <row r="167" spans="1:15">
      <c r="A167" s="102"/>
      <c r="B167" s="336"/>
      <c r="C167" s="104"/>
      <c r="D167" s="103"/>
      <c r="E167" s="103"/>
      <c r="F167" s="105"/>
      <c r="G167" s="103"/>
      <c r="H167" s="106"/>
      <c r="I167" s="683"/>
      <c r="J167" s="683"/>
      <c r="K167" s="686">
        <f t="shared" si="8"/>
        <v>0</v>
      </c>
      <c r="L167" s="683"/>
      <c r="M167" s="689">
        <f t="shared" si="9"/>
        <v>0</v>
      </c>
      <c r="N167" s="683"/>
      <c r="O167" s="693">
        <f t="shared" si="7"/>
        <v>0</v>
      </c>
    </row>
    <row r="168" spans="1:15">
      <c r="A168" s="102"/>
      <c r="B168" s="336"/>
      <c r="C168" s="104"/>
      <c r="D168" s="103"/>
      <c r="E168" s="103"/>
      <c r="F168" s="105"/>
      <c r="G168" s="103"/>
      <c r="H168" s="106"/>
      <c r="I168" s="683"/>
      <c r="J168" s="683"/>
      <c r="K168" s="686">
        <f t="shared" si="8"/>
        <v>0</v>
      </c>
      <c r="L168" s="683"/>
      <c r="M168" s="689">
        <f t="shared" si="9"/>
        <v>0</v>
      </c>
      <c r="N168" s="683"/>
      <c r="O168" s="693">
        <f t="shared" ref="O168:O231" si="10">SUM(M168-N168)</f>
        <v>0</v>
      </c>
    </row>
    <row r="169" spans="1:15">
      <c r="A169" s="102"/>
      <c r="B169" s="336"/>
      <c r="C169" s="104"/>
      <c r="D169" s="103"/>
      <c r="E169" s="103"/>
      <c r="F169" s="105"/>
      <c r="G169" s="103"/>
      <c r="H169" s="106"/>
      <c r="I169" s="683"/>
      <c r="J169" s="683"/>
      <c r="K169" s="686">
        <f t="shared" si="8"/>
        <v>0</v>
      </c>
      <c r="L169" s="683"/>
      <c r="M169" s="689">
        <f t="shared" si="9"/>
        <v>0</v>
      </c>
      <c r="N169" s="683"/>
      <c r="O169" s="693">
        <f t="shared" si="10"/>
        <v>0</v>
      </c>
    </row>
    <row r="170" spans="1:15">
      <c r="A170" s="102"/>
      <c r="B170" s="336"/>
      <c r="C170" s="104"/>
      <c r="D170" s="103"/>
      <c r="E170" s="103"/>
      <c r="F170" s="105"/>
      <c r="G170" s="103"/>
      <c r="H170" s="106"/>
      <c r="I170" s="683"/>
      <c r="J170" s="683"/>
      <c r="K170" s="686">
        <f t="shared" ref="K170:K232" si="11">SUM(I170:J170)</f>
        <v>0</v>
      </c>
      <c r="L170" s="683"/>
      <c r="M170" s="689">
        <f t="shared" ref="M170:M232" si="12">SUM(K170-L170)</f>
        <v>0</v>
      </c>
      <c r="N170" s="683"/>
      <c r="O170" s="693">
        <f t="shared" si="10"/>
        <v>0</v>
      </c>
    </row>
    <row r="171" spans="1:15">
      <c r="A171" s="102"/>
      <c r="B171" s="336"/>
      <c r="C171" s="104"/>
      <c r="D171" s="103"/>
      <c r="E171" s="103"/>
      <c r="F171" s="105"/>
      <c r="G171" s="103"/>
      <c r="H171" s="106"/>
      <c r="I171" s="683"/>
      <c r="J171" s="683"/>
      <c r="K171" s="686">
        <f t="shared" si="11"/>
        <v>0</v>
      </c>
      <c r="L171" s="683"/>
      <c r="M171" s="689">
        <f t="shared" si="12"/>
        <v>0</v>
      </c>
      <c r="N171" s="683"/>
      <c r="O171" s="693">
        <f t="shared" si="10"/>
        <v>0</v>
      </c>
    </row>
    <row r="172" spans="1:15">
      <c r="A172" s="102"/>
      <c r="B172" s="336"/>
      <c r="C172" s="104"/>
      <c r="D172" s="103"/>
      <c r="E172" s="103"/>
      <c r="F172" s="105"/>
      <c r="G172" s="103"/>
      <c r="H172" s="106"/>
      <c r="I172" s="683"/>
      <c r="J172" s="683"/>
      <c r="K172" s="686">
        <f t="shared" si="11"/>
        <v>0</v>
      </c>
      <c r="L172" s="683"/>
      <c r="M172" s="689">
        <f t="shared" si="12"/>
        <v>0</v>
      </c>
      <c r="N172" s="683"/>
      <c r="O172" s="693">
        <f t="shared" si="10"/>
        <v>0</v>
      </c>
    </row>
    <row r="173" spans="1:15">
      <c r="A173" s="102"/>
      <c r="B173" s="336"/>
      <c r="C173" s="104"/>
      <c r="D173" s="103"/>
      <c r="E173" s="103"/>
      <c r="F173" s="105"/>
      <c r="G173" s="103"/>
      <c r="H173" s="106"/>
      <c r="I173" s="683"/>
      <c r="J173" s="683"/>
      <c r="K173" s="686">
        <f t="shared" si="11"/>
        <v>0</v>
      </c>
      <c r="L173" s="683"/>
      <c r="M173" s="689">
        <f t="shared" si="12"/>
        <v>0</v>
      </c>
      <c r="N173" s="683"/>
      <c r="O173" s="693">
        <f t="shared" si="10"/>
        <v>0</v>
      </c>
    </row>
    <row r="174" spans="1:15">
      <c r="A174" s="102"/>
      <c r="B174" s="336"/>
      <c r="C174" s="104"/>
      <c r="D174" s="103"/>
      <c r="E174" s="103"/>
      <c r="F174" s="105"/>
      <c r="G174" s="103"/>
      <c r="H174" s="106"/>
      <c r="I174" s="683"/>
      <c r="J174" s="683"/>
      <c r="K174" s="686">
        <f t="shared" si="11"/>
        <v>0</v>
      </c>
      <c r="L174" s="683"/>
      <c r="M174" s="689">
        <f t="shared" si="12"/>
        <v>0</v>
      </c>
      <c r="N174" s="683"/>
      <c r="O174" s="693">
        <f t="shared" si="10"/>
        <v>0</v>
      </c>
    </row>
    <row r="175" spans="1:15">
      <c r="A175" s="102"/>
      <c r="B175" s="336"/>
      <c r="C175" s="104"/>
      <c r="D175" s="103"/>
      <c r="E175" s="103"/>
      <c r="F175" s="105"/>
      <c r="G175" s="103"/>
      <c r="H175" s="106"/>
      <c r="I175" s="683"/>
      <c r="J175" s="683"/>
      <c r="K175" s="686">
        <f t="shared" si="11"/>
        <v>0</v>
      </c>
      <c r="L175" s="683"/>
      <c r="M175" s="689">
        <f t="shared" si="12"/>
        <v>0</v>
      </c>
      <c r="N175" s="683"/>
      <c r="O175" s="693">
        <f t="shared" si="10"/>
        <v>0</v>
      </c>
    </row>
    <row r="176" spans="1:15">
      <c r="A176" s="102"/>
      <c r="B176" s="336"/>
      <c r="C176" s="104"/>
      <c r="D176" s="103"/>
      <c r="E176" s="103"/>
      <c r="F176" s="105"/>
      <c r="G176" s="103"/>
      <c r="H176" s="106"/>
      <c r="I176" s="683"/>
      <c r="J176" s="683"/>
      <c r="K176" s="686">
        <f t="shared" si="11"/>
        <v>0</v>
      </c>
      <c r="L176" s="683"/>
      <c r="M176" s="689">
        <f t="shared" si="12"/>
        <v>0</v>
      </c>
      <c r="N176" s="683"/>
      <c r="O176" s="693">
        <f t="shared" si="10"/>
        <v>0</v>
      </c>
    </row>
    <row r="177" spans="1:15">
      <c r="A177" s="102"/>
      <c r="B177" s="336"/>
      <c r="C177" s="104"/>
      <c r="D177" s="103"/>
      <c r="E177" s="103"/>
      <c r="F177" s="105"/>
      <c r="G177" s="103"/>
      <c r="H177" s="106"/>
      <c r="I177" s="683"/>
      <c r="J177" s="683"/>
      <c r="K177" s="686">
        <f t="shared" si="11"/>
        <v>0</v>
      </c>
      <c r="L177" s="683"/>
      <c r="M177" s="689">
        <f t="shared" si="12"/>
        <v>0</v>
      </c>
      <c r="N177" s="683"/>
      <c r="O177" s="693">
        <f t="shared" si="10"/>
        <v>0</v>
      </c>
    </row>
    <row r="178" spans="1:15">
      <c r="A178" s="102"/>
      <c r="B178" s="336"/>
      <c r="C178" s="104"/>
      <c r="D178" s="103"/>
      <c r="E178" s="103"/>
      <c r="F178" s="105"/>
      <c r="G178" s="103"/>
      <c r="H178" s="106"/>
      <c r="I178" s="683"/>
      <c r="J178" s="683"/>
      <c r="K178" s="686">
        <f t="shared" si="11"/>
        <v>0</v>
      </c>
      <c r="L178" s="683"/>
      <c r="M178" s="689">
        <f t="shared" si="12"/>
        <v>0</v>
      </c>
      <c r="N178" s="683"/>
      <c r="O178" s="693">
        <f t="shared" si="10"/>
        <v>0</v>
      </c>
    </row>
    <row r="179" spans="1:15">
      <c r="A179" s="102"/>
      <c r="B179" s="336"/>
      <c r="C179" s="104"/>
      <c r="D179" s="103"/>
      <c r="E179" s="103"/>
      <c r="F179" s="105"/>
      <c r="G179" s="103"/>
      <c r="H179" s="106"/>
      <c r="I179" s="683"/>
      <c r="J179" s="683"/>
      <c r="K179" s="686">
        <f t="shared" si="11"/>
        <v>0</v>
      </c>
      <c r="L179" s="683"/>
      <c r="M179" s="689">
        <f t="shared" si="12"/>
        <v>0</v>
      </c>
      <c r="N179" s="683"/>
      <c r="O179" s="693">
        <f t="shared" si="10"/>
        <v>0</v>
      </c>
    </row>
    <row r="180" spans="1:15">
      <c r="A180" s="102"/>
      <c r="B180" s="336"/>
      <c r="C180" s="104"/>
      <c r="D180" s="103"/>
      <c r="E180" s="103"/>
      <c r="F180" s="105"/>
      <c r="G180" s="103"/>
      <c r="H180" s="106"/>
      <c r="I180" s="683"/>
      <c r="J180" s="683"/>
      <c r="K180" s="686">
        <f t="shared" si="11"/>
        <v>0</v>
      </c>
      <c r="L180" s="683"/>
      <c r="M180" s="689">
        <f t="shared" si="12"/>
        <v>0</v>
      </c>
      <c r="N180" s="683"/>
      <c r="O180" s="693">
        <f t="shared" si="10"/>
        <v>0</v>
      </c>
    </row>
    <row r="181" spans="1:15">
      <c r="A181" s="102"/>
      <c r="B181" s="336"/>
      <c r="C181" s="104"/>
      <c r="D181" s="103"/>
      <c r="E181" s="103"/>
      <c r="F181" s="105"/>
      <c r="G181" s="103"/>
      <c r="H181" s="106"/>
      <c r="I181" s="683"/>
      <c r="J181" s="683"/>
      <c r="K181" s="686">
        <f t="shared" si="11"/>
        <v>0</v>
      </c>
      <c r="L181" s="683"/>
      <c r="M181" s="689">
        <f t="shared" si="12"/>
        <v>0</v>
      </c>
      <c r="N181" s="683"/>
      <c r="O181" s="693">
        <f t="shared" si="10"/>
        <v>0</v>
      </c>
    </row>
    <row r="182" spans="1:15">
      <c r="A182" s="102"/>
      <c r="B182" s="336"/>
      <c r="C182" s="104"/>
      <c r="D182" s="103"/>
      <c r="E182" s="103"/>
      <c r="F182" s="105"/>
      <c r="G182" s="103"/>
      <c r="H182" s="106"/>
      <c r="I182" s="683"/>
      <c r="J182" s="683"/>
      <c r="K182" s="686">
        <f t="shared" si="11"/>
        <v>0</v>
      </c>
      <c r="L182" s="683"/>
      <c r="M182" s="689">
        <f t="shared" si="12"/>
        <v>0</v>
      </c>
      <c r="N182" s="683"/>
      <c r="O182" s="693">
        <f t="shared" si="10"/>
        <v>0</v>
      </c>
    </row>
    <row r="183" spans="1:15">
      <c r="A183" s="102"/>
      <c r="B183" s="336"/>
      <c r="C183" s="104"/>
      <c r="D183" s="103"/>
      <c r="E183" s="103"/>
      <c r="F183" s="105"/>
      <c r="G183" s="103"/>
      <c r="H183" s="106"/>
      <c r="I183" s="683"/>
      <c r="J183" s="683"/>
      <c r="K183" s="686">
        <f t="shared" si="11"/>
        <v>0</v>
      </c>
      <c r="L183" s="683"/>
      <c r="M183" s="689">
        <f t="shared" si="12"/>
        <v>0</v>
      </c>
      <c r="N183" s="683"/>
      <c r="O183" s="693">
        <f t="shared" si="10"/>
        <v>0</v>
      </c>
    </row>
    <row r="184" spans="1:15">
      <c r="A184" s="102"/>
      <c r="B184" s="336"/>
      <c r="C184" s="104"/>
      <c r="D184" s="103"/>
      <c r="E184" s="103"/>
      <c r="F184" s="105"/>
      <c r="G184" s="103"/>
      <c r="H184" s="106"/>
      <c r="I184" s="683"/>
      <c r="J184" s="683"/>
      <c r="K184" s="686">
        <f t="shared" si="11"/>
        <v>0</v>
      </c>
      <c r="L184" s="683"/>
      <c r="M184" s="689">
        <f t="shared" si="12"/>
        <v>0</v>
      </c>
      <c r="N184" s="683"/>
      <c r="O184" s="693">
        <f t="shared" si="10"/>
        <v>0</v>
      </c>
    </row>
    <row r="185" spans="1:15">
      <c r="A185" s="102"/>
      <c r="B185" s="336"/>
      <c r="C185" s="104"/>
      <c r="D185" s="103"/>
      <c r="E185" s="103"/>
      <c r="F185" s="105"/>
      <c r="G185" s="103"/>
      <c r="H185" s="106"/>
      <c r="I185" s="683"/>
      <c r="J185" s="683"/>
      <c r="K185" s="686">
        <f t="shared" si="11"/>
        <v>0</v>
      </c>
      <c r="L185" s="683"/>
      <c r="M185" s="689">
        <f t="shared" si="12"/>
        <v>0</v>
      </c>
      <c r="N185" s="683"/>
      <c r="O185" s="693">
        <f t="shared" si="10"/>
        <v>0</v>
      </c>
    </row>
    <row r="186" spans="1:15">
      <c r="A186" s="102"/>
      <c r="B186" s="336"/>
      <c r="C186" s="104"/>
      <c r="D186" s="103"/>
      <c r="E186" s="103"/>
      <c r="F186" s="105"/>
      <c r="G186" s="103"/>
      <c r="H186" s="106"/>
      <c r="I186" s="683"/>
      <c r="J186" s="683"/>
      <c r="K186" s="686">
        <f t="shared" si="11"/>
        <v>0</v>
      </c>
      <c r="L186" s="683"/>
      <c r="M186" s="689">
        <f t="shared" si="12"/>
        <v>0</v>
      </c>
      <c r="N186" s="683"/>
      <c r="O186" s="693">
        <f t="shared" si="10"/>
        <v>0</v>
      </c>
    </row>
    <row r="187" spans="1:15">
      <c r="A187" s="102"/>
      <c r="B187" s="336"/>
      <c r="C187" s="104"/>
      <c r="D187" s="103"/>
      <c r="E187" s="103"/>
      <c r="F187" s="105"/>
      <c r="G187" s="103"/>
      <c r="H187" s="106"/>
      <c r="I187" s="683"/>
      <c r="J187" s="683"/>
      <c r="K187" s="686">
        <f t="shared" si="11"/>
        <v>0</v>
      </c>
      <c r="L187" s="683"/>
      <c r="M187" s="689">
        <f t="shared" si="12"/>
        <v>0</v>
      </c>
      <c r="N187" s="683"/>
      <c r="O187" s="693">
        <f t="shared" si="10"/>
        <v>0</v>
      </c>
    </row>
    <row r="188" spans="1:15">
      <c r="A188" s="102"/>
      <c r="B188" s="336"/>
      <c r="C188" s="104"/>
      <c r="D188" s="103"/>
      <c r="E188" s="103"/>
      <c r="F188" s="105"/>
      <c r="G188" s="103"/>
      <c r="H188" s="106"/>
      <c r="I188" s="683"/>
      <c r="J188" s="683"/>
      <c r="K188" s="686">
        <f t="shared" si="11"/>
        <v>0</v>
      </c>
      <c r="L188" s="683"/>
      <c r="M188" s="689">
        <f t="shared" si="12"/>
        <v>0</v>
      </c>
      <c r="N188" s="683"/>
      <c r="O188" s="693">
        <f t="shared" si="10"/>
        <v>0</v>
      </c>
    </row>
    <row r="189" spans="1:15">
      <c r="A189" s="102"/>
      <c r="B189" s="336"/>
      <c r="C189" s="104"/>
      <c r="D189" s="103"/>
      <c r="E189" s="103"/>
      <c r="F189" s="105"/>
      <c r="G189" s="103"/>
      <c r="H189" s="106"/>
      <c r="I189" s="683"/>
      <c r="J189" s="683"/>
      <c r="K189" s="686">
        <f t="shared" si="11"/>
        <v>0</v>
      </c>
      <c r="L189" s="683"/>
      <c r="M189" s="689">
        <f t="shared" si="12"/>
        <v>0</v>
      </c>
      <c r="N189" s="683"/>
      <c r="O189" s="693">
        <f t="shared" si="10"/>
        <v>0</v>
      </c>
    </row>
    <row r="190" spans="1:15">
      <c r="A190" s="102"/>
      <c r="B190" s="336"/>
      <c r="C190" s="104"/>
      <c r="D190" s="103"/>
      <c r="E190" s="103"/>
      <c r="F190" s="105"/>
      <c r="G190" s="103"/>
      <c r="H190" s="106"/>
      <c r="I190" s="683"/>
      <c r="J190" s="683"/>
      <c r="K190" s="686">
        <f t="shared" si="11"/>
        <v>0</v>
      </c>
      <c r="L190" s="683"/>
      <c r="M190" s="689">
        <f t="shared" si="12"/>
        <v>0</v>
      </c>
      <c r="N190" s="683"/>
      <c r="O190" s="693">
        <f t="shared" si="10"/>
        <v>0</v>
      </c>
    </row>
    <row r="191" spans="1:15">
      <c r="A191" s="102"/>
      <c r="B191" s="336"/>
      <c r="C191" s="104"/>
      <c r="D191" s="103"/>
      <c r="E191" s="103"/>
      <c r="F191" s="105"/>
      <c r="G191" s="103"/>
      <c r="H191" s="106"/>
      <c r="I191" s="683"/>
      <c r="J191" s="683"/>
      <c r="K191" s="686">
        <f t="shared" si="11"/>
        <v>0</v>
      </c>
      <c r="L191" s="683"/>
      <c r="M191" s="689">
        <f t="shared" si="12"/>
        <v>0</v>
      </c>
      <c r="N191" s="683"/>
      <c r="O191" s="693">
        <f t="shared" si="10"/>
        <v>0</v>
      </c>
    </row>
    <row r="192" spans="1:15">
      <c r="A192" s="102"/>
      <c r="B192" s="336"/>
      <c r="C192" s="104"/>
      <c r="D192" s="103"/>
      <c r="E192" s="103"/>
      <c r="F192" s="105"/>
      <c r="G192" s="103"/>
      <c r="H192" s="106"/>
      <c r="I192" s="683"/>
      <c r="J192" s="683"/>
      <c r="K192" s="686">
        <f t="shared" si="11"/>
        <v>0</v>
      </c>
      <c r="L192" s="683"/>
      <c r="M192" s="689">
        <f t="shared" si="12"/>
        <v>0</v>
      </c>
      <c r="N192" s="683"/>
      <c r="O192" s="693">
        <f t="shared" si="10"/>
        <v>0</v>
      </c>
    </row>
    <row r="193" spans="1:15">
      <c r="A193" s="102"/>
      <c r="B193" s="336"/>
      <c r="C193" s="104"/>
      <c r="D193" s="103"/>
      <c r="E193" s="103"/>
      <c r="F193" s="105"/>
      <c r="G193" s="103"/>
      <c r="H193" s="106"/>
      <c r="I193" s="683"/>
      <c r="J193" s="683"/>
      <c r="K193" s="686">
        <f t="shared" si="11"/>
        <v>0</v>
      </c>
      <c r="L193" s="683"/>
      <c r="M193" s="689">
        <f t="shared" si="12"/>
        <v>0</v>
      </c>
      <c r="N193" s="683"/>
      <c r="O193" s="693">
        <f t="shared" si="10"/>
        <v>0</v>
      </c>
    </row>
    <row r="194" spans="1:15">
      <c r="A194" s="102"/>
      <c r="B194" s="336"/>
      <c r="C194" s="104"/>
      <c r="D194" s="103"/>
      <c r="E194" s="103"/>
      <c r="F194" s="105"/>
      <c r="G194" s="103"/>
      <c r="H194" s="106"/>
      <c r="I194" s="683"/>
      <c r="J194" s="683"/>
      <c r="K194" s="686">
        <f t="shared" si="11"/>
        <v>0</v>
      </c>
      <c r="L194" s="683"/>
      <c r="M194" s="689">
        <f t="shared" si="12"/>
        <v>0</v>
      </c>
      <c r="N194" s="683"/>
      <c r="O194" s="693">
        <f t="shared" si="10"/>
        <v>0</v>
      </c>
    </row>
    <row r="195" spans="1:15">
      <c r="A195" s="102"/>
      <c r="B195" s="336"/>
      <c r="C195" s="104"/>
      <c r="D195" s="103"/>
      <c r="E195" s="103"/>
      <c r="F195" s="105"/>
      <c r="G195" s="103"/>
      <c r="H195" s="106"/>
      <c r="I195" s="683"/>
      <c r="J195" s="683"/>
      <c r="K195" s="686">
        <f t="shared" si="11"/>
        <v>0</v>
      </c>
      <c r="L195" s="683"/>
      <c r="M195" s="689">
        <f t="shared" si="12"/>
        <v>0</v>
      </c>
      <c r="N195" s="683"/>
      <c r="O195" s="693">
        <f t="shared" si="10"/>
        <v>0</v>
      </c>
    </row>
    <row r="196" spans="1:15">
      <c r="A196" s="102"/>
      <c r="B196" s="336"/>
      <c r="C196" s="104"/>
      <c r="D196" s="103"/>
      <c r="E196" s="103"/>
      <c r="F196" s="105"/>
      <c r="G196" s="103"/>
      <c r="H196" s="106"/>
      <c r="I196" s="683"/>
      <c r="J196" s="683"/>
      <c r="K196" s="686">
        <f t="shared" si="11"/>
        <v>0</v>
      </c>
      <c r="L196" s="683"/>
      <c r="M196" s="689">
        <f t="shared" si="12"/>
        <v>0</v>
      </c>
      <c r="N196" s="683"/>
      <c r="O196" s="693">
        <f t="shared" si="10"/>
        <v>0</v>
      </c>
    </row>
    <row r="197" spans="1:15">
      <c r="A197" s="102"/>
      <c r="B197" s="336"/>
      <c r="C197" s="104"/>
      <c r="D197" s="103"/>
      <c r="E197" s="103"/>
      <c r="F197" s="105"/>
      <c r="G197" s="103"/>
      <c r="H197" s="106"/>
      <c r="I197" s="683"/>
      <c r="J197" s="683"/>
      <c r="K197" s="686">
        <f t="shared" si="11"/>
        <v>0</v>
      </c>
      <c r="L197" s="683"/>
      <c r="M197" s="689">
        <f t="shared" si="12"/>
        <v>0</v>
      </c>
      <c r="N197" s="683"/>
      <c r="O197" s="693">
        <f t="shared" si="10"/>
        <v>0</v>
      </c>
    </row>
    <row r="198" spans="1:15">
      <c r="A198" s="102"/>
      <c r="B198" s="336"/>
      <c r="C198" s="104"/>
      <c r="D198" s="103"/>
      <c r="E198" s="103"/>
      <c r="F198" s="105"/>
      <c r="G198" s="103"/>
      <c r="H198" s="106"/>
      <c r="I198" s="683"/>
      <c r="J198" s="683"/>
      <c r="K198" s="686">
        <f t="shared" si="11"/>
        <v>0</v>
      </c>
      <c r="L198" s="683"/>
      <c r="M198" s="689">
        <f t="shared" si="12"/>
        <v>0</v>
      </c>
      <c r="N198" s="683"/>
      <c r="O198" s="693">
        <f t="shared" si="10"/>
        <v>0</v>
      </c>
    </row>
    <row r="199" spans="1:15">
      <c r="A199" s="102"/>
      <c r="B199" s="336"/>
      <c r="C199" s="104"/>
      <c r="D199" s="103"/>
      <c r="E199" s="103"/>
      <c r="F199" s="105"/>
      <c r="G199" s="103"/>
      <c r="H199" s="106"/>
      <c r="I199" s="683"/>
      <c r="J199" s="683"/>
      <c r="K199" s="686">
        <f t="shared" si="11"/>
        <v>0</v>
      </c>
      <c r="L199" s="683"/>
      <c r="M199" s="689">
        <f t="shared" si="12"/>
        <v>0</v>
      </c>
      <c r="N199" s="683"/>
      <c r="O199" s="693">
        <f t="shared" si="10"/>
        <v>0</v>
      </c>
    </row>
    <row r="200" spans="1:15">
      <c r="A200" s="102"/>
      <c r="B200" s="336"/>
      <c r="C200" s="104"/>
      <c r="D200" s="103"/>
      <c r="E200" s="103"/>
      <c r="F200" s="105"/>
      <c r="G200" s="103"/>
      <c r="H200" s="106"/>
      <c r="I200" s="683"/>
      <c r="J200" s="683"/>
      <c r="K200" s="686">
        <f t="shared" si="11"/>
        <v>0</v>
      </c>
      <c r="L200" s="683"/>
      <c r="M200" s="689">
        <f t="shared" si="12"/>
        <v>0</v>
      </c>
      <c r="N200" s="683"/>
      <c r="O200" s="693">
        <f t="shared" si="10"/>
        <v>0</v>
      </c>
    </row>
    <row r="201" spans="1:15">
      <c r="A201" s="102"/>
      <c r="B201" s="336"/>
      <c r="C201" s="104"/>
      <c r="D201" s="103"/>
      <c r="E201" s="103"/>
      <c r="F201" s="105"/>
      <c r="G201" s="103"/>
      <c r="H201" s="106"/>
      <c r="I201" s="683"/>
      <c r="J201" s="683"/>
      <c r="K201" s="686">
        <f t="shared" si="11"/>
        <v>0</v>
      </c>
      <c r="L201" s="683"/>
      <c r="M201" s="689">
        <f t="shared" si="12"/>
        <v>0</v>
      </c>
      <c r="N201" s="683"/>
      <c r="O201" s="693">
        <f t="shared" si="10"/>
        <v>0</v>
      </c>
    </row>
    <row r="202" spans="1:15">
      <c r="A202" s="102"/>
      <c r="B202" s="336"/>
      <c r="C202" s="104"/>
      <c r="D202" s="103"/>
      <c r="E202" s="103"/>
      <c r="F202" s="105"/>
      <c r="G202" s="103"/>
      <c r="H202" s="106"/>
      <c r="I202" s="683"/>
      <c r="J202" s="683"/>
      <c r="K202" s="686">
        <f t="shared" si="11"/>
        <v>0</v>
      </c>
      <c r="L202" s="683"/>
      <c r="M202" s="689">
        <f t="shared" si="12"/>
        <v>0</v>
      </c>
      <c r="N202" s="683"/>
      <c r="O202" s="693">
        <f t="shared" si="10"/>
        <v>0</v>
      </c>
    </row>
    <row r="203" spans="1:15">
      <c r="A203" s="102"/>
      <c r="B203" s="336"/>
      <c r="C203" s="104"/>
      <c r="D203" s="103"/>
      <c r="E203" s="103"/>
      <c r="F203" s="105"/>
      <c r="G203" s="103"/>
      <c r="H203" s="106"/>
      <c r="I203" s="683"/>
      <c r="J203" s="683"/>
      <c r="K203" s="686">
        <f t="shared" si="11"/>
        <v>0</v>
      </c>
      <c r="L203" s="683"/>
      <c r="M203" s="689">
        <f t="shared" si="12"/>
        <v>0</v>
      </c>
      <c r="N203" s="683"/>
      <c r="O203" s="693">
        <f t="shared" si="10"/>
        <v>0</v>
      </c>
    </row>
    <row r="204" spans="1:15">
      <c r="A204" s="102"/>
      <c r="B204" s="336"/>
      <c r="C204" s="104"/>
      <c r="D204" s="103"/>
      <c r="E204" s="103"/>
      <c r="F204" s="105"/>
      <c r="G204" s="103"/>
      <c r="H204" s="106"/>
      <c r="I204" s="683"/>
      <c r="J204" s="683"/>
      <c r="K204" s="686">
        <f t="shared" si="11"/>
        <v>0</v>
      </c>
      <c r="L204" s="683"/>
      <c r="M204" s="689">
        <f t="shared" si="12"/>
        <v>0</v>
      </c>
      <c r="N204" s="683"/>
      <c r="O204" s="693">
        <f t="shared" si="10"/>
        <v>0</v>
      </c>
    </row>
    <row r="205" spans="1:15">
      <c r="A205" s="102"/>
      <c r="B205" s="336"/>
      <c r="C205" s="104"/>
      <c r="D205" s="103"/>
      <c r="E205" s="103"/>
      <c r="F205" s="105"/>
      <c r="G205" s="103"/>
      <c r="H205" s="106"/>
      <c r="I205" s="683"/>
      <c r="J205" s="683"/>
      <c r="K205" s="686">
        <f t="shared" si="11"/>
        <v>0</v>
      </c>
      <c r="L205" s="683"/>
      <c r="M205" s="689">
        <f t="shared" si="12"/>
        <v>0</v>
      </c>
      <c r="N205" s="683"/>
      <c r="O205" s="693">
        <f t="shared" si="10"/>
        <v>0</v>
      </c>
    </row>
    <row r="206" spans="1:15">
      <c r="A206" s="102"/>
      <c r="B206" s="336"/>
      <c r="C206" s="104"/>
      <c r="D206" s="103"/>
      <c r="E206" s="103"/>
      <c r="F206" s="105"/>
      <c r="G206" s="103"/>
      <c r="H206" s="106"/>
      <c r="I206" s="683"/>
      <c r="J206" s="683"/>
      <c r="K206" s="686">
        <f t="shared" si="11"/>
        <v>0</v>
      </c>
      <c r="L206" s="683"/>
      <c r="M206" s="689">
        <f t="shared" si="12"/>
        <v>0</v>
      </c>
      <c r="N206" s="683"/>
      <c r="O206" s="693">
        <f t="shared" si="10"/>
        <v>0</v>
      </c>
    </row>
    <row r="207" spans="1:15">
      <c r="A207" s="102"/>
      <c r="B207" s="336"/>
      <c r="C207" s="104"/>
      <c r="D207" s="103"/>
      <c r="E207" s="103"/>
      <c r="F207" s="105"/>
      <c r="G207" s="103"/>
      <c r="H207" s="106"/>
      <c r="I207" s="683"/>
      <c r="J207" s="683"/>
      <c r="K207" s="686">
        <f t="shared" si="11"/>
        <v>0</v>
      </c>
      <c r="L207" s="683"/>
      <c r="M207" s="689">
        <f t="shared" si="12"/>
        <v>0</v>
      </c>
      <c r="N207" s="683"/>
      <c r="O207" s="693">
        <f t="shared" si="10"/>
        <v>0</v>
      </c>
    </row>
    <row r="208" spans="1:15">
      <c r="A208" s="102"/>
      <c r="B208" s="336"/>
      <c r="C208" s="104"/>
      <c r="D208" s="103"/>
      <c r="E208" s="103"/>
      <c r="F208" s="105"/>
      <c r="G208" s="103"/>
      <c r="H208" s="106"/>
      <c r="I208" s="683"/>
      <c r="J208" s="683"/>
      <c r="K208" s="686">
        <f t="shared" si="11"/>
        <v>0</v>
      </c>
      <c r="L208" s="683"/>
      <c r="M208" s="689">
        <f t="shared" si="12"/>
        <v>0</v>
      </c>
      <c r="N208" s="683"/>
      <c r="O208" s="693">
        <f t="shared" si="10"/>
        <v>0</v>
      </c>
    </row>
    <row r="209" spans="1:15">
      <c r="A209" s="102"/>
      <c r="B209" s="336"/>
      <c r="C209" s="104"/>
      <c r="D209" s="103"/>
      <c r="E209" s="103"/>
      <c r="F209" s="105"/>
      <c r="G209" s="103"/>
      <c r="H209" s="106"/>
      <c r="I209" s="683"/>
      <c r="J209" s="683"/>
      <c r="K209" s="686">
        <f t="shared" si="11"/>
        <v>0</v>
      </c>
      <c r="L209" s="683"/>
      <c r="M209" s="689">
        <f t="shared" si="12"/>
        <v>0</v>
      </c>
      <c r="N209" s="683"/>
      <c r="O209" s="693">
        <f t="shared" si="10"/>
        <v>0</v>
      </c>
    </row>
    <row r="210" spans="1:15">
      <c r="A210" s="102"/>
      <c r="B210" s="336"/>
      <c r="C210" s="104"/>
      <c r="D210" s="103"/>
      <c r="E210" s="103"/>
      <c r="F210" s="105"/>
      <c r="G210" s="103"/>
      <c r="H210" s="106"/>
      <c r="I210" s="683"/>
      <c r="J210" s="683"/>
      <c r="K210" s="686">
        <f t="shared" si="11"/>
        <v>0</v>
      </c>
      <c r="L210" s="683"/>
      <c r="M210" s="689">
        <f t="shared" si="12"/>
        <v>0</v>
      </c>
      <c r="N210" s="683"/>
      <c r="O210" s="693">
        <f t="shared" si="10"/>
        <v>0</v>
      </c>
    </row>
    <row r="211" spans="1:15">
      <c r="A211" s="102"/>
      <c r="B211" s="336"/>
      <c r="C211" s="104"/>
      <c r="D211" s="103"/>
      <c r="E211" s="103"/>
      <c r="F211" s="105"/>
      <c r="G211" s="103"/>
      <c r="H211" s="106"/>
      <c r="I211" s="683"/>
      <c r="J211" s="683"/>
      <c r="K211" s="686">
        <f t="shared" si="11"/>
        <v>0</v>
      </c>
      <c r="L211" s="683"/>
      <c r="M211" s="689">
        <f t="shared" si="12"/>
        <v>0</v>
      </c>
      <c r="N211" s="683"/>
      <c r="O211" s="693">
        <f t="shared" si="10"/>
        <v>0</v>
      </c>
    </row>
    <row r="212" spans="1:15">
      <c r="A212" s="102"/>
      <c r="B212" s="336"/>
      <c r="C212" s="104"/>
      <c r="D212" s="103"/>
      <c r="E212" s="103"/>
      <c r="F212" s="105"/>
      <c r="G212" s="103"/>
      <c r="H212" s="106"/>
      <c r="I212" s="683"/>
      <c r="J212" s="683"/>
      <c r="K212" s="686">
        <f t="shared" si="11"/>
        <v>0</v>
      </c>
      <c r="L212" s="683"/>
      <c r="M212" s="689">
        <f t="shared" si="12"/>
        <v>0</v>
      </c>
      <c r="N212" s="683"/>
      <c r="O212" s="693">
        <f t="shared" si="10"/>
        <v>0</v>
      </c>
    </row>
    <row r="213" spans="1:15">
      <c r="A213" s="102"/>
      <c r="B213" s="336"/>
      <c r="C213" s="104"/>
      <c r="D213" s="103"/>
      <c r="E213" s="103"/>
      <c r="F213" s="105"/>
      <c r="G213" s="103"/>
      <c r="H213" s="106"/>
      <c r="I213" s="683"/>
      <c r="J213" s="683"/>
      <c r="K213" s="686">
        <f t="shared" si="11"/>
        <v>0</v>
      </c>
      <c r="L213" s="683"/>
      <c r="M213" s="689">
        <f t="shared" si="12"/>
        <v>0</v>
      </c>
      <c r="N213" s="683"/>
      <c r="O213" s="693">
        <f t="shared" si="10"/>
        <v>0</v>
      </c>
    </row>
    <row r="214" spans="1:15">
      <c r="A214" s="102"/>
      <c r="B214" s="336"/>
      <c r="C214" s="104"/>
      <c r="D214" s="103"/>
      <c r="E214" s="103"/>
      <c r="F214" s="105"/>
      <c r="G214" s="103"/>
      <c r="H214" s="106"/>
      <c r="I214" s="683"/>
      <c r="J214" s="683"/>
      <c r="K214" s="686">
        <f t="shared" si="11"/>
        <v>0</v>
      </c>
      <c r="L214" s="683"/>
      <c r="M214" s="689">
        <f t="shared" si="12"/>
        <v>0</v>
      </c>
      <c r="N214" s="683"/>
      <c r="O214" s="693">
        <f t="shared" si="10"/>
        <v>0</v>
      </c>
    </row>
    <row r="215" spans="1:15">
      <c r="A215" s="102"/>
      <c r="B215" s="336"/>
      <c r="C215" s="104"/>
      <c r="D215" s="103"/>
      <c r="E215" s="103"/>
      <c r="F215" s="105"/>
      <c r="G215" s="103"/>
      <c r="H215" s="106"/>
      <c r="I215" s="683"/>
      <c r="J215" s="683"/>
      <c r="K215" s="686">
        <f t="shared" si="11"/>
        <v>0</v>
      </c>
      <c r="L215" s="683"/>
      <c r="M215" s="689">
        <f t="shared" si="12"/>
        <v>0</v>
      </c>
      <c r="N215" s="683"/>
      <c r="O215" s="693">
        <f t="shared" si="10"/>
        <v>0</v>
      </c>
    </row>
    <row r="216" spans="1:15">
      <c r="A216" s="102"/>
      <c r="B216" s="336"/>
      <c r="C216" s="104"/>
      <c r="D216" s="103"/>
      <c r="E216" s="103"/>
      <c r="F216" s="105"/>
      <c r="G216" s="103"/>
      <c r="H216" s="106"/>
      <c r="I216" s="683"/>
      <c r="J216" s="683"/>
      <c r="K216" s="686">
        <f t="shared" si="11"/>
        <v>0</v>
      </c>
      <c r="L216" s="683"/>
      <c r="M216" s="689">
        <f t="shared" si="12"/>
        <v>0</v>
      </c>
      <c r="N216" s="683"/>
      <c r="O216" s="693">
        <f t="shared" si="10"/>
        <v>0</v>
      </c>
    </row>
    <row r="217" spans="1:15">
      <c r="A217" s="102"/>
      <c r="B217" s="336"/>
      <c r="C217" s="104"/>
      <c r="D217" s="103"/>
      <c r="E217" s="103"/>
      <c r="F217" s="105"/>
      <c r="G217" s="103"/>
      <c r="H217" s="106"/>
      <c r="I217" s="683"/>
      <c r="J217" s="683"/>
      <c r="K217" s="686">
        <f t="shared" si="11"/>
        <v>0</v>
      </c>
      <c r="L217" s="683"/>
      <c r="M217" s="689">
        <f t="shared" si="12"/>
        <v>0</v>
      </c>
      <c r="N217" s="683"/>
      <c r="O217" s="693">
        <f t="shared" si="10"/>
        <v>0</v>
      </c>
    </row>
    <row r="218" spans="1:15">
      <c r="A218" s="102"/>
      <c r="B218" s="336"/>
      <c r="C218" s="104"/>
      <c r="D218" s="103"/>
      <c r="E218" s="103"/>
      <c r="F218" s="105"/>
      <c r="G218" s="103"/>
      <c r="H218" s="106"/>
      <c r="I218" s="683"/>
      <c r="J218" s="683"/>
      <c r="K218" s="686">
        <f t="shared" si="11"/>
        <v>0</v>
      </c>
      <c r="L218" s="683"/>
      <c r="M218" s="689">
        <f t="shared" si="12"/>
        <v>0</v>
      </c>
      <c r="N218" s="683"/>
      <c r="O218" s="693">
        <f t="shared" si="10"/>
        <v>0</v>
      </c>
    </row>
    <row r="219" spans="1:15">
      <c r="A219" s="102"/>
      <c r="B219" s="336"/>
      <c r="C219" s="104"/>
      <c r="D219" s="103"/>
      <c r="E219" s="103"/>
      <c r="F219" s="105"/>
      <c r="G219" s="103"/>
      <c r="H219" s="106"/>
      <c r="I219" s="683"/>
      <c r="J219" s="683"/>
      <c r="K219" s="686">
        <f t="shared" si="11"/>
        <v>0</v>
      </c>
      <c r="L219" s="683"/>
      <c r="M219" s="689">
        <f t="shared" si="12"/>
        <v>0</v>
      </c>
      <c r="N219" s="683"/>
      <c r="O219" s="693">
        <f t="shared" si="10"/>
        <v>0</v>
      </c>
    </row>
    <row r="220" spans="1:15">
      <c r="A220" s="102"/>
      <c r="B220" s="336"/>
      <c r="C220" s="104"/>
      <c r="D220" s="103"/>
      <c r="E220" s="103"/>
      <c r="F220" s="105"/>
      <c r="G220" s="103"/>
      <c r="H220" s="106"/>
      <c r="I220" s="683"/>
      <c r="J220" s="683"/>
      <c r="K220" s="686">
        <f t="shared" si="11"/>
        <v>0</v>
      </c>
      <c r="L220" s="683"/>
      <c r="M220" s="689">
        <f t="shared" si="12"/>
        <v>0</v>
      </c>
      <c r="N220" s="683"/>
      <c r="O220" s="693">
        <f t="shared" si="10"/>
        <v>0</v>
      </c>
    </row>
    <row r="221" spans="1:15">
      <c r="A221" s="102"/>
      <c r="B221" s="336"/>
      <c r="C221" s="104"/>
      <c r="D221" s="103"/>
      <c r="E221" s="103"/>
      <c r="F221" s="105"/>
      <c r="G221" s="103"/>
      <c r="H221" s="106"/>
      <c r="I221" s="683"/>
      <c r="J221" s="683"/>
      <c r="K221" s="686">
        <f t="shared" si="11"/>
        <v>0</v>
      </c>
      <c r="L221" s="683"/>
      <c r="M221" s="689">
        <f t="shared" si="12"/>
        <v>0</v>
      </c>
      <c r="N221" s="683"/>
      <c r="O221" s="693">
        <f t="shared" si="10"/>
        <v>0</v>
      </c>
    </row>
    <row r="222" spans="1:15">
      <c r="A222" s="102"/>
      <c r="B222" s="336"/>
      <c r="C222" s="104"/>
      <c r="D222" s="103"/>
      <c r="E222" s="103"/>
      <c r="F222" s="105"/>
      <c r="G222" s="103"/>
      <c r="H222" s="106"/>
      <c r="I222" s="683"/>
      <c r="J222" s="683"/>
      <c r="K222" s="686">
        <f t="shared" si="11"/>
        <v>0</v>
      </c>
      <c r="L222" s="683"/>
      <c r="M222" s="689">
        <f t="shared" si="12"/>
        <v>0</v>
      </c>
      <c r="N222" s="683"/>
      <c r="O222" s="693">
        <f t="shared" si="10"/>
        <v>0</v>
      </c>
    </row>
    <row r="223" spans="1:15">
      <c r="A223" s="102"/>
      <c r="B223" s="336"/>
      <c r="C223" s="104"/>
      <c r="D223" s="103"/>
      <c r="E223" s="103"/>
      <c r="F223" s="105"/>
      <c r="G223" s="103"/>
      <c r="H223" s="106"/>
      <c r="I223" s="683"/>
      <c r="J223" s="683"/>
      <c r="K223" s="686">
        <f t="shared" si="11"/>
        <v>0</v>
      </c>
      <c r="L223" s="683"/>
      <c r="M223" s="689">
        <f t="shared" si="12"/>
        <v>0</v>
      </c>
      <c r="N223" s="683"/>
      <c r="O223" s="693">
        <f t="shared" si="10"/>
        <v>0</v>
      </c>
    </row>
    <row r="224" spans="1:15">
      <c r="A224" s="102"/>
      <c r="B224" s="336"/>
      <c r="C224" s="104"/>
      <c r="D224" s="103"/>
      <c r="E224" s="103"/>
      <c r="F224" s="105"/>
      <c r="G224" s="103"/>
      <c r="H224" s="106"/>
      <c r="I224" s="683"/>
      <c r="J224" s="683"/>
      <c r="K224" s="686">
        <f t="shared" si="11"/>
        <v>0</v>
      </c>
      <c r="L224" s="683"/>
      <c r="M224" s="689">
        <f t="shared" si="12"/>
        <v>0</v>
      </c>
      <c r="N224" s="683"/>
      <c r="O224" s="693">
        <f t="shared" si="10"/>
        <v>0</v>
      </c>
    </row>
    <row r="225" spans="1:15">
      <c r="A225" s="102"/>
      <c r="B225" s="336"/>
      <c r="C225" s="104"/>
      <c r="D225" s="103"/>
      <c r="E225" s="103"/>
      <c r="F225" s="105"/>
      <c r="G225" s="103"/>
      <c r="H225" s="106"/>
      <c r="I225" s="683"/>
      <c r="J225" s="683"/>
      <c r="K225" s="686">
        <f t="shared" si="11"/>
        <v>0</v>
      </c>
      <c r="L225" s="683"/>
      <c r="M225" s="689">
        <f t="shared" si="12"/>
        <v>0</v>
      </c>
      <c r="N225" s="683"/>
      <c r="O225" s="693">
        <f t="shared" si="10"/>
        <v>0</v>
      </c>
    </row>
    <row r="226" spans="1:15">
      <c r="A226" s="102"/>
      <c r="B226" s="336"/>
      <c r="C226" s="104"/>
      <c r="D226" s="103"/>
      <c r="E226" s="103"/>
      <c r="F226" s="105"/>
      <c r="G226" s="103"/>
      <c r="H226" s="106"/>
      <c r="I226" s="683"/>
      <c r="J226" s="683"/>
      <c r="K226" s="686">
        <f t="shared" si="11"/>
        <v>0</v>
      </c>
      <c r="L226" s="683"/>
      <c r="M226" s="689">
        <f t="shared" si="12"/>
        <v>0</v>
      </c>
      <c r="N226" s="683"/>
      <c r="O226" s="693">
        <f t="shared" si="10"/>
        <v>0</v>
      </c>
    </row>
    <row r="227" spans="1:15">
      <c r="A227" s="102"/>
      <c r="B227" s="336"/>
      <c r="C227" s="104"/>
      <c r="D227" s="103"/>
      <c r="E227" s="103"/>
      <c r="F227" s="105"/>
      <c r="G227" s="103"/>
      <c r="H227" s="106"/>
      <c r="I227" s="683"/>
      <c r="J227" s="683"/>
      <c r="K227" s="686">
        <f t="shared" si="11"/>
        <v>0</v>
      </c>
      <c r="L227" s="683"/>
      <c r="M227" s="689">
        <f t="shared" si="12"/>
        <v>0</v>
      </c>
      <c r="N227" s="683"/>
      <c r="O227" s="693">
        <f t="shared" si="10"/>
        <v>0</v>
      </c>
    </row>
    <row r="228" spans="1:15">
      <c r="A228" s="102"/>
      <c r="B228" s="336"/>
      <c r="C228" s="104"/>
      <c r="D228" s="103"/>
      <c r="E228" s="103"/>
      <c r="F228" s="105"/>
      <c r="G228" s="103"/>
      <c r="H228" s="106"/>
      <c r="I228" s="683"/>
      <c r="J228" s="683"/>
      <c r="K228" s="686">
        <f t="shared" si="11"/>
        <v>0</v>
      </c>
      <c r="L228" s="683"/>
      <c r="M228" s="689">
        <f t="shared" si="12"/>
        <v>0</v>
      </c>
      <c r="N228" s="683"/>
      <c r="O228" s="693">
        <f t="shared" si="10"/>
        <v>0</v>
      </c>
    </row>
    <row r="229" spans="1:15">
      <c r="A229" s="102"/>
      <c r="B229" s="336"/>
      <c r="C229" s="104"/>
      <c r="D229" s="103"/>
      <c r="E229" s="103"/>
      <c r="F229" s="105"/>
      <c r="G229" s="103"/>
      <c r="H229" s="106"/>
      <c r="I229" s="683"/>
      <c r="J229" s="683"/>
      <c r="K229" s="686">
        <f t="shared" si="11"/>
        <v>0</v>
      </c>
      <c r="L229" s="683"/>
      <c r="M229" s="689">
        <f t="shared" si="12"/>
        <v>0</v>
      </c>
      <c r="N229" s="683"/>
      <c r="O229" s="693">
        <f t="shared" si="10"/>
        <v>0</v>
      </c>
    </row>
    <row r="230" spans="1:15">
      <c r="A230" s="102"/>
      <c r="B230" s="336"/>
      <c r="C230" s="104"/>
      <c r="D230" s="103"/>
      <c r="E230" s="103"/>
      <c r="F230" s="105"/>
      <c r="G230" s="103"/>
      <c r="H230" s="106"/>
      <c r="I230" s="683"/>
      <c r="J230" s="683"/>
      <c r="K230" s="686">
        <f t="shared" si="11"/>
        <v>0</v>
      </c>
      <c r="L230" s="683"/>
      <c r="M230" s="689">
        <f t="shared" si="12"/>
        <v>0</v>
      </c>
      <c r="N230" s="683"/>
      <c r="O230" s="693">
        <f t="shared" si="10"/>
        <v>0</v>
      </c>
    </row>
    <row r="231" spans="1:15">
      <c r="A231" s="102"/>
      <c r="B231" s="336"/>
      <c r="C231" s="104"/>
      <c r="D231" s="103"/>
      <c r="E231" s="103"/>
      <c r="F231" s="105"/>
      <c r="G231" s="103"/>
      <c r="H231" s="106"/>
      <c r="I231" s="683"/>
      <c r="J231" s="683"/>
      <c r="K231" s="686">
        <f t="shared" si="11"/>
        <v>0</v>
      </c>
      <c r="L231" s="683"/>
      <c r="M231" s="689">
        <f t="shared" si="12"/>
        <v>0</v>
      </c>
      <c r="N231" s="683"/>
      <c r="O231" s="693">
        <f t="shared" si="10"/>
        <v>0</v>
      </c>
    </row>
    <row r="232" spans="1:15">
      <c r="A232" s="102"/>
      <c r="B232" s="336"/>
      <c r="C232" s="104"/>
      <c r="D232" s="103"/>
      <c r="E232" s="103"/>
      <c r="F232" s="105"/>
      <c r="G232" s="103"/>
      <c r="H232" s="106"/>
      <c r="I232" s="683"/>
      <c r="J232" s="683"/>
      <c r="K232" s="686">
        <f t="shared" si="11"/>
        <v>0</v>
      </c>
      <c r="L232" s="683"/>
      <c r="M232" s="689">
        <f t="shared" si="12"/>
        <v>0</v>
      </c>
      <c r="N232" s="683"/>
      <c r="O232" s="693">
        <f>SUM(M232-N232)</f>
        <v>0</v>
      </c>
    </row>
    <row r="233" spans="1:15">
      <c r="A233" s="111"/>
      <c r="B233" s="321"/>
      <c r="C233" s="112"/>
      <c r="D233" s="67"/>
      <c r="E233" s="67"/>
      <c r="F233" s="69"/>
      <c r="G233" s="67"/>
      <c r="H233" s="70"/>
      <c r="I233" s="692"/>
      <c r="J233" s="692"/>
      <c r="K233" s="691">
        <f>SUM(I233:J233)</f>
        <v>0</v>
      </c>
      <c r="L233" s="692"/>
      <c r="M233" s="642">
        <f>SUM(K233-L233)</f>
        <v>0</v>
      </c>
      <c r="N233" s="692"/>
      <c r="O233" s="693">
        <f>SUM(M233-N233)</f>
        <v>0</v>
      </c>
    </row>
    <row r="234" spans="1:15">
      <c r="A234" s="111"/>
      <c r="B234" s="321"/>
      <c r="C234" s="112"/>
      <c r="D234" s="67"/>
      <c r="E234" s="67"/>
      <c r="F234" s="69"/>
      <c r="G234" s="67"/>
      <c r="H234" s="70"/>
      <c r="I234" s="692"/>
      <c r="J234" s="692"/>
      <c r="K234" s="691">
        <f>SUM(I234:J234)</f>
        <v>0</v>
      </c>
      <c r="L234" s="692"/>
      <c r="M234" s="642">
        <f>SUM(K234-L234)</f>
        <v>0</v>
      </c>
      <c r="N234" s="692"/>
      <c r="O234" s="693">
        <f>SUM(M234-N234)</f>
        <v>0</v>
      </c>
    </row>
    <row r="235" spans="1:15" ht="13.5" thickBot="1">
      <c r="A235" s="114"/>
      <c r="B235" s="322"/>
      <c r="C235" s="116"/>
      <c r="D235" s="115"/>
      <c r="E235" s="115"/>
      <c r="F235" s="117"/>
      <c r="G235" s="115"/>
      <c r="H235" s="118"/>
      <c r="I235" s="694"/>
      <c r="J235" s="694"/>
      <c r="K235" s="695">
        <f>SUM(I235:J235)</f>
        <v>0</v>
      </c>
      <c r="L235" s="694"/>
      <c r="M235" s="696">
        <f>SUM(K235-L235)</f>
        <v>0</v>
      </c>
      <c r="N235" s="694"/>
      <c r="O235" s="693">
        <f>SUM(M235-N235)</f>
        <v>0</v>
      </c>
    </row>
    <row r="236" spans="1:15" ht="13.5" thickBot="1">
      <c r="A236" s="71" t="s">
        <v>54</v>
      </c>
      <c r="B236" s="72"/>
      <c r="C236" s="72"/>
      <c r="D236" s="72"/>
      <c r="E236" s="72"/>
      <c r="F236" s="72"/>
      <c r="G236" s="72"/>
      <c r="H236" s="73"/>
      <c r="I236" s="74">
        <f>SUM(I38:I235)</f>
        <v>0</v>
      </c>
      <c r="J236" s="74">
        <f t="shared" ref="J236:O236" si="13">SUM(J38:J235)</f>
        <v>0</v>
      </c>
      <c r="K236" s="74">
        <f t="shared" si="13"/>
        <v>0</v>
      </c>
      <c r="L236" s="74">
        <f t="shared" si="13"/>
        <v>0</v>
      </c>
      <c r="M236" s="74">
        <f t="shared" si="13"/>
        <v>0</v>
      </c>
      <c r="N236" s="74">
        <f t="shared" si="13"/>
        <v>0</v>
      </c>
      <c r="O236" s="74">
        <f t="shared" si="13"/>
        <v>0</v>
      </c>
    </row>
    <row r="237" spans="1:15" ht="13.5" thickBot="1">
      <c r="A237" s="981"/>
      <c r="B237" s="982"/>
      <c r="C237" s="982"/>
      <c r="D237" s="982"/>
      <c r="E237" s="982"/>
      <c r="F237" s="982"/>
      <c r="G237" s="982"/>
      <c r="H237" s="982"/>
      <c r="I237" s="122"/>
      <c r="J237" s="122"/>
      <c r="K237" s="123"/>
      <c r="L237" s="122"/>
      <c r="M237" s="124"/>
      <c r="N237" s="122"/>
      <c r="O237" s="125"/>
    </row>
    <row r="238" spans="1:15" ht="13.5" thickBot="1">
      <c r="A238" s="71" t="s">
        <v>55</v>
      </c>
      <c r="B238" s="72"/>
      <c r="C238" s="72"/>
      <c r="D238" s="72"/>
      <c r="E238" s="72"/>
      <c r="F238" s="72"/>
      <c r="G238" s="72"/>
      <c r="H238" s="73"/>
      <c r="I238" s="27"/>
      <c r="J238" s="27"/>
      <c r="K238" s="28">
        <f>SUM(I238:J238)</f>
        <v>0</v>
      </c>
      <c r="L238" s="27"/>
      <c r="M238" s="82">
        <f>SUM(K238-L238)</f>
        <v>0</v>
      </c>
      <c r="N238" s="81"/>
      <c r="O238" s="126">
        <f>SUM(M238-N238)</f>
        <v>0</v>
      </c>
    </row>
    <row r="239" spans="1:15">
      <c r="A239" s="46" t="s">
        <v>57</v>
      </c>
      <c r="B239" s="46"/>
      <c r="C239" s="46"/>
      <c r="D239" s="33"/>
      <c r="E239" s="33"/>
      <c r="F239" s="34"/>
      <c r="G239" s="38"/>
      <c r="H239" s="39"/>
      <c r="I239" s="34"/>
      <c r="J239" s="34"/>
      <c r="K239" s="34"/>
      <c r="L239" s="34"/>
      <c r="M239" s="41"/>
      <c r="N239" s="127"/>
      <c r="O239" s="127"/>
    </row>
    <row r="240" spans="1:15">
      <c r="A240" s="968" t="s">
        <v>58</v>
      </c>
      <c r="B240" s="968"/>
      <c r="C240" s="968"/>
      <c r="D240" s="968"/>
      <c r="E240" s="968"/>
      <c r="F240" s="968"/>
      <c r="G240" s="968"/>
      <c r="H240" s="968"/>
      <c r="I240" s="968"/>
      <c r="J240" s="968"/>
      <c r="K240" s="968"/>
      <c r="L240" s="968"/>
      <c r="M240" s="968"/>
      <c r="N240" s="968"/>
      <c r="O240" s="968"/>
    </row>
    <row r="241" spans="1:15">
      <c r="A241" s="978" t="s">
        <v>59</v>
      </c>
      <c r="B241" s="978"/>
      <c r="C241" s="978"/>
      <c r="D241" s="978"/>
      <c r="E241" s="978"/>
      <c r="F241" s="978"/>
      <c r="G241" s="978"/>
      <c r="H241" s="978"/>
      <c r="I241" s="978"/>
      <c r="J241" s="978"/>
      <c r="K241" s="978"/>
      <c r="L241" s="978"/>
      <c r="M241" s="978"/>
      <c r="N241" s="978"/>
      <c r="O241" s="978"/>
    </row>
    <row r="242" spans="1:15">
      <c r="A242" s="128" t="s">
        <v>60</v>
      </c>
      <c r="B242" s="128"/>
      <c r="C242" s="128"/>
      <c r="D242" s="128"/>
      <c r="E242" s="128"/>
      <c r="F242" s="16"/>
      <c r="G242" s="16"/>
      <c r="H242" s="18"/>
      <c r="I242" s="16"/>
      <c r="J242" s="16"/>
      <c r="K242" s="16"/>
      <c r="L242" s="16"/>
      <c r="M242" s="17"/>
      <c r="N242" s="16"/>
      <c r="O242" s="16"/>
    </row>
    <row r="243" spans="1:15">
      <c r="A243" s="16"/>
      <c r="B243" s="16"/>
      <c r="C243" s="16"/>
      <c r="D243" s="16"/>
      <c r="E243" s="16"/>
      <c r="F243" s="16"/>
      <c r="G243" s="16"/>
      <c r="H243" s="18"/>
      <c r="I243" s="16"/>
      <c r="J243" s="16"/>
      <c r="K243" s="16"/>
      <c r="L243" s="16"/>
      <c r="M243" s="17"/>
      <c r="N243" s="16"/>
      <c r="O243" s="16"/>
    </row>
    <row r="244" spans="1:15">
      <c r="A244" s="16"/>
      <c r="B244" s="16"/>
      <c r="C244" s="16"/>
      <c r="D244" s="16"/>
      <c r="E244" s="16"/>
      <c r="F244" s="16"/>
      <c r="G244" s="16"/>
      <c r="H244" s="18"/>
      <c r="I244" s="16"/>
      <c r="J244" s="16"/>
      <c r="K244" s="16"/>
      <c r="L244" s="16"/>
      <c r="M244" s="17"/>
      <c r="N244" s="16"/>
      <c r="O244" s="16"/>
    </row>
    <row r="245" spans="1:15">
      <c r="A245" s="128" t="s">
        <v>61</v>
      </c>
      <c r="B245" s="128"/>
      <c r="C245" s="16"/>
      <c r="D245" s="16"/>
      <c r="E245" s="16"/>
      <c r="F245" s="16"/>
      <c r="G245" s="16"/>
      <c r="H245" s="18"/>
      <c r="I245" s="16"/>
      <c r="J245" s="16"/>
      <c r="K245" s="16"/>
      <c r="L245" s="16"/>
      <c r="M245" s="17"/>
      <c r="N245" s="16"/>
      <c r="O245" s="16"/>
    </row>
    <row r="246" spans="1:15">
      <c r="A246" s="128"/>
      <c r="B246" s="128"/>
      <c r="C246" s="16"/>
      <c r="D246" s="16"/>
      <c r="E246" s="16"/>
      <c r="F246" s="16"/>
      <c r="G246" s="16"/>
      <c r="H246" s="18"/>
      <c r="I246" s="16"/>
      <c r="J246" s="16"/>
      <c r="K246" s="16"/>
      <c r="L246" s="16"/>
      <c r="M246" s="17"/>
      <c r="N246" s="16"/>
      <c r="O246" s="16"/>
    </row>
    <row r="247" spans="1:15">
      <c r="A247" s="128" t="s">
        <v>62</v>
      </c>
      <c r="B247" s="128"/>
      <c r="C247" s="16"/>
      <c r="D247" s="16"/>
      <c r="E247" s="16"/>
      <c r="F247" s="16"/>
      <c r="G247" s="16"/>
      <c r="H247" s="18"/>
      <c r="I247" s="16"/>
      <c r="J247" s="16"/>
      <c r="K247" s="16"/>
      <c r="L247" s="16"/>
      <c r="M247" s="17"/>
      <c r="N247" s="16"/>
      <c r="O247" s="16"/>
    </row>
  </sheetData>
  <mergeCells count="22">
    <mergeCell ref="A240:O240"/>
    <mergeCell ref="A241:O241"/>
    <mergeCell ref="A22:A23"/>
    <mergeCell ref="G22:G23"/>
    <mergeCell ref="H22:H23"/>
    <mergeCell ref="C22:C23"/>
    <mergeCell ref="E22:E23"/>
    <mergeCell ref="F22:F23"/>
    <mergeCell ref="K22:K23"/>
    <mergeCell ref="L22:L23"/>
    <mergeCell ref="B22:B23"/>
    <mergeCell ref="D22:D23"/>
    <mergeCell ref="I22:I23"/>
    <mergeCell ref="J22:J23"/>
    <mergeCell ref="A35:H35"/>
    <mergeCell ref="A237:H237"/>
    <mergeCell ref="D1:O1"/>
    <mergeCell ref="H2:J2"/>
    <mergeCell ref="N2:O2"/>
    <mergeCell ref="D3:O3"/>
    <mergeCell ref="M22:M23"/>
    <mergeCell ref="N22:N2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Q90"/>
  <sheetViews>
    <sheetView showWhiteSpace="0" view="pageBreakPreview" topLeftCell="G47" zoomScale="87" zoomScaleNormal="75" zoomScaleSheetLayoutView="87" zoomScalePageLayoutView="84" workbookViewId="0">
      <selection activeCell="L91" sqref="L91"/>
    </sheetView>
  </sheetViews>
  <sheetFormatPr defaultRowHeight="12.75"/>
  <cols>
    <col min="1" max="3" width="26.85546875" customWidth="1"/>
    <col min="4" max="4" width="18.42578125" customWidth="1"/>
    <col min="5" max="5" width="9.140625" hidden="1" customWidth="1"/>
    <col min="6" max="6" width="29.140625" customWidth="1"/>
    <col min="7" max="7" width="15.7109375" customWidth="1"/>
    <col min="8" max="8" width="31.140625" customWidth="1"/>
    <col min="9" max="9" width="20.7109375" customWidth="1"/>
    <col min="10" max="10" width="20.42578125" customWidth="1"/>
    <col min="11" max="11" width="19.85546875" customWidth="1"/>
    <col min="12" max="12" width="16.28515625" customWidth="1"/>
    <col min="13" max="13" width="13.85546875" customWidth="1"/>
    <col min="14" max="14" width="14.42578125" style="144" customWidth="1"/>
    <col min="15" max="15" width="19.5703125" customWidth="1"/>
    <col min="16" max="16" width="15.5703125" customWidth="1"/>
    <col min="17" max="17" width="12.28515625" customWidth="1"/>
    <col min="19" max="19" width="14.140625" customWidth="1"/>
  </cols>
  <sheetData>
    <row r="1" spans="1:16" ht="15.75">
      <c r="A1" s="976" t="s">
        <v>254</v>
      </c>
      <c r="B1" s="976"/>
      <c r="C1" s="976"/>
      <c r="D1" s="976"/>
      <c r="E1" s="976"/>
      <c r="F1" s="976"/>
      <c r="G1" s="976"/>
      <c r="H1" s="976"/>
      <c r="I1" s="976"/>
      <c r="J1" s="976"/>
      <c r="K1" s="976"/>
      <c r="L1" s="976"/>
      <c r="M1" s="976"/>
      <c r="N1" s="976"/>
      <c r="O1" s="34"/>
      <c r="P1" s="34"/>
    </row>
    <row r="2" spans="1:16">
      <c r="A2" s="35"/>
      <c r="B2" s="35"/>
      <c r="C2" s="35"/>
      <c r="D2" s="36"/>
      <c r="E2" s="37"/>
      <c r="F2" s="36"/>
      <c r="G2" s="977"/>
      <c r="H2" s="977"/>
      <c r="I2" s="977"/>
      <c r="J2" s="35"/>
      <c r="K2" s="35"/>
      <c r="L2" s="35"/>
      <c r="M2" s="976"/>
      <c r="N2" s="976"/>
      <c r="O2" s="33" t="s">
        <v>28</v>
      </c>
      <c r="P2" s="33"/>
    </row>
    <row r="3" spans="1:16">
      <c r="A3" s="976" t="s">
        <v>29</v>
      </c>
      <c r="B3" s="976"/>
      <c r="C3" s="976"/>
      <c r="D3" s="976"/>
      <c r="E3" s="976"/>
      <c r="F3" s="976"/>
      <c r="G3" s="976"/>
      <c r="H3" s="976"/>
      <c r="I3" s="976"/>
      <c r="J3" s="976"/>
      <c r="K3" s="976"/>
      <c r="L3" s="976"/>
      <c r="M3" s="976"/>
      <c r="N3" s="976"/>
      <c r="O3" s="34"/>
      <c r="P3" s="34"/>
    </row>
    <row r="4" spans="1:16">
      <c r="A4" s="34"/>
      <c r="B4" s="34"/>
      <c r="C4" s="34"/>
      <c r="D4" s="38"/>
      <c r="E4" s="34"/>
      <c r="F4" s="38"/>
      <c r="G4" s="34"/>
      <c r="H4" s="38"/>
      <c r="I4" s="39"/>
      <c r="J4" s="34"/>
      <c r="K4" s="34"/>
      <c r="L4" s="34"/>
      <c r="M4" s="34"/>
      <c r="N4" s="160"/>
      <c r="O4" s="34"/>
      <c r="P4" s="34"/>
    </row>
    <row r="5" spans="1:16">
      <c r="A5" s="42"/>
      <c r="B5" s="42"/>
      <c r="C5" s="42"/>
      <c r="D5" s="33"/>
      <c r="E5" s="42"/>
      <c r="F5" s="33"/>
      <c r="G5" s="42"/>
      <c r="H5" s="33"/>
      <c r="I5" s="43"/>
      <c r="J5" s="42"/>
      <c r="K5" s="42"/>
      <c r="L5" s="42"/>
      <c r="M5" s="42"/>
      <c r="N5" s="323"/>
      <c r="O5" s="34"/>
      <c r="P5" s="34"/>
    </row>
    <row r="6" spans="1:16">
      <c r="A6" s="42"/>
      <c r="B6" s="42"/>
      <c r="C6" s="42"/>
      <c r="D6" s="33"/>
      <c r="E6" s="42"/>
      <c r="F6" s="33"/>
      <c r="G6" s="42"/>
      <c r="H6" s="33"/>
      <c r="I6" s="43"/>
      <c r="J6" s="42"/>
      <c r="K6" s="42"/>
      <c r="L6" s="42"/>
      <c r="M6" s="42"/>
      <c r="N6" s="323"/>
      <c r="O6" s="34"/>
      <c r="P6" s="34"/>
    </row>
    <row r="7" spans="1:16">
      <c r="A7" s="42" t="s">
        <v>30</v>
      </c>
      <c r="B7" s="42"/>
      <c r="C7" s="42"/>
      <c r="D7" s="33"/>
      <c r="E7" s="42"/>
      <c r="F7" s="33"/>
      <c r="G7" s="42"/>
      <c r="H7" s="33"/>
      <c r="I7" s="43"/>
      <c r="J7" s="42"/>
      <c r="K7" s="42"/>
      <c r="L7" s="42"/>
      <c r="M7" s="42"/>
      <c r="N7" s="323"/>
      <c r="O7" s="34"/>
      <c r="P7" s="34"/>
    </row>
    <row r="8" spans="1:16" ht="18">
      <c r="A8" s="45" t="s">
        <v>31</v>
      </c>
      <c r="B8" s="324" t="s">
        <v>88</v>
      </c>
      <c r="C8" s="45"/>
      <c r="E8" s="975"/>
      <c r="F8" s="975"/>
      <c r="G8" s="975"/>
      <c r="H8" s="33"/>
      <c r="I8" s="43"/>
      <c r="J8" s="42"/>
      <c r="K8" s="42"/>
      <c r="L8" s="42"/>
      <c r="M8" s="42"/>
      <c r="N8" s="323"/>
      <c r="O8" s="34"/>
      <c r="P8" s="34"/>
    </row>
    <row r="9" spans="1:16">
      <c r="A9" s="46" t="s">
        <v>32</v>
      </c>
      <c r="B9" s="46"/>
      <c r="C9" s="46"/>
      <c r="D9" s="33"/>
      <c r="E9" s="46"/>
      <c r="F9" s="33"/>
      <c r="G9" s="34"/>
      <c r="H9" s="38"/>
      <c r="I9" s="39"/>
      <c r="J9" s="34"/>
      <c r="K9" s="34"/>
      <c r="L9" s="34"/>
      <c r="M9" s="34"/>
      <c r="N9" s="160"/>
      <c r="O9" s="34"/>
      <c r="P9" s="34"/>
    </row>
    <row r="10" spans="1:16">
      <c r="A10" s="34" t="s">
        <v>255</v>
      </c>
      <c r="B10" s="34"/>
      <c r="C10" s="34"/>
      <c r="D10" s="38"/>
      <c r="E10" s="34"/>
      <c r="F10" s="38"/>
      <c r="G10" s="34"/>
      <c r="H10" s="38"/>
      <c r="I10" s="39"/>
      <c r="J10" s="34"/>
      <c r="K10" s="34"/>
      <c r="L10" s="34"/>
      <c r="M10" s="34"/>
      <c r="N10" s="158"/>
      <c r="O10" s="34"/>
      <c r="P10" s="34"/>
    </row>
    <row r="11" spans="1:16">
      <c r="A11" s="34" t="s">
        <v>33</v>
      </c>
      <c r="B11" s="34"/>
      <c r="C11" s="34"/>
      <c r="D11" s="38"/>
      <c r="E11" s="34"/>
      <c r="F11" s="38"/>
      <c r="G11" s="34"/>
      <c r="H11" s="38"/>
      <c r="I11" s="39"/>
      <c r="J11" s="34"/>
      <c r="K11" s="34"/>
      <c r="L11" s="34"/>
      <c r="M11" s="34"/>
      <c r="N11" s="158"/>
      <c r="O11" s="34"/>
      <c r="P11" s="34"/>
    </row>
    <row r="12" spans="1:16">
      <c r="A12" s="34"/>
      <c r="B12" s="34"/>
      <c r="C12" s="34"/>
      <c r="D12" s="38"/>
      <c r="E12" s="34"/>
      <c r="F12" s="38"/>
      <c r="G12" s="34"/>
      <c r="H12" s="38"/>
      <c r="I12" s="39"/>
      <c r="J12" s="34"/>
      <c r="K12" s="34"/>
      <c r="L12" s="34"/>
      <c r="M12" s="34"/>
      <c r="N12" s="158"/>
      <c r="O12" s="34"/>
      <c r="P12" s="34"/>
    </row>
    <row r="13" spans="1:16">
      <c r="A13" s="47" t="s">
        <v>34</v>
      </c>
      <c r="B13" s="47"/>
      <c r="C13" s="47"/>
      <c r="D13" s="33"/>
      <c r="E13" s="42"/>
      <c r="F13" s="33"/>
      <c r="G13" s="34"/>
      <c r="H13" s="38"/>
      <c r="I13" s="39"/>
      <c r="J13" s="34"/>
      <c r="K13" s="34"/>
      <c r="L13" s="34"/>
      <c r="M13" s="34"/>
      <c r="N13" s="158"/>
      <c r="O13" s="34"/>
      <c r="P13" s="34"/>
    </row>
    <row r="14" spans="1:16" ht="15.75">
      <c r="A14" s="48" t="s">
        <v>256</v>
      </c>
      <c r="B14" s="48"/>
      <c r="C14" s="48"/>
      <c r="D14" s="38"/>
      <c r="E14" s="49"/>
      <c r="F14" s="38"/>
      <c r="G14" s="34"/>
      <c r="H14" s="38"/>
      <c r="I14" s="39"/>
      <c r="J14" s="34"/>
      <c r="K14" s="34"/>
      <c r="L14" s="34"/>
      <c r="M14" s="34"/>
      <c r="N14" s="158"/>
      <c r="O14" s="34"/>
      <c r="P14" s="34"/>
    </row>
    <row r="15" spans="1:16">
      <c r="A15" s="34"/>
      <c r="B15" s="34"/>
      <c r="C15" s="34"/>
      <c r="D15" s="38"/>
      <c r="E15" s="34"/>
      <c r="F15" s="38"/>
      <c r="G15" s="34"/>
      <c r="H15" s="38"/>
      <c r="I15" s="39"/>
      <c r="J15" s="34"/>
      <c r="K15" s="34"/>
      <c r="L15" s="34"/>
      <c r="M15" s="34"/>
      <c r="N15" s="158"/>
      <c r="O15" s="34"/>
      <c r="P15" s="34"/>
    </row>
    <row r="16" spans="1:16">
      <c r="A16" s="47" t="s">
        <v>35</v>
      </c>
      <c r="B16" s="47"/>
      <c r="C16" s="47"/>
      <c r="D16" s="33"/>
      <c r="E16" s="42"/>
      <c r="F16" s="33"/>
      <c r="G16" s="34"/>
      <c r="H16" s="38"/>
      <c r="I16" s="39"/>
      <c r="J16" s="34"/>
      <c r="K16" s="34"/>
      <c r="L16" s="34"/>
      <c r="M16" s="34"/>
      <c r="N16" s="158"/>
      <c r="O16" s="34"/>
      <c r="P16" s="34"/>
    </row>
    <row r="17" spans="1:17">
      <c r="A17" s="147" t="s">
        <v>257</v>
      </c>
      <c r="B17" s="147"/>
      <c r="C17" s="147"/>
      <c r="D17" s="38"/>
      <c r="E17" s="49"/>
      <c r="F17" s="38"/>
      <c r="G17" s="34"/>
      <c r="H17" s="36"/>
      <c r="I17" s="39"/>
      <c r="J17" s="34"/>
      <c r="K17" s="34"/>
      <c r="L17" s="34"/>
      <c r="M17" s="34"/>
      <c r="N17" s="158"/>
      <c r="O17" s="34"/>
      <c r="P17" s="34"/>
    </row>
    <row r="18" spans="1:17">
      <c r="A18" s="34"/>
      <c r="B18" s="34"/>
      <c r="C18" s="34"/>
      <c r="D18" s="38"/>
      <c r="E18" s="34"/>
      <c r="F18" s="38"/>
      <c r="G18" s="34"/>
      <c r="H18" s="38"/>
      <c r="I18" s="39"/>
      <c r="J18" s="34"/>
      <c r="K18" s="34"/>
      <c r="L18" s="34"/>
      <c r="M18" s="34"/>
      <c r="N18" s="158"/>
      <c r="O18" s="34"/>
      <c r="P18" s="34"/>
    </row>
    <row r="19" spans="1:17">
      <c r="A19" s="34" t="s">
        <v>36</v>
      </c>
      <c r="B19" s="34"/>
      <c r="C19" s="34"/>
      <c r="D19" s="38"/>
      <c r="E19" s="34"/>
      <c r="F19" s="38"/>
      <c r="G19" s="34"/>
      <c r="H19" s="38"/>
      <c r="I19" s="39"/>
      <c r="J19" s="34"/>
      <c r="K19" s="34"/>
      <c r="L19" s="34"/>
      <c r="M19" s="34"/>
      <c r="N19" s="158"/>
      <c r="O19" s="34"/>
      <c r="P19" s="34"/>
    </row>
    <row r="20" spans="1:17">
      <c r="A20" s="34"/>
      <c r="B20" s="34"/>
      <c r="C20" s="34"/>
      <c r="D20" s="38"/>
      <c r="E20" s="34"/>
      <c r="F20" s="38"/>
      <c r="G20" s="34"/>
      <c r="H20" s="38"/>
      <c r="I20" s="39"/>
      <c r="J20" s="34"/>
      <c r="K20" s="34"/>
      <c r="L20" s="34"/>
      <c r="M20" s="34"/>
      <c r="N20" s="158"/>
      <c r="O20" s="34"/>
      <c r="P20" s="34"/>
    </row>
    <row r="21" spans="1:17" ht="13.5" thickBot="1">
      <c r="A21" s="46" t="s">
        <v>34</v>
      </c>
      <c r="B21" s="46"/>
      <c r="C21" s="46"/>
      <c r="D21" s="33"/>
      <c r="E21" s="46"/>
      <c r="F21" s="33"/>
      <c r="G21" s="34"/>
      <c r="H21" s="38"/>
      <c r="I21" s="39"/>
      <c r="J21" s="34"/>
      <c r="K21" s="34"/>
      <c r="L21" s="34"/>
      <c r="M21" s="34"/>
      <c r="N21" s="325"/>
      <c r="O21" s="34"/>
      <c r="P21" s="34"/>
    </row>
    <row r="22" spans="1:17" ht="51">
      <c r="A22" s="973" t="s">
        <v>368</v>
      </c>
      <c r="B22" s="971" t="s">
        <v>369</v>
      </c>
      <c r="C22" s="973" t="s">
        <v>37</v>
      </c>
      <c r="D22" s="969" t="s">
        <v>38</v>
      </c>
      <c r="E22" s="969" t="s">
        <v>39</v>
      </c>
      <c r="F22" s="969" t="s">
        <v>258</v>
      </c>
      <c r="G22" s="969" t="s">
        <v>40</v>
      </c>
      <c r="H22" s="969" t="s">
        <v>41</v>
      </c>
      <c r="I22" s="971" t="s">
        <v>42</v>
      </c>
      <c r="J22" s="969" t="s">
        <v>43</v>
      </c>
      <c r="K22" s="969" t="s">
        <v>15</v>
      </c>
      <c r="L22" s="969" t="s">
        <v>17</v>
      </c>
      <c r="M22" s="969" t="s">
        <v>16</v>
      </c>
      <c r="N22" s="1020" t="s">
        <v>259</v>
      </c>
      <c r="O22" s="979" t="s">
        <v>260</v>
      </c>
      <c r="P22" s="969" t="s">
        <v>261</v>
      </c>
      <c r="Q22" s="53" t="s">
        <v>133</v>
      </c>
    </row>
    <row r="23" spans="1:17">
      <c r="A23" s="1009"/>
      <c r="B23" s="1011"/>
      <c r="C23" s="1009"/>
      <c r="D23" s="1010"/>
      <c r="E23" s="1010"/>
      <c r="F23" s="1010"/>
      <c r="G23" s="1010"/>
      <c r="H23" s="1010"/>
      <c r="I23" s="1019"/>
      <c r="J23" s="970"/>
      <c r="K23" s="970"/>
      <c r="L23" s="970"/>
      <c r="M23" s="970"/>
      <c r="N23" s="1021"/>
      <c r="O23" s="980"/>
      <c r="P23" s="970"/>
      <c r="Q23" s="57" t="s">
        <v>18</v>
      </c>
    </row>
    <row r="24" spans="1:17" ht="13.5" thickBot="1">
      <c r="A24" s="326"/>
      <c r="B24" s="327"/>
      <c r="C24" s="327"/>
      <c r="D24" s="328"/>
      <c r="E24" s="328"/>
      <c r="F24" s="329"/>
      <c r="G24" s="329"/>
      <c r="H24" s="329"/>
      <c r="I24" s="329"/>
      <c r="J24" s="130" t="s">
        <v>44</v>
      </c>
      <c r="K24" s="130" t="s">
        <v>44</v>
      </c>
      <c r="L24" s="130" t="s">
        <v>44</v>
      </c>
      <c r="M24" s="130" t="s">
        <v>44</v>
      </c>
      <c r="N24" s="159" t="s">
        <v>44</v>
      </c>
      <c r="O24" s="130" t="s">
        <v>44</v>
      </c>
      <c r="P24" s="132" t="s">
        <v>44</v>
      </c>
      <c r="Q24" s="132" t="s">
        <v>44</v>
      </c>
    </row>
    <row r="25" spans="1:17">
      <c r="A25" s="197">
        <v>30318222</v>
      </c>
      <c r="B25" s="197">
        <v>32908222</v>
      </c>
      <c r="C25" s="197" t="s">
        <v>140</v>
      </c>
      <c r="D25" s="197" t="s">
        <v>186</v>
      </c>
      <c r="E25" s="197" t="s">
        <v>186</v>
      </c>
      <c r="F25" s="197" t="s">
        <v>73</v>
      </c>
      <c r="G25" s="197" t="s">
        <v>187</v>
      </c>
      <c r="H25" s="197" t="s">
        <v>74</v>
      </c>
      <c r="I25" s="197">
        <v>20140620</v>
      </c>
      <c r="J25" s="198"/>
      <c r="K25" s="697">
        <v>18915.48</v>
      </c>
      <c r="L25" s="640"/>
      <c r="M25" s="641">
        <f t="shared" ref="M25:M70" si="0">SUM(K25:L25)</f>
        <v>18915.48</v>
      </c>
      <c r="N25" s="697">
        <v>6988.45</v>
      </c>
      <c r="O25" s="642">
        <f>SUM(M25-N25)</f>
        <v>11927.029999999999</v>
      </c>
      <c r="P25" s="642">
        <v>11927.029999999999</v>
      </c>
      <c r="Q25" s="644">
        <f t="shared" ref="Q25:Q70" si="1">SUM(O25-P25)</f>
        <v>0</v>
      </c>
    </row>
    <row r="26" spans="1:17">
      <c r="A26" s="197">
        <v>30381222</v>
      </c>
      <c r="B26" s="197">
        <v>33282222</v>
      </c>
      <c r="C26" s="197" t="s">
        <v>89</v>
      </c>
      <c r="D26" s="197" t="s">
        <v>48</v>
      </c>
      <c r="E26" s="197" t="s">
        <v>48</v>
      </c>
      <c r="F26" s="197" t="s">
        <v>81</v>
      </c>
      <c r="G26" s="397" t="s">
        <v>188</v>
      </c>
      <c r="H26" s="197" t="s">
        <v>189</v>
      </c>
      <c r="I26" s="197">
        <v>20150226</v>
      </c>
      <c r="J26" s="199">
        <v>20170228</v>
      </c>
      <c r="K26" s="697">
        <v>450000</v>
      </c>
      <c r="L26" s="640"/>
      <c r="M26" s="640">
        <f t="shared" si="0"/>
        <v>450000</v>
      </c>
      <c r="N26" s="697">
        <v>449834.68</v>
      </c>
      <c r="O26" s="642">
        <f t="shared" ref="O26:O70" si="2">SUM(M26-N26)</f>
        <v>165.32000000000698</v>
      </c>
      <c r="P26" s="642">
        <v>165.32000000000698</v>
      </c>
      <c r="Q26" s="644">
        <f t="shared" si="1"/>
        <v>0</v>
      </c>
    </row>
    <row r="27" spans="1:17">
      <c r="A27" s="197">
        <v>30381222</v>
      </c>
      <c r="B27" s="197">
        <v>33282222</v>
      </c>
      <c r="C27" s="197" t="s">
        <v>89</v>
      </c>
      <c r="D27" s="197" t="s">
        <v>48</v>
      </c>
      <c r="E27" s="197" t="s">
        <v>48</v>
      </c>
      <c r="F27" s="197" t="s">
        <v>190</v>
      </c>
      <c r="G27" s="197" t="s">
        <v>191</v>
      </c>
      <c r="H27" s="197" t="s">
        <v>189</v>
      </c>
      <c r="I27" s="197">
        <v>20150226</v>
      </c>
      <c r="J27" s="199">
        <v>20170228</v>
      </c>
      <c r="K27" s="697">
        <v>39999.99</v>
      </c>
      <c r="L27" s="640"/>
      <c r="M27" s="640">
        <f t="shared" si="0"/>
        <v>39999.99</v>
      </c>
      <c r="N27" s="697">
        <v>423.01</v>
      </c>
      <c r="O27" s="642">
        <f t="shared" si="2"/>
        <v>39576.979999999996</v>
      </c>
      <c r="P27" s="642">
        <v>39576.979999999996</v>
      </c>
      <c r="Q27" s="644">
        <f t="shared" si="1"/>
        <v>0</v>
      </c>
    </row>
    <row r="28" spans="1:17">
      <c r="A28" s="197">
        <v>30371222</v>
      </c>
      <c r="B28" s="197">
        <v>33273222</v>
      </c>
      <c r="C28" s="197" t="s">
        <v>66</v>
      </c>
      <c r="D28" s="197" t="s">
        <v>48</v>
      </c>
      <c r="E28" s="197" t="s">
        <v>48</v>
      </c>
      <c r="F28" s="197" t="s">
        <v>81</v>
      </c>
      <c r="G28" s="197" t="s">
        <v>192</v>
      </c>
      <c r="H28" s="197" t="s">
        <v>189</v>
      </c>
      <c r="I28" s="197">
        <v>20150420</v>
      </c>
      <c r="J28" s="199">
        <v>20160820</v>
      </c>
      <c r="K28" s="697">
        <v>225999.99</v>
      </c>
      <c r="L28" s="640"/>
      <c r="M28" s="640">
        <f t="shared" si="0"/>
        <v>225999.99</v>
      </c>
      <c r="N28" s="697">
        <v>180819.39</v>
      </c>
      <c r="O28" s="642">
        <f t="shared" si="2"/>
        <v>45180.599999999977</v>
      </c>
      <c r="P28" s="642">
        <v>45180.599999999977</v>
      </c>
      <c r="Q28" s="644">
        <f t="shared" si="1"/>
        <v>0</v>
      </c>
    </row>
    <row r="29" spans="1:17">
      <c r="A29" s="197">
        <v>30381222</v>
      </c>
      <c r="B29" s="197">
        <v>33282222</v>
      </c>
      <c r="C29" s="197" t="s">
        <v>89</v>
      </c>
      <c r="D29" s="197" t="s">
        <v>48</v>
      </c>
      <c r="E29" s="197" t="s">
        <v>48</v>
      </c>
      <c r="F29" s="197" t="s">
        <v>193</v>
      </c>
      <c r="G29" s="197" t="s">
        <v>194</v>
      </c>
      <c r="H29" s="197" t="s">
        <v>195</v>
      </c>
      <c r="I29" s="197">
        <v>20160229</v>
      </c>
      <c r="J29" s="198"/>
      <c r="K29" s="697">
        <v>426.07</v>
      </c>
      <c r="L29" s="640"/>
      <c r="M29" s="640">
        <f t="shared" si="0"/>
        <v>426.07</v>
      </c>
      <c r="N29" s="697"/>
      <c r="O29" s="642">
        <f t="shared" si="2"/>
        <v>426.07</v>
      </c>
      <c r="P29" s="642">
        <v>426.07</v>
      </c>
      <c r="Q29" s="644">
        <f t="shared" si="1"/>
        <v>0</v>
      </c>
    </row>
    <row r="30" spans="1:17" ht="12" customHeight="1">
      <c r="A30" s="197">
        <v>30371222</v>
      </c>
      <c r="B30" s="197">
        <v>33273222</v>
      </c>
      <c r="C30" s="197" t="s">
        <v>66</v>
      </c>
      <c r="D30" s="197" t="s">
        <v>196</v>
      </c>
      <c r="E30" s="197" t="s">
        <v>196</v>
      </c>
      <c r="F30" s="197" t="s">
        <v>197</v>
      </c>
      <c r="G30" s="197" t="s">
        <v>198</v>
      </c>
      <c r="H30" s="197" t="s">
        <v>199</v>
      </c>
      <c r="I30" s="197">
        <v>20160303</v>
      </c>
      <c r="J30" s="198"/>
      <c r="K30" s="697">
        <v>10315.32</v>
      </c>
      <c r="L30" s="640"/>
      <c r="M30" s="640">
        <f t="shared" si="0"/>
        <v>10315.32</v>
      </c>
      <c r="N30" s="697">
        <v>1649.94</v>
      </c>
      <c r="O30" s="642">
        <f t="shared" si="2"/>
        <v>8665.3799999999992</v>
      </c>
      <c r="P30" s="642">
        <v>8665.3799999999992</v>
      </c>
      <c r="Q30" s="644">
        <f t="shared" si="1"/>
        <v>0</v>
      </c>
    </row>
    <row r="31" spans="1:17">
      <c r="A31" s="197">
        <v>30381222</v>
      </c>
      <c r="B31" s="197">
        <v>33282222</v>
      </c>
      <c r="C31" s="197" t="s">
        <v>89</v>
      </c>
      <c r="D31" s="197" t="s">
        <v>200</v>
      </c>
      <c r="E31" s="197" t="s">
        <v>200</v>
      </c>
      <c r="F31" s="197" t="s">
        <v>71</v>
      </c>
      <c r="G31" s="197" t="s">
        <v>201</v>
      </c>
      <c r="H31" s="197" t="s">
        <v>76</v>
      </c>
      <c r="I31" s="197">
        <v>20160304</v>
      </c>
      <c r="J31" s="198"/>
      <c r="K31" s="697">
        <v>1368</v>
      </c>
      <c r="L31" s="640"/>
      <c r="M31" s="640">
        <f t="shared" si="0"/>
        <v>1368</v>
      </c>
      <c r="N31" s="697"/>
      <c r="O31" s="642">
        <f t="shared" si="2"/>
        <v>1368</v>
      </c>
      <c r="P31" s="642">
        <v>1368</v>
      </c>
      <c r="Q31" s="644">
        <f t="shared" si="1"/>
        <v>0</v>
      </c>
    </row>
    <row r="32" spans="1:17">
      <c r="A32" s="197">
        <v>30375222</v>
      </c>
      <c r="B32" s="197">
        <v>33274222</v>
      </c>
      <c r="C32" s="197" t="s">
        <v>126</v>
      </c>
      <c r="D32" s="197" t="s">
        <v>48</v>
      </c>
      <c r="E32" s="197" t="s">
        <v>48</v>
      </c>
      <c r="F32" s="197" t="s">
        <v>202</v>
      </c>
      <c r="G32" s="197" t="s">
        <v>203</v>
      </c>
      <c r="H32" s="197" t="s">
        <v>69</v>
      </c>
      <c r="I32" s="197">
        <v>20160308</v>
      </c>
      <c r="J32" s="198"/>
      <c r="K32" s="697">
        <v>1425</v>
      </c>
      <c r="L32" s="640"/>
      <c r="M32" s="640">
        <f t="shared" si="0"/>
        <v>1425</v>
      </c>
      <c r="N32" s="697"/>
      <c r="O32" s="642">
        <f t="shared" si="2"/>
        <v>1425</v>
      </c>
      <c r="P32" s="642">
        <v>1425</v>
      </c>
      <c r="Q32" s="644">
        <f t="shared" si="1"/>
        <v>0</v>
      </c>
    </row>
    <row r="33" spans="1:17">
      <c r="A33" s="197">
        <v>30375222</v>
      </c>
      <c r="B33" s="197">
        <v>33274222</v>
      </c>
      <c r="C33" s="197" t="s">
        <v>126</v>
      </c>
      <c r="D33" s="197" t="s">
        <v>48</v>
      </c>
      <c r="E33" s="197" t="s">
        <v>48</v>
      </c>
      <c r="F33" s="197" t="s">
        <v>202</v>
      </c>
      <c r="G33" s="197" t="s">
        <v>203</v>
      </c>
      <c r="H33" s="197" t="s">
        <v>204</v>
      </c>
      <c r="I33" s="197">
        <v>20160308</v>
      </c>
      <c r="J33" s="198"/>
      <c r="K33" s="697">
        <v>1653</v>
      </c>
      <c r="L33" s="640"/>
      <c r="M33" s="640">
        <f t="shared" si="0"/>
        <v>1653</v>
      </c>
      <c r="N33" s="697"/>
      <c r="O33" s="642">
        <f t="shared" si="2"/>
        <v>1653</v>
      </c>
      <c r="P33" s="642">
        <v>1653</v>
      </c>
      <c r="Q33" s="644">
        <f t="shared" si="1"/>
        <v>0</v>
      </c>
    </row>
    <row r="34" spans="1:17">
      <c r="A34" s="197">
        <v>30375222</v>
      </c>
      <c r="B34" s="197">
        <v>33274222</v>
      </c>
      <c r="C34" s="197" t="s">
        <v>126</v>
      </c>
      <c r="D34" s="197" t="s">
        <v>48</v>
      </c>
      <c r="E34" s="197" t="s">
        <v>48</v>
      </c>
      <c r="F34" s="197" t="s">
        <v>202</v>
      </c>
      <c r="G34" s="197" t="s">
        <v>203</v>
      </c>
      <c r="H34" s="197" t="s">
        <v>205</v>
      </c>
      <c r="I34" s="197">
        <v>20160308</v>
      </c>
      <c r="J34" s="198"/>
      <c r="K34" s="697">
        <v>1653</v>
      </c>
      <c r="L34" s="640"/>
      <c r="M34" s="640">
        <f t="shared" si="0"/>
        <v>1653</v>
      </c>
      <c r="N34" s="709"/>
      <c r="O34" s="642">
        <f t="shared" si="2"/>
        <v>1653</v>
      </c>
      <c r="P34" s="642">
        <v>1653</v>
      </c>
      <c r="Q34" s="644">
        <f t="shared" si="1"/>
        <v>0</v>
      </c>
    </row>
    <row r="35" spans="1:17">
      <c r="A35" s="197">
        <v>30375222</v>
      </c>
      <c r="B35" s="197">
        <v>33274222</v>
      </c>
      <c r="C35" s="197" t="s">
        <v>126</v>
      </c>
      <c r="D35" s="197" t="s">
        <v>48</v>
      </c>
      <c r="E35" s="197" t="s">
        <v>48</v>
      </c>
      <c r="F35" s="197" t="s">
        <v>202</v>
      </c>
      <c r="G35" s="197" t="s">
        <v>203</v>
      </c>
      <c r="H35" s="197" t="s">
        <v>206</v>
      </c>
      <c r="I35" s="197">
        <v>20160308</v>
      </c>
      <c r="J35" s="198"/>
      <c r="K35" s="697">
        <v>1653</v>
      </c>
      <c r="L35" s="640"/>
      <c r="M35" s="640">
        <f t="shared" si="0"/>
        <v>1653</v>
      </c>
      <c r="N35" s="699"/>
      <c r="O35" s="642">
        <f t="shared" si="2"/>
        <v>1653</v>
      </c>
      <c r="P35" s="642">
        <v>1653</v>
      </c>
      <c r="Q35" s="644">
        <f t="shared" si="1"/>
        <v>0</v>
      </c>
    </row>
    <row r="36" spans="1:17">
      <c r="A36" s="197">
        <v>30375222</v>
      </c>
      <c r="B36" s="197">
        <v>33274222</v>
      </c>
      <c r="C36" s="197" t="s">
        <v>126</v>
      </c>
      <c r="D36" s="197" t="s">
        <v>48</v>
      </c>
      <c r="E36" s="197" t="s">
        <v>48</v>
      </c>
      <c r="F36" s="197" t="s">
        <v>202</v>
      </c>
      <c r="G36" s="197" t="s">
        <v>203</v>
      </c>
      <c r="H36" s="197" t="s">
        <v>207</v>
      </c>
      <c r="I36" s="197">
        <v>20160308</v>
      </c>
      <c r="J36" s="198"/>
      <c r="K36" s="697">
        <v>1653</v>
      </c>
      <c r="L36" s="640"/>
      <c r="M36" s="640">
        <f t="shared" si="0"/>
        <v>1653</v>
      </c>
      <c r="N36" s="699"/>
      <c r="O36" s="642">
        <f t="shared" si="2"/>
        <v>1653</v>
      </c>
      <c r="P36" s="642">
        <v>1653</v>
      </c>
      <c r="Q36" s="644">
        <f t="shared" si="1"/>
        <v>0</v>
      </c>
    </row>
    <row r="37" spans="1:17">
      <c r="A37" s="197">
        <v>30375222</v>
      </c>
      <c r="B37" s="197">
        <v>33274222</v>
      </c>
      <c r="C37" s="197" t="s">
        <v>126</v>
      </c>
      <c r="D37" s="197" t="s">
        <v>48</v>
      </c>
      <c r="E37" s="197" t="s">
        <v>48</v>
      </c>
      <c r="F37" s="197" t="s">
        <v>202</v>
      </c>
      <c r="G37" s="197" t="s">
        <v>203</v>
      </c>
      <c r="H37" s="197" t="s">
        <v>208</v>
      </c>
      <c r="I37" s="197">
        <v>20160308</v>
      </c>
      <c r="J37" s="198"/>
      <c r="K37" s="697">
        <v>1653</v>
      </c>
      <c r="L37" s="640"/>
      <c r="M37" s="640">
        <f t="shared" si="0"/>
        <v>1653</v>
      </c>
      <c r="N37" s="699"/>
      <c r="O37" s="642">
        <f t="shared" si="2"/>
        <v>1653</v>
      </c>
      <c r="P37" s="642">
        <v>1653</v>
      </c>
      <c r="Q37" s="644">
        <f t="shared" si="1"/>
        <v>0</v>
      </c>
    </row>
    <row r="38" spans="1:17">
      <c r="A38" s="197">
        <v>30375222</v>
      </c>
      <c r="B38" s="197">
        <v>33274222</v>
      </c>
      <c r="C38" s="197" t="s">
        <v>126</v>
      </c>
      <c r="D38" s="197" t="s">
        <v>48</v>
      </c>
      <c r="E38" s="197" t="s">
        <v>48</v>
      </c>
      <c r="F38" s="197" t="s">
        <v>202</v>
      </c>
      <c r="G38" s="197" t="s">
        <v>203</v>
      </c>
      <c r="H38" s="197" t="s">
        <v>209</v>
      </c>
      <c r="I38" s="197">
        <v>20160308</v>
      </c>
      <c r="J38" s="198"/>
      <c r="K38" s="697">
        <v>538.65</v>
      </c>
      <c r="L38" s="640"/>
      <c r="M38" s="640">
        <f t="shared" si="0"/>
        <v>538.65</v>
      </c>
      <c r="N38" s="699"/>
      <c r="O38" s="642">
        <f t="shared" si="2"/>
        <v>538.65</v>
      </c>
      <c r="P38" s="642">
        <v>538.65</v>
      </c>
      <c r="Q38" s="644">
        <f t="shared" si="1"/>
        <v>0</v>
      </c>
    </row>
    <row r="39" spans="1:17">
      <c r="A39" s="197">
        <v>30375222</v>
      </c>
      <c r="B39" s="197">
        <v>33274222</v>
      </c>
      <c r="C39" s="197" t="s">
        <v>126</v>
      </c>
      <c r="D39" s="197" t="s">
        <v>48</v>
      </c>
      <c r="E39" s="197" t="s">
        <v>48</v>
      </c>
      <c r="F39" s="197" t="s">
        <v>202</v>
      </c>
      <c r="G39" s="197" t="s">
        <v>203</v>
      </c>
      <c r="H39" s="197" t="s">
        <v>210</v>
      </c>
      <c r="I39" s="197">
        <v>20160308</v>
      </c>
      <c r="J39" s="198"/>
      <c r="K39" s="697">
        <v>897.75</v>
      </c>
      <c r="L39" s="640"/>
      <c r="M39" s="640">
        <f t="shared" si="0"/>
        <v>897.75</v>
      </c>
      <c r="N39" s="699"/>
      <c r="O39" s="642">
        <f t="shared" si="2"/>
        <v>897.75</v>
      </c>
      <c r="P39" s="642">
        <v>897.75</v>
      </c>
      <c r="Q39" s="644">
        <f t="shared" si="1"/>
        <v>0</v>
      </c>
    </row>
    <row r="40" spans="1:17">
      <c r="A40" s="197">
        <v>30375222</v>
      </c>
      <c r="B40" s="197">
        <v>33274222</v>
      </c>
      <c r="C40" s="197" t="s">
        <v>126</v>
      </c>
      <c r="D40" s="197" t="s">
        <v>48</v>
      </c>
      <c r="E40" s="197" t="s">
        <v>48</v>
      </c>
      <c r="F40" s="197" t="s">
        <v>202</v>
      </c>
      <c r="G40" s="197" t="s">
        <v>203</v>
      </c>
      <c r="H40" s="197" t="s">
        <v>211</v>
      </c>
      <c r="I40" s="197">
        <v>20160308</v>
      </c>
      <c r="J40" s="198"/>
      <c r="K40" s="697">
        <v>359.1</v>
      </c>
      <c r="L40" s="640"/>
      <c r="M40" s="640">
        <f t="shared" si="0"/>
        <v>359.1</v>
      </c>
      <c r="N40" s="699"/>
      <c r="O40" s="642">
        <f t="shared" si="2"/>
        <v>359.1</v>
      </c>
      <c r="P40" s="642">
        <v>359.1</v>
      </c>
      <c r="Q40" s="644">
        <f t="shared" si="1"/>
        <v>0</v>
      </c>
    </row>
    <row r="41" spans="1:17">
      <c r="A41" s="197">
        <v>30375222</v>
      </c>
      <c r="B41" s="197">
        <v>33274222</v>
      </c>
      <c r="C41" s="197" t="s">
        <v>126</v>
      </c>
      <c r="D41" s="197" t="s">
        <v>48</v>
      </c>
      <c r="E41" s="197" t="s">
        <v>48</v>
      </c>
      <c r="F41" s="197" t="s">
        <v>202</v>
      </c>
      <c r="G41" s="197" t="s">
        <v>203</v>
      </c>
      <c r="H41" s="197" t="s">
        <v>212</v>
      </c>
      <c r="I41" s="197">
        <v>20160308</v>
      </c>
      <c r="J41" s="198"/>
      <c r="K41" s="697">
        <v>2223</v>
      </c>
      <c r="L41" s="640"/>
      <c r="M41" s="640">
        <f t="shared" si="0"/>
        <v>2223</v>
      </c>
      <c r="N41" s="699"/>
      <c r="O41" s="642">
        <f t="shared" si="2"/>
        <v>2223</v>
      </c>
      <c r="P41" s="642">
        <v>2223</v>
      </c>
      <c r="Q41" s="644">
        <f t="shared" si="1"/>
        <v>0</v>
      </c>
    </row>
    <row r="42" spans="1:17">
      <c r="A42" s="197">
        <v>30375222</v>
      </c>
      <c r="B42" s="197">
        <v>33274222</v>
      </c>
      <c r="C42" s="197" t="s">
        <v>126</v>
      </c>
      <c r="D42" s="197" t="s">
        <v>48</v>
      </c>
      <c r="E42" s="197" t="s">
        <v>48</v>
      </c>
      <c r="F42" s="197" t="s">
        <v>202</v>
      </c>
      <c r="G42" s="197" t="s">
        <v>203</v>
      </c>
      <c r="H42" s="197" t="s">
        <v>213</v>
      </c>
      <c r="I42" s="197">
        <v>20160308</v>
      </c>
      <c r="J42" s="198"/>
      <c r="K42" s="697">
        <v>4104</v>
      </c>
      <c r="L42" s="640"/>
      <c r="M42" s="640">
        <f t="shared" si="0"/>
        <v>4104</v>
      </c>
      <c r="N42" s="699"/>
      <c r="O42" s="642">
        <f t="shared" si="2"/>
        <v>4104</v>
      </c>
      <c r="P42" s="642">
        <v>4104</v>
      </c>
      <c r="Q42" s="644">
        <f t="shared" si="1"/>
        <v>0</v>
      </c>
    </row>
    <row r="43" spans="1:17">
      <c r="A43" s="197">
        <v>30375222</v>
      </c>
      <c r="B43" s="197">
        <v>33274222</v>
      </c>
      <c r="C43" s="197" t="s">
        <v>126</v>
      </c>
      <c r="D43" s="197" t="s">
        <v>48</v>
      </c>
      <c r="E43" s="197" t="s">
        <v>48</v>
      </c>
      <c r="F43" s="197" t="s">
        <v>202</v>
      </c>
      <c r="G43" s="197" t="s">
        <v>203</v>
      </c>
      <c r="H43" s="197" t="s">
        <v>214</v>
      </c>
      <c r="I43" s="197">
        <v>20160308</v>
      </c>
      <c r="J43" s="198"/>
      <c r="K43" s="697">
        <v>9188.4</v>
      </c>
      <c r="L43" s="640"/>
      <c r="M43" s="640">
        <f t="shared" si="0"/>
        <v>9188.4</v>
      </c>
      <c r="N43" s="699"/>
      <c r="O43" s="642">
        <f t="shared" si="2"/>
        <v>9188.4</v>
      </c>
      <c r="P43" s="642">
        <v>9188.4</v>
      </c>
      <c r="Q43" s="644">
        <f t="shared" si="1"/>
        <v>0</v>
      </c>
    </row>
    <row r="44" spans="1:17">
      <c r="A44" s="197">
        <v>30375222</v>
      </c>
      <c r="B44" s="197">
        <v>33274222</v>
      </c>
      <c r="C44" s="197" t="s">
        <v>126</v>
      </c>
      <c r="D44" s="197" t="s">
        <v>48</v>
      </c>
      <c r="E44" s="197" t="s">
        <v>48</v>
      </c>
      <c r="F44" s="197" t="s">
        <v>202</v>
      </c>
      <c r="G44" s="197" t="s">
        <v>203</v>
      </c>
      <c r="H44" s="197" t="s">
        <v>215</v>
      </c>
      <c r="I44" s="197">
        <v>20160308</v>
      </c>
      <c r="J44" s="198"/>
      <c r="K44" s="697">
        <v>2593.5</v>
      </c>
      <c r="L44" s="640"/>
      <c r="M44" s="640">
        <f t="shared" si="0"/>
        <v>2593.5</v>
      </c>
      <c r="N44" s="699"/>
      <c r="O44" s="642">
        <f t="shared" si="2"/>
        <v>2593.5</v>
      </c>
      <c r="P44" s="642">
        <v>2593.5</v>
      </c>
      <c r="Q44" s="644">
        <f t="shared" si="1"/>
        <v>0</v>
      </c>
    </row>
    <row r="45" spans="1:17">
      <c r="A45" s="197">
        <v>30375222</v>
      </c>
      <c r="B45" s="197">
        <v>33274222</v>
      </c>
      <c r="C45" s="197" t="s">
        <v>126</v>
      </c>
      <c r="D45" s="197" t="s">
        <v>48</v>
      </c>
      <c r="E45" s="197" t="s">
        <v>48</v>
      </c>
      <c r="F45" s="197" t="s">
        <v>202</v>
      </c>
      <c r="G45" s="197" t="s">
        <v>203</v>
      </c>
      <c r="H45" s="197" t="s">
        <v>216</v>
      </c>
      <c r="I45" s="197">
        <v>20160308</v>
      </c>
      <c r="J45" s="198"/>
      <c r="K45" s="697">
        <v>7524</v>
      </c>
      <c r="L45" s="640"/>
      <c r="M45" s="640">
        <f t="shared" si="0"/>
        <v>7524</v>
      </c>
      <c r="N45" s="699"/>
      <c r="O45" s="642">
        <f t="shared" si="2"/>
        <v>7524</v>
      </c>
      <c r="P45" s="642">
        <v>7524</v>
      </c>
      <c r="Q45" s="644">
        <f t="shared" si="1"/>
        <v>0</v>
      </c>
    </row>
    <row r="46" spans="1:17">
      <c r="A46" s="197">
        <v>30375222</v>
      </c>
      <c r="B46" s="197">
        <v>33274222</v>
      </c>
      <c r="C46" s="197" t="s">
        <v>126</v>
      </c>
      <c r="D46" s="197" t="s">
        <v>48</v>
      </c>
      <c r="E46" s="197" t="s">
        <v>48</v>
      </c>
      <c r="F46" s="197" t="s">
        <v>202</v>
      </c>
      <c r="G46" s="197" t="s">
        <v>203</v>
      </c>
      <c r="H46" s="197" t="s">
        <v>217</v>
      </c>
      <c r="I46" s="197">
        <v>20160308</v>
      </c>
      <c r="J46" s="198"/>
      <c r="K46" s="697">
        <v>7934.4</v>
      </c>
      <c r="L46" s="640"/>
      <c r="M46" s="640">
        <f t="shared" si="0"/>
        <v>7934.4</v>
      </c>
      <c r="N46" s="699"/>
      <c r="O46" s="642">
        <f t="shared" si="2"/>
        <v>7934.4</v>
      </c>
      <c r="P46" s="642">
        <v>7934.4</v>
      </c>
      <c r="Q46" s="644">
        <f t="shared" si="1"/>
        <v>0</v>
      </c>
    </row>
    <row r="47" spans="1:17">
      <c r="A47" s="197">
        <v>30375222</v>
      </c>
      <c r="B47" s="197">
        <v>33274222</v>
      </c>
      <c r="C47" s="197" t="s">
        <v>126</v>
      </c>
      <c r="D47" s="197" t="s">
        <v>48</v>
      </c>
      <c r="E47" s="197" t="s">
        <v>48</v>
      </c>
      <c r="F47" s="197" t="s">
        <v>202</v>
      </c>
      <c r="G47" s="197" t="s">
        <v>203</v>
      </c>
      <c r="H47" s="197" t="s">
        <v>218</v>
      </c>
      <c r="I47" s="197">
        <v>20160308</v>
      </c>
      <c r="J47" s="198"/>
      <c r="K47" s="697">
        <v>14414.73</v>
      </c>
      <c r="L47" s="640"/>
      <c r="M47" s="640">
        <f t="shared" si="0"/>
        <v>14414.73</v>
      </c>
      <c r="N47" s="699"/>
      <c r="O47" s="642">
        <f t="shared" si="2"/>
        <v>14414.73</v>
      </c>
      <c r="P47" s="642">
        <v>14414.73</v>
      </c>
      <c r="Q47" s="644">
        <f t="shared" si="1"/>
        <v>0</v>
      </c>
    </row>
    <row r="48" spans="1:17">
      <c r="A48" s="197">
        <v>30375222</v>
      </c>
      <c r="B48" s="197">
        <v>33274222</v>
      </c>
      <c r="C48" s="197" t="s">
        <v>126</v>
      </c>
      <c r="D48" s="197" t="s">
        <v>48</v>
      </c>
      <c r="E48" s="197" t="s">
        <v>48</v>
      </c>
      <c r="F48" s="197" t="s">
        <v>219</v>
      </c>
      <c r="G48" s="197" t="s">
        <v>220</v>
      </c>
      <c r="H48" s="197" t="s">
        <v>216</v>
      </c>
      <c r="I48" s="197">
        <v>20160309</v>
      </c>
      <c r="J48" s="198"/>
      <c r="K48" s="697">
        <v>7500</v>
      </c>
      <c r="L48" s="640"/>
      <c r="M48" s="640">
        <f t="shared" si="0"/>
        <v>7500</v>
      </c>
      <c r="N48" s="699"/>
      <c r="O48" s="642">
        <f t="shared" si="2"/>
        <v>7500</v>
      </c>
      <c r="P48" s="642">
        <v>7500</v>
      </c>
      <c r="Q48" s="644">
        <f t="shared" si="1"/>
        <v>0</v>
      </c>
    </row>
    <row r="49" spans="1:17">
      <c r="A49" s="197">
        <v>30375222</v>
      </c>
      <c r="B49" s="197">
        <v>33274222</v>
      </c>
      <c r="C49" s="197" t="s">
        <v>126</v>
      </c>
      <c r="D49" s="197" t="s">
        <v>48</v>
      </c>
      <c r="E49" s="197" t="s">
        <v>48</v>
      </c>
      <c r="F49" s="197" t="s">
        <v>219</v>
      </c>
      <c r="G49" s="197" t="s">
        <v>220</v>
      </c>
      <c r="H49" s="197" t="s">
        <v>69</v>
      </c>
      <c r="I49" s="197">
        <v>20160309</v>
      </c>
      <c r="J49" s="198"/>
      <c r="K49" s="697">
        <v>4500</v>
      </c>
      <c r="L49" s="640"/>
      <c r="M49" s="640">
        <f t="shared" si="0"/>
        <v>4500</v>
      </c>
      <c r="N49" s="699"/>
      <c r="O49" s="642">
        <f t="shared" si="2"/>
        <v>4500</v>
      </c>
      <c r="P49" s="642">
        <v>4500</v>
      </c>
      <c r="Q49" s="644">
        <f t="shared" si="1"/>
        <v>0</v>
      </c>
    </row>
    <row r="50" spans="1:17">
      <c r="A50" s="197">
        <v>30375222</v>
      </c>
      <c r="B50" s="197">
        <v>33274222</v>
      </c>
      <c r="C50" s="197" t="s">
        <v>126</v>
      </c>
      <c r="D50" s="197" t="s">
        <v>48</v>
      </c>
      <c r="E50" s="197" t="s">
        <v>48</v>
      </c>
      <c r="F50" s="197" t="s">
        <v>219</v>
      </c>
      <c r="G50" s="197" t="s">
        <v>220</v>
      </c>
      <c r="H50" s="197" t="s">
        <v>204</v>
      </c>
      <c r="I50" s="197">
        <v>20160309</v>
      </c>
      <c r="J50" s="198"/>
      <c r="K50" s="697">
        <v>1312.5</v>
      </c>
      <c r="L50" s="640"/>
      <c r="M50" s="640">
        <f t="shared" si="0"/>
        <v>1312.5</v>
      </c>
      <c r="N50" s="699"/>
      <c r="O50" s="642">
        <f t="shared" si="2"/>
        <v>1312.5</v>
      </c>
      <c r="P50" s="642">
        <v>1312.5</v>
      </c>
      <c r="Q50" s="644">
        <f t="shared" si="1"/>
        <v>0</v>
      </c>
    </row>
    <row r="51" spans="1:17">
      <c r="A51" s="197">
        <v>30375222</v>
      </c>
      <c r="B51" s="197">
        <v>33274222</v>
      </c>
      <c r="C51" s="197" t="s">
        <v>126</v>
      </c>
      <c r="D51" s="197" t="s">
        <v>48</v>
      </c>
      <c r="E51" s="197" t="s">
        <v>48</v>
      </c>
      <c r="F51" s="197" t="s">
        <v>219</v>
      </c>
      <c r="G51" s="197" t="s">
        <v>220</v>
      </c>
      <c r="H51" s="197" t="s">
        <v>205</v>
      </c>
      <c r="I51" s="197">
        <v>20160309</v>
      </c>
      <c r="J51" s="198"/>
      <c r="K51" s="697">
        <v>1312.5</v>
      </c>
      <c r="L51" s="640"/>
      <c r="M51" s="640">
        <f t="shared" si="0"/>
        <v>1312.5</v>
      </c>
      <c r="N51" s="699"/>
      <c r="O51" s="642">
        <f t="shared" si="2"/>
        <v>1312.5</v>
      </c>
      <c r="P51" s="642">
        <v>1312.5</v>
      </c>
      <c r="Q51" s="644">
        <f t="shared" si="1"/>
        <v>0</v>
      </c>
    </row>
    <row r="52" spans="1:17">
      <c r="A52" s="197">
        <v>30375222</v>
      </c>
      <c r="B52" s="197">
        <v>33274222</v>
      </c>
      <c r="C52" s="197" t="s">
        <v>126</v>
      </c>
      <c r="D52" s="197" t="s">
        <v>48</v>
      </c>
      <c r="E52" s="197" t="s">
        <v>48</v>
      </c>
      <c r="F52" s="197" t="s">
        <v>219</v>
      </c>
      <c r="G52" s="197" t="s">
        <v>220</v>
      </c>
      <c r="H52" s="197" t="s">
        <v>206</v>
      </c>
      <c r="I52" s="197">
        <v>20160309</v>
      </c>
      <c r="J52" s="198"/>
      <c r="K52" s="697">
        <v>1312.5</v>
      </c>
      <c r="L52" s="640"/>
      <c r="M52" s="640">
        <f t="shared" si="0"/>
        <v>1312.5</v>
      </c>
      <c r="N52" s="699"/>
      <c r="O52" s="642">
        <f t="shared" si="2"/>
        <v>1312.5</v>
      </c>
      <c r="P52" s="642">
        <v>1312.5</v>
      </c>
      <c r="Q52" s="644">
        <f t="shared" si="1"/>
        <v>0</v>
      </c>
    </row>
    <row r="53" spans="1:17">
      <c r="A53" s="197">
        <v>30375222</v>
      </c>
      <c r="B53" s="197">
        <v>33274222</v>
      </c>
      <c r="C53" s="197" t="s">
        <v>126</v>
      </c>
      <c r="D53" s="197" t="s">
        <v>48</v>
      </c>
      <c r="E53" s="197" t="s">
        <v>48</v>
      </c>
      <c r="F53" s="197" t="s">
        <v>219</v>
      </c>
      <c r="G53" s="197" t="s">
        <v>220</v>
      </c>
      <c r="H53" s="197" t="s">
        <v>207</v>
      </c>
      <c r="I53" s="197">
        <v>20160309</v>
      </c>
      <c r="J53" s="198"/>
      <c r="K53" s="697">
        <v>1312.5</v>
      </c>
      <c r="L53" s="640"/>
      <c r="M53" s="640">
        <f t="shared" si="0"/>
        <v>1312.5</v>
      </c>
      <c r="N53" s="699"/>
      <c r="O53" s="642">
        <f t="shared" si="2"/>
        <v>1312.5</v>
      </c>
      <c r="P53" s="642">
        <v>1312.5</v>
      </c>
      <c r="Q53" s="644">
        <f t="shared" si="1"/>
        <v>0</v>
      </c>
    </row>
    <row r="54" spans="1:17">
      <c r="A54" s="197">
        <v>30375222</v>
      </c>
      <c r="B54" s="197">
        <v>33274222</v>
      </c>
      <c r="C54" s="197" t="s">
        <v>126</v>
      </c>
      <c r="D54" s="197" t="s">
        <v>48</v>
      </c>
      <c r="E54" s="197" t="s">
        <v>48</v>
      </c>
      <c r="F54" s="197" t="s">
        <v>219</v>
      </c>
      <c r="G54" s="197" t="s">
        <v>220</v>
      </c>
      <c r="H54" s="197" t="s">
        <v>208</v>
      </c>
      <c r="I54" s="197">
        <v>20160309</v>
      </c>
      <c r="J54" s="198"/>
      <c r="K54" s="697">
        <v>1312.5</v>
      </c>
      <c r="L54" s="640"/>
      <c r="M54" s="640">
        <f t="shared" si="0"/>
        <v>1312.5</v>
      </c>
      <c r="N54" s="699"/>
      <c r="O54" s="642">
        <f t="shared" si="2"/>
        <v>1312.5</v>
      </c>
      <c r="P54" s="642">
        <v>1312.5</v>
      </c>
      <c r="Q54" s="644">
        <f t="shared" si="1"/>
        <v>0</v>
      </c>
    </row>
    <row r="55" spans="1:17">
      <c r="A55" s="197">
        <v>30375222</v>
      </c>
      <c r="B55" s="197">
        <v>33274222</v>
      </c>
      <c r="C55" s="197" t="s">
        <v>126</v>
      </c>
      <c r="D55" s="197" t="s">
        <v>48</v>
      </c>
      <c r="E55" s="197" t="s">
        <v>48</v>
      </c>
      <c r="F55" s="197" t="s">
        <v>219</v>
      </c>
      <c r="G55" s="197" t="s">
        <v>220</v>
      </c>
      <c r="H55" s="197" t="s">
        <v>209</v>
      </c>
      <c r="I55" s="197">
        <v>20160309</v>
      </c>
      <c r="J55" s="198"/>
      <c r="K55" s="697">
        <v>1387.5</v>
      </c>
      <c r="L55" s="640"/>
      <c r="M55" s="640">
        <f t="shared" si="0"/>
        <v>1387.5</v>
      </c>
      <c r="N55" s="699"/>
      <c r="O55" s="642">
        <f t="shared" si="2"/>
        <v>1387.5</v>
      </c>
      <c r="P55" s="642">
        <v>1387.5</v>
      </c>
      <c r="Q55" s="644">
        <f t="shared" si="1"/>
        <v>0</v>
      </c>
    </row>
    <row r="56" spans="1:17">
      <c r="A56" s="197">
        <v>30375222</v>
      </c>
      <c r="B56" s="197">
        <v>33274222</v>
      </c>
      <c r="C56" s="197" t="s">
        <v>126</v>
      </c>
      <c r="D56" s="197" t="s">
        <v>48</v>
      </c>
      <c r="E56" s="197" t="s">
        <v>48</v>
      </c>
      <c r="F56" s="197" t="s">
        <v>219</v>
      </c>
      <c r="G56" s="197" t="s">
        <v>220</v>
      </c>
      <c r="H56" s="197" t="s">
        <v>210</v>
      </c>
      <c r="I56" s="197">
        <v>20160309</v>
      </c>
      <c r="J56" s="198"/>
      <c r="K56" s="697">
        <v>2312.5</v>
      </c>
      <c r="L56" s="640"/>
      <c r="M56" s="640">
        <f t="shared" si="0"/>
        <v>2312.5</v>
      </c>
      <c r="N56" s="699"/>
      <c r="O56" s="642">
        <f t="shared" si="2"/>
        <v>2312.5</v>
      </c>
      <c r="P56" s="642">
        <v>2312.5</v>
      </c>
      <c r="Q56" s="644">
        <f t="shared" si="1"/>
        <v>0</v>
      </c>
    </row>
    <row r="57" spans="1:17">
      <c r="A57" s="197">
        <v>30375222</v>
      </c>
      <c r="B57" s="197">
        <v>33274222</v>
      </c>
      <c r="C57" s="197" t="s">
        <v>126</v>
      </c>
      <c r="D57" s="197" t="s">
        <v>48</v>
      </c>
      <c r="E57" s="197" t="s">
        <v>48</v>
      </c>
      <c r="F57" s="197" t="s">
        <v>219</v>
      </c>
      <c r="G57" s="197" t="s">
        <v>220</v>
      </c>
      <c r="H57" s="197" t="s">
        <v>211</v>
      </c>
      <c r="I57" s="197">
        <v>20160309</v>
      </c>
      <c r="J57" s="198"/>
      <c r="K57" s="697">
        <v>925</v>
      </c>
      <c r="L57" s="640"/>
      <c r="M57" s="640">
        <f t="shared" si="0"/>
        <v>925</v>
      </c>
      <c r="N57" s="699"/>
      <c r="O57" s="642">
        <f t="shared" si="2"/>
        <v>925</v>
      </c>
      <c r="P57" s="642">
        <v>925</v>
      </c>
      <c r="Q57" s="644">
        <f t="shared" si="1"/>
        <v>0</v>
      </c>
    </row>
    <row r="58" spans="1:17">
      <c r="A58" s="197">
        <v>30375222</v>
      </c>
      <c r="B58" s="197">
        <v>33274222</v>
      </c>
      <c r="C58" s="197" t="s">
        <v>126</v>
      </c>
      <c r="D58" s="197" t="s">
        <v>48</v>
      </c>
      <c r="E58" s="197" t="s">
        <v>48</v>
      </c>
      <c r="F58" s="197" t="s">
        <v>219</v>
      </c>
      <c r="G58" s="197" t="s">
        <v>220</v>
      </c>
      <c r="H58" s="197" t="s">
        <v>212</v>
      </c>
      <c r="I58" s="197">
        <v>20160309</v>
      </c>
      <c r="J58" s="198"/>
      <c r="K58" s="697">
        <v>5250</v>
      </c>
      <c r="L58" s="640"/>
      <c r="M58" s="640">
        <f t="shared" si="0"/>
        <v>5250</v>
      </c>
      <c r="N58" s="699"/>
      <c r="O58" s="642">
        <f t="shared" si="2"/>
        <v>5250</v>
      </c>
      <c r="P58" s="642">
        <v>5250</v>
      </c>
      <c r="Q58" s="644">
        <f t="shared" si="1"/>
        <v>0</v>
      </c>
    </row>
    <row r="59" spans="1:17">
      <c r="A59" s="197">
        <v>30375222</v>
      </c>
      <c r="B59" s="197">
        <v>33274222</v>
      </c>
      <c r="C59" s="197" t="s">
        <v>126</v>
      </c>
      <c r="D59" s="197" t="s">
        <v>48</v>
      </c>
      <c r="E59" s="197" t="s">
        <v>48</v>
      </c>
      <c r="F59" s="197" t="s">
        <v>219</v>
      </c>
      <c r="G59" s="197" t="s">
        <v>220</v>
      </c>
      <c r="H59" s="197" t="s">
        <v>213</v>
      </c>
      <c r="I59" s="197">
        <v>20160309</v>
      </c>
      <c r="J59" s="198"/>
      <c r="K59" s="697">
        <v>3437.5</v>
      </c>
      <c r="L59" s="640"/>
      <c r="M59" s="640">
        <f t="shared" si="0"/>
        <v>3437.5</v>
      </c>
      <c r="N59" s="699"/>
      <c r="O59" s="642">
        <f t="shared" si="2"/>
        <v>3437.5</v>
      </c>
      <c r="P59" s="642">
        <v>3437.5</v>
      </c>
      <c r="Q59" s="644">
        <f t="shared" si="1"/>
        <v>0</v>
      </c>
    </row>
    <row r="60" spans="1:17">
      <c r="A60" s="197">
        <v>30375222</v>
      </c>
      <c r="B60" s="197">
        <v>33274222</v>
      </c>
      <c r="C60" s="197" t="s">
        <v>126</v>
      </c>
      <c r="D60" s="197" t="s">
        <v>48</v>
      </c>
      <c r="E60" s="197" t="s">
        <v>48</v>
      </c>
      <c r="F60" s="197" t="s">
        <v>219</v>
      </c>
      <c r="G60" s="197" t="s">
        <v>220</v>
      </c>
      <c r="H60" s="197" t="s">
        <v>218</v>
      </c>
      <c r="I60" s="197">
        <v>20160309</v>
      </c>
      <c r="J60" s="198"/>
      <c r="K60" s="697">
        <v>15000</v>
      </c>
      <c r="L60" s="640"/>
      <c r="M60" s="640">
        <f t="shared" si="0"/>
        <v>15000</v>
      </c>
      <c r="N60" s="699"/>
      <c r="O60" s="642">
        <f t="shared" si="2"/>
        <v>15000</v>
      </c>
      <c r="P60" s="642">
        <v>15000</v>
      </c>
      <c r="Q60" s="644">
        <f t="shared" si="1"/>
        <v>0</v>
      </c>
    </row>
    <row r="61" spans="1:17">
      <c r="A61" s="197">
        <v>30375222</v>
      </c>
      <c r="B61" s="197">
        <v>33274222</v>
      </c>
      <c r="C61" s="197" t="s">
        <v>126</v>
      </c>
      <c r="D61" s="197" t="s">
        <v>48</v>
      </c>
      <c r="E61" s="197" t="s">
        <v>48</v>
      </c>
      <c r="F61" s="197" t="s">
        <v>219</v>
      </c>
      <c r="G61" s="197" t="s">
        <v>220</v>
      </c>
      <c r="H61" s="197" t="s">
        <v>214</v>
      </c>
      <c r="I61" s="197">
        <v>20160309</v>
      </c>
      <c r="J61" s="198"/>
      <c r="K61" s="697">
        <v>5000</v>
      </c>
      <c r="L61" s="640"/>
      <c r="M61" s="640">
        <f t="shared" si="0"/>
        <v>5000</v>
      </c>
      <c r="N61" s="699"/>
      <c r="O61" s="642">
        <f t="shared" si="2"/>
        <v>5000</v>
      </c>
      <c r="P61" s="642">
        <v>5000</v>
      </c>
      <c r="Q61" s="644">
        <f t="shared" si="1"/>
        <v>0</v>
      </c>
    </row>
    <row r="62" spans="1:17">
      <c r="A62" s="197">
        <v>30375222</v>
      </c>
      <c r="B62" s="197">
        <v>33274222</v>
      </c>
      <c r="C62" s="197" t="s">
        <v>126</v>
      </c>
      <c r="D62" s="197" t="s">
        <v>48</v>
      </c>
      <c r="E62" s="197" t="s">
        <v>48</v>
      </c>
      <c r="F62" s="197" t="s">
        <v>219</v>
      </c>
      <c r="G62" s="197" t="s">
        <v>220</v>
      </c>
      <c r="H62" s="197" t="s">
        <v>215</v>
      </c>
      <c r="I62" s="197">
        <v>20160309</v>
      </c>
      <c r="J62" s="198"/>
      <c r="K62" s="697">
        <v>6000</v>
      </c>
      <c r="L62" s="640"/>
      <c r="M62" s="640">
        <f t="shared" si="0"/>
        <v>6000</v>
      </c>
      <c r="N62" s="699"/>
      <c r="O62" s="642">
        <f t="shared" si="2"/>
        <v>6000</v>
      </c>
      <c r="P62" s="642">
        <v>6000</v>
      </c>
      <c r="Q62" s="644">
        <f t="shared" si="1"/>
        <v>0</v>
      </c>
    </row>
    <row r="63" spans="1:17">
      <c r="A63" s="197">
        <v>30318222</v>
      </c>
      <c r="B63" s="197">
        <v>32908222</v>
      </c>
      <c r="C63" s="197" t="s">
        <v>140</v>
      </c>
      <c r="D63" s="197" t="s">
        <v>48</v>
      </c>
      <c r="E63" s="197" t="s">
        <v>48</v>
      </c>
      <c r="F63" s="197" t="s">
        <v>221</v>
      </c>
      <c r="G63" s="197" t="s">
        <v>222</v>
      </c>
      <c r="H63" s="197" t="s">
        <v>223</v>
      </c>
      <c r="I63" s="197">
        <v>20160311</v>
      </c>
      <c r="J63" s="198"/>
      <c r="K63" s="697">
        <v>13700</v>
      </c>
      <c r="L63" s="640"/>
      <c r="M63" s="640">
        <f t="shared" si="0"/>
        <v>13700</v>
      </c>
      <c r="N63" s="699"/>
      <c r="O63" s="642">
        <f t="shared" si="2"/>
        <v>13700</v>
      </c>
      <c r="P63" s="642">
        <v>13700</v>
      </c>
      <c r="Q63" s="644">
        <f t="shared" si="1"/>
        <v>0</v>
      </c>
    </row>
    <row r="64" spans="1:17">
      <c r="A64" s="197">
        <v>30381222</v>
      </c>
      <c r="B64" s="197">
        <v>33282222</v>
      </c>
      <c r="C64" s="197" t="s">
        <v>89</v>
      </c>
      <c r="D64" s="197" t="s">
        <v>48</v>
      </c>
      <c r="E64" s="197" t="s">
        <v>48</v>
      </c>
      <c r="F64" s="197" t="s">
        <v>224</v>
      </c>
      <c r="G64" s="197" t="s">
        <v>225</v>
      </c>
      <c r="H64" s="197" t="s">
        <v>226</v>
      </c>
      <c r="I64" s="197">
        <v>20160316</v>
      </c>
      <c r="J64" s="198"/>
      <c r="K64" s="697">
        <v>4299</v>
      </c>
      <c r="L64" s="640"/>
      <c r="M64" s="640">
        <f t="shared" si="0"/>
        <v>4299</v>
      </c>
      <c r="N64" s="699"/>
      <c r="O64" s="642">
        <f t="shared" si="2"/>
        <v>4299</v>
      </c>
      <c r="P64" s="642">
        <v>4299</v>
      </c>
      <c r="Q64" s="644">
        <f t="shared" si="1"/>
        <v>0</v>
      </c>
    </row>
    <row r="65" spans="1:17">
      <c r="A65" s="197">
        <v>30381222</v>
      </c>
      <c r="B65" s="197">
        <v>33282222</v>
      </c>
      <c r="C65" s="197" t="s">
        <v>89</v>
      </c>
      <c r="D65" s="197" t="s">
        <v>48</v>
      </c>
      <c r="E65" s="197" t="s">
        <v>48</v>
      </c>
      <c r="F65" s="197" t="s">
        <v>224</v>
      </c>
      <c r="G65" s="197" t="s">
        <v>225</v>
      </c>
      <c r="H65" s="197" t="s">
        <v>216</v>
      </c>
      <c r="I65" s="197">
        <v>20160316</v>
      </c>
      <c r="J65" s="198"/>
      <c r="K65" s="697">
        <v>3750</v>
      </c>
      <c r="L65" s="640"/>
      <c r="M65" s="640">
        <f t="shared" si="0"/>
        <v>3750</v>
      </c>
      <c r="N65" s="699"/>
      <c r="O65" s="642">
        <f t="shared" si="2"/>
        <v>3750</v>
      </c>
      <c r="P65" s="642">
        <v>3750</v>
      </c>
      <c r="Q65" s="644">
        <f t="shared" si="1"/>
        <v>0</v>
      </c>
    </row>
    <row r="66" spans="1:17">
      <c r="A66" s="197">
        <v>30381222</v>
      </c>
      <c r="B66" s="197">
        <v>33282222</v>
      </c>
      <c r="C66" s="197" t="s">
        <v>89</v>
      </c>
      <c r="D66" s="197" t="s">
        <v>48</v>
      </c>
      <c r="E66" s="197" t="s">
        <v>48</v>
      </c>
      <c r="F66" s="197" t="s">
        <v>224</v>
      </c>
      <c r="G66" s="197" t="s">
        <v>225</v>
      </c>
      <c r="H66" s="197" t="s">
        <v>227</v>
      </c>
      <c r="I66" s="197">
        <v>20160316</v>
      </c>
      <c r="J66" s="198"/>
      <c r="K66" s="697">
        <v>3600</v>
      </c>
      <c r="L66" s="640"/>
      <c r="M66" s="640">
        <f t="shared" si="0"/>
        <v>3600</v>
      </c>
      <c r="N66" s="699"/>
      <c r="O66" s="642">
        <f t="shared" si="2"/>
        <v>3600</v>
      </c>
      <c r="P66" s="642">
        <v>3600</v>
      </c>
      <c r="Q66" s="644">
        <f t="shared" si="1"/>
        <v>0</v>
      </c>
    </row>
    <row r="67" spans="1:17">
      <c r="A67" s="197">
        <v>30381222</v>
      </c>
      <c r="B67" s="197">
        <v>33282222</v>
      </c>
      <c r="C67" s="197" t="s">
        <v>89</v>
      </c>
      <c r="D67" s="197" t="s">
        <v>48</v>
      </c>
      <c r="E67" s="197" t="s">
        <v>48</v>
      </c>
      <c r="F67" s="197" t="s">
        <v>224</v>
      </c>
      <c r="G67" s="197" t="s">
        <v>225</v>
      </c>
      <c r="H67" s="197" t="s">
        <v>228</v>
      </c>
      <c r="I67" s="197">
        <v>20160316</v>
      </c>
      <c r="J67" s="198"/>
      <c r="K67" s="697">
        <v>1176</v>
      </c>
      <c r="L67" s="640"/>
      <c r="M67" s="640">
        <f t="shared" si="0"/>
        <v>1176</v>
      </c>
      <c r="N67" s="699"/>
      <c r="O67" s="642">
        <f t="shared" si="2"/>
        <v>1176</v>
      </c>
      <c r="P67" s="642">
        <v>1176</v>
      </c>
      <c r="Q67" s="644">
        <f t="shared" si="1"/>
        <v>0</v>
      </c>
    </row>
    <row r="68" spans="1:17">
      <c r="A68" s="197">
        <v>30371222</v>
      </c>
      <c r="B68" s="197">
        <v>33273222</v>
      </c>
      <c r="C68" s="197" t="s">
        <v>66</v>
      </c>
      <c r="D68" s="197" t="s">
        <v>51</v>
      </c>
      <c r="E68" s="197" t="s">
        <v>51</v>
      </c>
      <c r="F68" s="197" t="s">
        <v>229</v>
      </c>
      <c r="G68" s="197" t="s">
        <v>230</v>
      </c>
      <c r="H68" s="197" t="s">
        <v>117</v>
      </c>
      <c r="I68" s="197">
        <v>20160329</v>
      </c>
      <c r="J68" s="199">
        <v>20160407</v>
      </c>
      <c r="K68" s="697">
        <v>452760</v>
      </c>
      <c r="L68" s="640"/>
      <c r="M68" s="640">
        <f t="shared" si="0"/>
        <v>452760</v>
      </c>
      <c r="N68" s="699"/>
      <c r="O68" s="642">
        <f t="shared" si="2"/>
        <v>452760</v>
      </c>
      <c r="P68" s="642">
        <v>452760</v>
      </c>
      <c r="Q68" s="644">
        <f t="shared" si="1"/>
        <v>0</v>
      </c>
    </row>
    <row r="69" spans="1:17">
      <c r="A69" s="134"/>
      <c r="B69" s="330"/>
      <c r="C69" s="330"/>
      <c r="D69" s="135"/>
      <c r="E69" s="135"/>
      <c r="F69" s="136"/>
      <c r="G69" s="136"/>
      <c r="H69" s="136"/>
      <c r="I69" s="136"/>
      <c r="J69" s="137"/>
      <c r="K69" s="698"/>
      <c r="L69" s="640"/>
      <c r="M69" s="640">
        <f t="shared" si="0"/>
        <v>0</v>
      </c>
      <c r="N69" s="699"/>
      <c r="O69" s="642">
        <f t="shared" si="2"/>
        <v>0</v>
      </c>
      <c r="P69" s="710"/>
      <c r="Q69" s="644">
        <f t="shared" si="1"/>
        <v>0</v>
      </c>
    </row>
    <row r="70" spans="1:17">
      <c r="A70" s="134"/>
      <c r="B70" s="330"/>
      <c r="C70" s="330"/>
      <c r="D70" s="135"/>
      <c r="E70" s="135"/>
      <c r="F70" s="136"/>
      <c r="G70" s="136"/>
      <c r="H70" s="136"/>
      <c r="I70" s="136"/>
      <c r="J70" s="137"/>
      <c r="K70" s="698"/>
      <c r="L70" s="640"/>
      <c r="M70" s="640">
        <f t="shared" si="0"/>
        <v>0</v>
      </c>
      <c r="N70" s="699"/>
      <c r="O70" s="642">
        <f t="shared" si="2"/>
        <v>0</v>
      </c>
      <c r="P70" s="710"/>
      <c r="Q70" s="644">
        <f t="shared" si="1"/>
        <v>0</v>
      </c>
    </row>
    <row r="71" spans="1:17" ht="13.5" thickBot="1">
      <c r="A71" s="66"/>
      <c r="B71" s="331"/>
      <c r="C71" s="331"/>
      <c r="D71" s="67"/>
      <c r="E71" s="68"/>
      <c r="F71" s="67"/>
      <c r="G71" s="69"/>
      <c r="H71" s="67"/>
      <c r="I71" s="70"/>
      <c r="J71" s="153"/>
      <c r="K71" s="641"/>
      <c r="L71" s="640">
        <f>SUM(J71:K71)</f>
        <v>0</v>
      </c>
      <c r="M71" s="641"/>
      <c r="N71" s="699">
        <f>SUM(L71-M71)</f>
        <v>0</v>
      </c>
      <c r="O71" s="641"/>
      <c r="P71" s="710">
        <f>SUM(N71-O71)</f>
        <v>0</v>
      </c>
      <c r="Q71" s="644">
        <f>SUM(O71-P71)</f>
        <v>0</v>
      </c>
    </row>
    <row r="72" spans="1:17" ht="13.5" thickBot="1">
      <c r="A72" s="71" t="s">
        <v>54</v>
      </c>
      <c r="B72" s="72"/>
      <c r="C72" s="72"/>
      <c r="D72" s="72"/>
      <c r="E72" s="72"/>
      <c r="F72" s="72"/>
      <c r="G72" s="72"/>
      <c r="H72" s="72"/>
      <c r="I72" s="73"/>
      <c r="J72" s="155"/>
      <c r="K72" s="155">
        <f>SUM(K25:K71)</f>
        <v>1343652.38</v>
      </c>
      <c r="L72" s="155">
        <f t="shared" ref="L72:Q72" si="3">SUM(L25:L71)</f>
        <v>0</v>
      </c>
      <c r="M72" s="155">
        <f t="shared" si="3"/>
        <v>1343652.38</v>
      </c>
      <c r="N72" s="161">
        <f t="shared" si="3"/>
        <v>639715.47</v>
      </c>
      <c r="O72" s="155">
        <f t="shared" si="3"/>
        <v>703936.91</v>
      </c>
      <c r="P72" s="188">
        <f t="shared" si="3"/>
        <v>703936.91</v>
      </c>
      <c r="Q72" s="188">
        <f t="shared" si="3"/>
        <v>0</v>
      </c>
    </row>
    <row r="73" spans="1:17" ht="13.5" thickBot="1">
      <c r="A73" s="981"/>
      <c r="B73" s="982"/>
      <c r="C73" s="982"/>
      <c r="D73" s="982"/>
      <c r="E73" s="982"/>
      <c r="F73" s="982"/>
      <c r="G73" s="982"/>
      <c r="H73" s="982"/>
      <c r="I73" s="983"/>
      <c r="J73" s="76"/>
      <c r="K73" s="76"/>
      <c r="L73" s="155">
        <f>SUM(L26:L72)</f>
        <v>0</v>
      </c>
      <c r="M73" s="76"/>
      <c r="N73" s="332"/>
      <c r="O73" s="79"/>
      <c r="P73" s="189"/>
      <c r="Q73" s="189"/>
    </row>
    <row r="74" spans="1:17" ht="13.5" thickBot="1">
      <c r="A74" s="71" t="s">
        <v>55</v>
      </c>
      <c r="B74" s="72"/>
      <c r="C74" s="72"/>
      <c r="D74" s="72"/>
      <c r="E74" s="72"/>
      <c r="F74" s="72"/>
      <c r="G74" s="72"/>
      <c r="H74" s="72"/>
      <c r="I74" s="73"/>
      <c r="J74" s="27"/>
      <c r="K74" s="27"/>
      <c r="L74" s="28"/>
      <c r="M74" s="27"/>
      <c r="N74" s="333"/>
      <c r="O74" s="27"/>
      <c r="P74" s="190"/>
      <c r="Q74" s="190"/>
    </row>
    <row r="75" spans="1:17" ht="13.5" thickBot="1">
      <c r="A75" s="83" t="s">
        <v>56</v>
      </c>
      <c r="B75" s="85"/>
      <c r="C75" s="85"/>
      <c r="D75" s="84"/>
      <c r="E75" s="85"/>
      <c r="F75" s="84"/>
      <c r="G75" s="86"/>
      <c r="H75" s="87"/>
      <c r="I75" s="88"/>
      <c r="J75" s="86"/>
      <c r="K75" s="86"/>
      <c r="L75" s="89"/>
      <c r="M75" s="140"/>
      <c r="N75" s="334"/>
      <c r="O75" s="91"/>
      <c r="P75" s="91"/>
      <c r="Q75" s="91"/>
    </row>
    <row r="76" spans="1:17" ht="51">
      <c r="A76" s="973" t="s">
        <v>368</v>
      </c>
      <c r="B76" s="971" t="s">
        <v>369</v>
      </c>
      <c r="C76" s="973" t="s">
        <v>37</v>
      </c>
      <c r="D76" s="969" t="s">
        <v>38</v>
      </c>
      <c r="E76" s="969" t="s">
        <v>39</v>
      </c>
      <c r="F76" s="969" t="s">
        <v>258</v>
      </c>
      <c r="G76" s="969" t="s">
        <v>40</v>
      </c>
      <c r="H76" s="969" t="s">
        <v>41</v>
      </c>
      <c r="I76" s="971" t="s">
        <v>42</v>
      </c>
      <c r="J76" s="969" t="s">
        <v>43</v>
      </c>
      <c r="K76" s="969" t="s">
        <v>15</v>
      </c>
      <c r="L76" s="969" t="s">
        <v>17</v>
      </c>
      <c r="M76" s="969" t="s">
        <v>16</v>
      </c>
      <c r="N76" s="1020" t="s">
        <v>259</v>
      </c>
      <c r="O76" s="979" t="s">
        <v>260</v>
      </c>
      <c r="P76" s="969" t="s">
        <v>261</v>
      </c>
      <c r="Q76" s="53" t="s">
        <v>133</v>
      </c>
    </row>
    <row r="77" spans="1:17">
      <c r="A77" s="1009"/>
      <c r="B77" s="1011"/>
      <c r="C77" s="1009"/>
      <c r="D77" s="1010"/>
      <c r="E77" s="1010"/>
      <c r="F77" s="1010"/>
      <c r="G77" s="1010"/>
      <c r="H77" s="1010"/>
      <c r="I77" s="1019"/>
      <c r="J77" s="970"/>
      <c r="K77" s="970"/>
      <c r="L77" s="970"/>
      <c r="M77" s="970"/>
      <c r="N77" s="1021"/>
      <c r="O77" s="980"/>
      <c r="P77" s="970"/>
      <c r="Q77" s="57" t="s">
        <v>18</v>
      </c>
    </row>
    <row r="78" spans="1:17" ht="13.5" thickBot="1">
      <c r="A78" s="326"/>
      <c r="B78" s="327"/>
      <c r="C78" s="327"/>
      <c r="D78" s="328"/>
      <c r="E78" s="328"/>
      <c r="F78" s="329"/>
      <c r="G78" s="329"/>
      <c r="H78" s="329"/>
      <c r="I78" s="329"/>
      <c r="J78" s="130" t="s">
        <v>44</v>
      </c>
      <c r="K78" s="130" t="s">
        <v>44</v>
      </c>
      <c r="L78" s="130" t="s">
        <v>44</v>
      </c>
      <c r="M78" s="130" t="s">
        <v>44</v>
      </c>
      <c r="N78" s="159" t="s">
        <v>44</v>
      </c>
      <c r="O78" s="130" t="s">
        <v>44</v>
      </c>
      <c r="P78" s="132" t="s">
        <v>44</v>
      </c>
      <c r="Q78" s="132" t="s">
        <v>44</v>
      </c>
    </row>
    <row r="79" spans="1:17">
      <c r="A79" s="102"/>
      <c r="B79" s="336"/>
      <c r="C79" s="336"/>
      <c r="D79" s="103"/>
      <c r="E79" s="104"/>
      <c r="F79" s="103"/>
      <c r="G79" s="105"/>
      <c r="H79" s="103"/>
      <c r="I79" s="106"/>
      <c r="J79" s="107"/>
      <c r="K79" s="683"/>
      <c r="L79" s="686">
        <f t="shared" ref="L79:L87" si="4">SUM(J79:K79)</f>
        <v>0</v>
      </c>
      <c r="M79" s="683"/>
      <c r="N79" s="711">
        <f t="shared" ref="N79:N87" si="5">SUM(L79-M79)</f>
        <v>0</v>
      </c>
      <c r="O79" s="683"/>
      <c r="P79" s="712">
        <f>SUM(N79-O79)</f>
        <v>0</v>
      </c>
      <c r="Q79" s="644">
        <f>SUM(O79-P79)</f>
        <v>0</v>
      </c>
    </row>
    <row r="80" spans="1:17">
      <c r="A80" s="102"/>
      <c r="B80" s="336"/>
      <c r="C80" s="336"/>
      <c r="D80" s="103"/>
      <c r="E80" s="104"/>
      <c r="F80" s="103"/>
      <c r="G80" s="105"/>
      <c r="H80" s="103"/>
      <c r="I80" s="106"/>
      <c r="J80" s="107"/>
      <c r="K80" s="683"/>
      <c r="L80" s="686">
        <f t="shared" si="4"/>
        <v>0</v>
      </c>
      <c r="M80" s="683"/>
      <c r="N80" s="711">
        <f t="shared" si="5"/>
        <v>0</v>
      </c>
      <c r="O80" s="683"/>
      <c r="P80" s="712">
        <f t="shared" ref="P80:Q83" si="6">SUM(N80-O80)</f>
        <v>0</v>
      </c>
      <c r="Q80" s="644">
        <f t="shared" si="6"/>
        <v>0</v>
      </c>
    </row>
    <row r="81" spans="1:17">
      <c r="A81" s="102"/>
      <c r="B81" s="336"/>
      <c r="C81" s="336"/>
      <c r="D81" s="103"/>
      <c r="E81" s="104"/>
      <c r="F81" s="103"/>
      <c r="G81" s="105"/>
      <c r="H81" s="103"/>
      <c r="I81" s="106"/>
      <c r="J81" s="107"/>
      <c r="K81" s="683"/>
      <c r="L81" s="686">
        <f t="shared" si="4"/>
        <v>0</v>
      </c>
      <c r="M81" s="683"/>
      <c r="N81" s="711">
        <f t="shared" si="5"/>
        <v>0</v>
      </c>
      <c r="O81" s="683"/>
      <c r="P81" s="712">
        <f t="shared" si="6"/>
        <v>0</v>
      </c>
      <c r="Q81" s="644">
        <f t="shared" si="6"/>
        <v>0</v>
      </c>
    </row>
    <row r="82" spans="1:17">
      <c r="A82" s="102"/>
      <c r="B82" s="336"/>
      <c r="C82" s="336"/>
      <c r="D82" s="103"/>
      <c r="E82" s="104"/>
      <c r="F82" s="103"/>
      <c r="G82" s="105"/>
      <c r="H82" s="103"/>
      <c r="I82" s="106"/>
      <c r="J82" s="107"/>
      <c r="K82" s="683"/>
      <c r="L82" s="686">
        <f t="shared" si="4"/>
        <v>0</v>
      </c>
      <c r="M82" s="683"/>
      <c r="N82" s="711">
        <f t="shared" si="5"/>
        <v>0</v>
      </c>
      <c r="O82" s="683"/>
      <c r="P82" s="712">
        <f t="shared" si="6"/>
        <v>0</v>
      </c>
      <c r="Q82" s="644">
        <f t="shared" si="6"/>
        <v>0</v>
      </c>
    </row>
    <row r="83" spans="1:17">
      <c r="A83" s="102"/>
      <c r="B83" s="336"/>
      <c r="C83" s="336"/>
      <c r="D83" s="103"/>
      <c r="E83" s="104"/>
      <c r="F83" s="103"/>
      <c r="G83" s="105"/>
      <c r="H83" s="103"/>
      <c r="I83" s="106"/>
      <c r="J83" s="107"/>
      <c r="K83" s="683"/>
      <c r="L83" s="686">
        <f t="shared" si="4"/>
        <v>0</v>
      </c>
      <c r="M83" s="683"/>
      <c r="N83" s="711">
        <f t="shared" si="5"/>
        <v>0</v>
      </c>
      <c r="O83" s="683"/>
      <c r="P83" s="712">
        <f t="shared" si="6"/>
        <v>0</v>
      </c>
      <c r="Q83" s="644">
        <f t="shared" si="6"/>
        <v>0</v>
      </c>
    </row>
    <row r="84" spans="1:17">
      <c r="A84" s="102"/>
      <c r="B84" s="336"/>
      <c r="C84" s="336"/>
      <c r="D84" s="103"/>
      <c r="E84" s="104"/>
      <c r="F84" s="103"/>
      <c r="G84" s="105"/>
      <c r="H84" s="103"/>
      <c r="I84" s="106"/>
      <c r="J84" s="107"/>
      <c r="K84" s="683"/>
      <c r="L84" s="686">
        <f t="shared" si="4"/>
        <v>0</v>
      </c>
      <c r="M84" s="683"/>
      <c r="N84" s="711">
        <f t="shared" si="5"/>
        <v>0</v>
      </c>
      <c r="O84" s="683"/>
      <c r="P84" s="712">
        <f t="shared" ref="P84:Q87" si="7">SUM(N84-O84)</f>
        <v>0</v>
      </c>
      <c r="Q84" s="644">
        <f t="shared" si="7"/>
        <v>0</v>
      </c>
    </row>
    <row r="85" spans="1:17">
      <c r="A85" s="111"/>
      <c r="B85" s="321"/>
      <c r="C85" s="321"/>
      <c r="D85" s="112"/>
      <c r="E85" s="112"/>
      <c r="F85" s="67"/>
      <c r="G85" s="69"/>
      <c r="H85" s="67"/>
      <c r="I85" s="70"/>
      <c r="J85" s="113"/>
      <c r="K85" s="692"/>
      <c r="L85" s="691">
        <f t="shared" si="4"/>
        <v>0</v>
      </c>
      <c r="M85" s="692"/>
      <c r="N85" s="699">
        <f t="shared" si="5"/>
        <v>0</v>
      </c>
      <c r="O85" s="692"/>
      <c r="P85" s="712">
        <f t="shared" si="7"/>
        <v>0</v>
      </c>
      <c r="Q85" s="644">
        <f t="shared" si="7"/>
        <v>0</v>
      </c>
    </row>
    <row r="86" spans="1:17">
      <c r="A86" s="111"/>
      <c r="B86" s="321"/>
      <c r="C86" s="321"/>
      <c r="D86" s="112"/>
      <c r="E86" s="112"/>
      <c r="F86" s="67"/>
      <c r="G86" s="69"/>
      <c r="H86" s="67"/>
      <c r="I86" s="70"/>
      <c r="J86" s="113"/>
      <c r="K86" s="692"/>
      <c r="L86" s="691">
        <f t="shared" si="4"/>
        <v>0</v>
      </c>
      <c r="M86" s="692"/>
      <c r="N86" s="699">
        <f t="shared" si="5"/>
        <v>0</v>
      </c>
      <c r="O86" s="692"/>
      <c r="P86" s="712">
        <f t="shared" si="7"/>
        <v>0</v>
      </c>
      <c r="Q86" s="644">
        <f t="shared" si="7"/>
        <v>0</v>
      </c>
    </row>
    <row r="87" spans="1:17" ht="13.5" thickBot="1">
      <c r="A87" s="114"/>
      <c r="B87" s="322"/>
      <c r="C87" s="322"/>
      <c r="D87" s="115"/>
      <c r="E87" s="116"/>
      <c r="F87" s="115"/>
      <c r="G87" s="117"/>
      <c r="H87" s="115"/>
      <c r="I87" s="118"/>
      <c r="J87" s="119"/>
      <c r="K87" s="694"/>
      <c r="L87" s="695">
        <f t="shared" si="4"/>
        <v>0</v>
      </c>
      <c r="M87" s="694"/>
      <c r="N87" s="713">
        <f t="shared" si="5"/>
        <v>0</v>
      </c>
      <c r="O87" s="694"/>
      <c r="P87" s="712">
        <f t="shared" si="7"/>
        <v>0</v>
      </c>
      <c r="Q87" s="644">
        <f t="shared" si="7"/>
        <v>0</v>
      </c>
    </row>
    <row r="88" spans="1:17" ht="13.5" thickBot="1">
      <c r="A88" s="71" t="s">
        <v>54</v>
      </c>
      <c r="B88" s="72"/>
      <c r="C88" s="72"/>
      <c r="D88" s="72"/>
      <c r="E88" s="72"/>
      <c r="F88" s="72"/>
      <c r="G88" s="72"/>
      <c r="H88" s="72"/>
      <c r="I88" s="73"/>
      <c r="J88" s="155">
        <f>SUM(J76:J87)</f>
        <v>0</v>
      </c>
      <c r="K88" s="74">
        <f>SUM(K79:K87)</f>
        <v>0</v>
      </c>
      <c r="L88" s="74">
        <f t="shared" ref="L88:Q88" si="8">SUM(L79:L87)</f>
        <v>0</v>
      </c>
      <c r="M88" s="74">
        <f t="shared" si="8"/>
        <v>0</v>
      </c>
      <c r="N88" s="74">
        <f t="shared" si="8"/>
        <v>0</v>
      </c>
      <c r="O88" s="74">
        <f t="shared" si="8"/>
        <v>0</v>
      </c>
      <c r="P88" s="74">
        <f t="shared" si="8"/>
        <v>0</v>
      </c>
      <c r="Q88" s="74">
        <f t="shared" si="8"/>
        <v>0</v>
      </c>
    </row>
    <row r="89" spans="1:17" ht="13.5" thickBot="1">
      <c r="A89" s="981"/>
      <c r="B89" s="982"/>
      <c r="C89" s="982"/>
      <c r="D89" s="982"/>
      <c r="E89" s="982"/>
      <c r="F89" s="982"/>
      <c r="G89" s="982"/>
      <c r="H89" s="982"/>
      <c r="I89" s="982"/>
      <c r="J89" s="122"/>
      <c r="K89" s="122"/>
      <c r="L89" s="123"/>
      <c r="M89" s="122"/>
      <c r="N89" s="337"/>
      <c r="O89" s="122"/>
      <c r="P89" s="338"/>
      <c r="Q89" s="338"/>
    </row>
    <row r="90" spans="1:17" ht="13.5" thickBot="1">
      <c r="A90" s="71" t="s">
        <v>55</v>
      </c>
      <c r="B90" s="72"/>
      <c r="C90" s="72"/>
      <c r="D90" s="72"/>
      <c r="E90" s="72"/>
      <c r="F90" s="72"/>
      <c r="G90" s="72"/>
      <c r="H90" s="72"/>
      <c r="I90" s="73"/>
      <c r="J90" s="27"/>
      <c r="K90" s="27"/>
      <c r="L90" s="28">
        <f>SUM(J90:K90)</f>
        <v>0</v>
      </c>
      <c r="M90" s="27"/>
      <c r="N90" s="333">
        <f>SUM(L90-M90)</f>
        <v>0</v>
      </c>
      <c r="O90" s="81"/>
      <c r="P90" s="191">
        <f>SUM(N90-O90)</f>
        <v>0</v>
      </c>
      <c r="Q90" s="191">
        <f>SUM(O90-P90)</f>
        <v>0</v>
      </c>
    </row>
  </sheetData>
  <sheetProtection insertRows="0"/>
  <autoFilter ref="C1:C70"/>
  <mergeCells count="39">
    <mergeCell ref="A89:I89"/>
    <mergeCell ref="A76:A77"/>
    <mergeCell ref="B76:B77"/>
    <mergeCell ref="C76:C77"/>
    <mergeCell ref="D76:D77"/>
    <mergeCell ref="M76:M77"/>
    <mergeCell ref="P76:P77"/>
    <mergeCell ref="A1:N1"/>
    <mergeCell ref="G2:I2"/>
    <mergeCell ref="M2:N2"/>
    <mergeCell ref="A3:N3"/>
    <mergeCell ref="E8:G8"/>
    <mergeCell ref="G22:G23"/>
    <mergeCell ref="N76:N77"/>
    <mergeCell ref="J76:J77"/>
    <mergeCell ref="K76:K77"/>
    <mergeCell ref="H22:H23"/>
    <mergeCell ref="B22:B23"/>
    <mergeCell ref="A22:A23"/>
    <mergeCell ref="D22:D23"/>
    <mergeCell ref="E22:E23"/>
    <mergeCell ref="J22:J23"/>
    <mergeCell ref="K22:K23"/>
    <mergeCell ref="P22:P23"/>
    <mergeCell ref="C22:C23"/>
    <mergeCell ref="L22:L23"/>
    <mergeCell ref="M22:M23"/>
    <mergeCell ref="O76:O77"/>
    <mergeCell ref="F76:F77"/>
    <mergeCell ref="G76:G77"/>
    <mergeCell ref="H76:H77"/>
    <mergeCell ref="I76:I77"/>
    <mergeCell ref="F22:F23"/>
    <mergeCell ref="O22:O23"/>
    <mergeCell ref="I22:I23"/>
    <mergeCell ref="N22:N23"/>
    <mergeCell ref="E76:E77"/>
    <mergeCell ref="A73:I73"/>
    <mergeCell ref="L76:L77"/>
  </mergeCells>
  <phoneticPr fontId="2" type="noConversion"/>
  <printOptions horizontalCentered="1"/>
  <pageMargins left="8.020833333333334E-2" right="0.19685039370078741" top="0.33" bottom="0.27559055118110237" header="0.32" footer="0.23622047244094491"/>
  <pageSetup scale="5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dimension ref="A1:P51"/>
  <sheetViews>
    <sheetView topLeftCell="F16" workbookViewId="0">
      <selection activeCell="K38" sqref="K38:P40"/>
    </sheetView>
  </sheetViews>
  <sheetFormatPr defaultRowHeight="12.75"/>
  <cols>
    <col min="1" max="1" width="26.85546875" customWidth="1"/>
    <col min="2" max="2" width="18.42578125" customWidth="1"/>
    <col min="3" max="3" width="9.140625" hidden="1" customWidth="1"/>
    <col min="4" max="4" width="28.42578125" customWidth="1"/>
    <col min="5" max="5" width="19.28515625" customWidth="1"/>
    <col min="6" max="6" width="42" customWidth="1"/>
    <col min="7" max="7" width="20.7109375" customWidth="1"/>
    <col min="8" max="8" width="20.42578125" customWidth="1"/>
    <col min="9" max="9" width="19.85546875" customWidth="1"/>
    <col min="10" max="10" width="16.28515625" customWidth="1"/>
    <col min="11" max="11" width="13.85546875" customWidth="1"/>
    <col min="12" max="12" width="14.42578125" customWidth="1"/>
    <col min="13" max="13" width="15.85546875" customWidth="1"/>
    <col min="14" max="14" width="15.5703125" customWidth="1"/>
    <col min="15" max="15" width="12.42578125" customWidth="1"/>
    <col min="16" max="16" width="15.28515625" customWidth="1"/>
  </cols>
  <sheetData>
    <row r="1" spans="1:14" ht="15.75">
      <c r="A1" s="976" t="s">
        <v>310</v>
      </c>
      <c r="B1" s="976"/>
      <c r="C1" s="976"/>
      <c r="D1" s="976"/>
      <c r="E1" s="976"/>
      <c r="F1" s="976"/>
      <c r="G1" s="976"/>
      <c r="H1" s="976"/>
      <c r="I1" s="976"/>
      <c r="J1" s="976"/>
      <c r="K1" s="976"/>
      <c r="L1" s="976"/>
      <c r="M1" s="34"/>
      <c r="N1" s="34"/>
    </row>
    <row r="2" spans="1:14">
      <c r="A2" s="35"/>
      <c r="B2" s="36"/>
      <c r="C2" s="37"/>
      <c r="D2" s="37"/>
      <c r="E2" s="36"/>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4"/>
      <c r="E4" s="38"/>
      <c r="F4" s="38"/>
      <c r="G4" s="39"/>
      <c r="H4" s="34"/>
      <c r="I4" s="34"/>
      <c r="J4" s="34"/>
      <c r="K4" s="34"/>
      <c r="L4" s="41"/>
      <c r="M4" s="34"/>
      <c r="N4" s="34"/>
    </row>
    <row r="5" spans="1:14">
      <c r="A5" s="42"/>
      <c r="B5" s="33"/>
      <c r="C5" s="42"/>
      <c r="D5" s="42"/>
      <c r="E5" s="33"/>
      <c r="F5" s="33"/>
      <c r="G5" s="43"/>
      <c r="H5" s="42"/>
      <c r="I5" s="42"/>
      <c r="J5" s="42"/>
      <c r="K5" s="42"/>
      <c r="L5" s="44"/>
      <c r="M5" s="34"/>
      <c r="N5" s="34"/>
    </row>
    <row r="6" spans="1:14">
      <c r="A6" s="42"/>
      <c r="B6" s="33"/>
      <c r="C6" s="42"/>
      <c r="D6" s="42"/>
      <c r="E6" s="33"/>
      <c r="F6" s="33"/>
      <c r="G6" s="43"/>
      <c r="H6" s="42"/>
      <c r="I6" s="42"/>
      <c r="J6" s="42"/>
      <c r="K6" s="42"/>
      <c r="L6" s="44"/>
      <c r="M6" s="34"/>
      <c r="N6" s="34"/>
    </row>
    <row r="7" spans="1:14">
      <c r="A7" s="42" t="s">
        <v>30</v>
      </c>
      <c r="B7" s="33"/>
      <c r="C7" s="42"/>
      <c r="D7" s="42"/>
      <c r="E7" s="33"/>
      <c r="F7" s="33"/>
      <c r="G7" s="43"/>
      <c r="H7" s="42"/>
      <c r="I7" s="42"/>
      <c r="J7" s="42"/>
      <c r="K7" s="42"/>
      <c r="L7" s="44"/>
      <c r="M7" s="34"/>
      <c r="N7" s="34"/>
    </row>
    <row r="8" spans="1:14" ht="18">
      <c r="A8" s="45" t="s">
        <v>31</v>
      </c>
      <c r="B8" s="33"/>
      <c r="C8" s="975" t="s">
        <v>432</v>
      </c>
      <c r="D8" s="975"/>
      <c r="E8" s="975"/>
      <c r="F8" s="33"/>
      <c r="G8" s="43"/>
      <c r="H8" s="42"/>
      <c r="I8" s="42"/>
      <c r="J8" s="42"/>
      <c r="K8" s="42"/>
      <c r="L8" s="44"/>
      <c r="M8" s="34"/>
      <c r="N8" s="34"/>
    </row>
    <row r="9" spans="1:14">
      <c r="A9" s="46" t="s">
        <v>32</v>
      </c>
      <c r="B9" s="33"/>
      <c r="C9" s="46"/>
      <c r="D9" s="46"/>
      <c r="E9" s="33"/>
      <c r="F9" s="38"/>
      <c r="G9" s="39"/>
      <c r="H9" s="34"/>
      <c r="I9" s="34"/>
      <c r="J9" s="34"/>
      <c r="K9" s="34"/>
      <c r="L9" s="41"/>
      <c r="M9" s="34"/>
      <c r="N9" s="34"/>
    </row>
    <row r="10" spans="1:14">
      <c r="A10" s="34" t="s">
        <v>255</v>
      </c>
      <c r="B10" s="38"/>
      <c r="C10" s="34"/>
      <c r="D10" s="34"/>
      <c r="E10" s="38"/>
      <c r="F10" s="38"/>
      <c r="G10" s="39"/>
      <c r="H10" s="34"/>
      <c r="I10" s="34"/>
      <c r="J10" s="34"/>
      <c r="K10" s="34"/>
      <c r="L10" s="40"/>
      <c r="M10" s="34"/>
      <c r="N10" s="34"/>
    </row>
    <row r="11" spans="1:14">
      <c r="A11" s="34" t="s">
        <v>33</v>
      </c>
      <c r="B11" s="38"/>
      <c r="C11" s="34"/>
      <c r="D11" s="34"/>
      <c r="E11" s="38"/>
      <c r="F11" s="38"/>
      <c r="G11" s="39"/>
      <c r="H11" s="34"/>
      <c r="I11" s="34"/>
      <c r="J11" s="34"/>
      <c r="K11" s="34"/>
      <c r="L11" s="40"/>
      <c r="M11" s="34"/>
      <c r="N11" s="34"/>
    </row>
    <row r="12" spans="1:14">
      <c r="A12" s="34"/>
      <c r="B12" s="38"/>
      <c r="C12" s="34"/>
      <c r="D12" s="34"/>
      <c r="E12" s="38"/>
      <c r="F12" s="38"/>
      <c r="G12" s="39"/>
      <c r="H12" s="34"/>
      <c r="I12" s="34"/>
      <c r="J12" s="34"/>
      <c r="K12" s="34"/>
      <c r="L12" s="40"/>
      <c r="M12" s="34"/>
      <c r="N12" s="34"/>
    </row>
    <row r="13" spans="1:14">
      <c r="A13" s="47" t="s">
        <v>34</v>
      </c>
      <c r="B13" s="33"/>
      <c r="C13" s="42"/>
      <c r="D13" s="42"/>
      <c r="E13" s="33"/>
      <c r="F13" s="38"/>
      <c r="G13" s="39"/>
      <c r="H13" s="34"/>
      <c r="I13" s="34"/>
      <c r="J13" s="34"/>
      <c r="K13" s="34"/>
      <c r="L13" s="40"/>
      <c r="M13" s="34"/>
      <c r="N13" s="34"/>
    </row>
    <row r="14" spans="1:14" ht="15.75">
      <c r="A14" s="48" t="s">
        <v>256</v>
      </c>
      <c r="B14" s="38"/>
      <c r="C14" s="49"/>
      <c r="D14" s="49"/>
      <c r="E14" s="38"/>
      <c r="F14" s="38"/>
      <c r="G14" s="39"/>
      <c r="H14" s="34"/>
      <c r="I14" s="34"/>
      <c r="J14" s="34"/>
      <c r="K14" s="34"/>
      <c r="L14" s="40"/>
      <c r="M14" s="34"/>
      <c r="N14" s="34"/>
    </row>
    <row r="15" spans="1:14">
      <c r="A15" s="34"/>
      <c r="B15" s="38"/>
      <c r="C15" s="34"/>
      <c r="D15" s="34"/>
      <c r="E15" s="38"/>
      <c r="F15" s="38"/>
      <c r="G15" s="39"/>
      <c r="H15" s="34"/>
      <c r="I15" s="34"/>
      <c r="J15" s="34"/>
      <c r="K15" s="34"/>
      <c r="L15" s="40"/>
      <c r="M15" s="34"/>
      <c r="N15" s="34"/>
    </row>
    <row r="16" spans="1:14">
      <c r="A16" s="47" t="s">
        <v>35</v>
      </c>
      <c r="B16" s="33"/>
      <c r="C16" s="42"/>
      <c r="D16" s="42"/>
      <c r="E16" s="33"/>
      <c r="F16" s="38"/>
      <c r="G16" s="39"/>
      <c r="H16" s="34"/>
      <c r="I16" s="34"/>
      <c r="J16" s="34"/>
      <c r="K16" s="34"/>
      <c r="L16" s="40"/>
      <c r="M16" s="34"/>
      <c r="N16" s="34"/>
    </row>
    <row r="17" spans="1:16">
      <c r="A17" s="147" t="s">
        <v>257</v>
      </c>
      <c r="B17" s="38"/>
      <c r="C17" s="49"/>
      <c r="D17" s="49"/>
      <c r="E17" s="38"/>
      <c r="F17" s="36"/>
      <c r="G17" s="39"/>
      <c r="H17" s="34"/>
      <c r="I17" s="34"/>
      <c r="J17" s="34"/>
      <c r="K17" s="34"/>
      <c r="L17" s="40"/>
      <c r="M17" s="34"/>
      <c r="N17" s="34"/>
    </row>
    <row r="18" spans="1:16">
      <c r="A18" s="34"/>
      <c r="B18" s="38"/>
      <c r="C18" s="34"/>
      <c r="D18" s="34"/>
      <c r="E18" s="38"/>
      <c r="F18" s="38"/>
      <c r="G18" s="39"/>
      <c r="H18" s="34"/>
      <c r="I18" s="34"/>
      <c r="J18" s="34"/>
      <c r="K18" s="34"/>
      <c r="L18" s="40"/>
      <c r="M18" s="34"/>
      <c r="N18" s="34"/>
    </row>
    <row r="19" spans="1:16">
      <c r="A19" s="34" t="s">
        <v>36</v>
      </c>
      <c r="B19" s="38"/>
      <c r="C19" s="34"/>
      <c r="D19" s="34"/>
      <c r="E19" s="38"/>
      <c r="F19" s="38"/>
      <c r="G19" s="39"/>
      <c r="H19" s="34"/>
      <c r="I19" s="34"/>
      <c r="J19" s="34"/>
      <c r="K19" s="34"/>
      <c r="L19" s="40"/>
      <c r="M19" s="34"/>
      <c r="N19" s="34"/>
    </row>
    <row r="20" spans="1:16">
      <c r="A20" s="34"/>
      <c r="B20" s="38"/>
      <c r="C20" s="34"/>
      <c r="D20" s="34"/>
      <c r="E20" s="38"/>
      <c r="F20" s="38"/>
      <c r="G20" s="39"/>
      <c r="H20" s="34"/>
      <c r="I20" s="34"/>
      <c r="J20" s="34"/>
      <c r="K20" s="34"/>
      <c r="L20" s="40"/>
      <c r="M20" s="34"/>
      <c r="N20" s="34"/>
    </row>
    <row r="21" spans="1:16" ht="13.5" thickBot="1">
      <c r="A21" s="46" t="s">
        <v>34</v>
      </c>
      <c r="B21" s="33"/>
      <c r="C21" s="46"/>
      <c r="D21" s="46"/>
      <c r="E21" s="33"/>
      <c r="F21" s="38"/>
      <c r="G21" s="39"/>
      <c r="H21" s="34"/>
      <c r="I21" s="34"/>
      <c r="J21" s="34"/>
      <c r="K21" s="34"/>
      <c r="L21" s="50"/>
      <c r="M21" s="34"/>
      <c r="N21" s="34"/>
    </row>
    <row r="22" spans="1:16">
      <c r="A22" s="973" t="s">
        <v>368</v>
      </c>
      <c r="B22" s="971" t="s">
        <v>369</v>
      </c>
      <c r="C22" s="973" t="s">
        <v>37</v>
      </c>
      <c r="D22" s="973" t="s">
        <v>37</v>
      </c>
      <c r="E22" s="969" t="s">
        <v>38</v>
      </c>
      <c r="F22" s="969" t="s">
        <v>258</v>
      </c>
      <c r="G22" s="969" t="s">
        <v>40</v>
      </c>
      <c r="H22" s="969" t="s">
        <v>41</v>
      </c>
      <c r="I22" s="971" t="s">
        <v>42</v>
      </c>
      <c r="J22" s="969" t="s">
        <v>43</v>
      </c>
      <c r="K22" s="969" t="s">
        <v>15</v>
      </c>
      <c r="L22" s="969" t="s">
        <v>17</v>
      </c>
      <c r="M22" s="969" t="s">
        <v>16</v>
      </c>
      <c r="N22" s="969" t="s">
        <v>259</v>
      </c>
      <c r="O22" s="979" t="s">
        <v>260</v>
      </c>
      <c r="P22" s="969" t="s">
        <v>261</v>
      </c>
    </row>
    <row r="23" spans="1:16" ht="52.5" customHeight="1">
      <c r="A23" s="974"/>
      <c r="B23" s="1022"/>
      <c r="C23" s="974"/>
      <c r="D23" s="974"/>
      <c r="E23" s="970"/>
      <c r="F23" s="970"/>
      <c r="G23" s="970"/>
      <c r="H23" s="970"/>
      <c r="I23" s="972"/>
      <c r="J23" s="970"/>
      <c r="K23" s="970"/>
      <c r="L23" s="970"/>
      <c r="M23" s="970"/>
      <c r="N23" s="970"/>
      <c r="O23" s="980"/>
      <c r="P23" s="970"/>
    </row>
    <row r="24" spans="1:16" ht="13.5" thickBot="1">
      <c r="H24" s="60"/>
      <c r="I24" s="60"/>
      <c r="J24" s="130" t="s">
        <v>44</v>
      </c>
      <c r="K24" s="130" t="s">
        <v>44</v>
      </c>
      <c r="L24" s="130" t="s">
        <v>44</v>
      </c>
      <c r="M24" s="130" t="s">
        <v>44</v>
      </c>
      <c r="N24" s="130" t="s">
        <v>44</v>
      </c>
      <c r="O24" s="130" t="s">
        <v>44</v>
      </c>
      <c r="P24" s="132" t="s">
        <v>44</v>
      </c>
    </row>
    <row r="25" spans="1:16">
      <c r="A25" s="197">
        <v>30318222</v>
      </c>
      <c r="B25" s="197">
        <v>32908222</v>
      </c>
      <c r="C25" s="310"/>
      <c r="D25" s="197" t="s">
        <v>140</v>
      </c>
      <c r="E25" s="197" t="s">
        <v>48</v>
      </c>
      <c r="F25" s="197" t="s">
        <v>231</v>
      </c>
      <c r="G25" s="197" t="s">
        <v>232</v>
      </c>
      <c r="H25" s="197" t="s">
        <v>233</v>
      </c>
      <c r="I25" s="197">
        <v>20150904</v>
      </c>
      <c r="J25" s="198"/>
      <c r="K25" s="697">
        <v>7647</v>
      </c>
      <c r="L25" s="699"/>
      <c r="M25" s="714">
        <v>7647</v>
      </c>
      <c r="N25" s="699"/>
      <c r="O25" s="643">
        <v>7647</v>
      </c>
      <c r="P25" s="643">
        <v>7647</v>
      </c>
    </row>
    <row r="26" spans="1:16">
      <c r="A26" s="197">
        <v>30310222</v>
      </c>
      <c r="B26" s="197">
        <v>32909222</v>
      </c>
      <c r="C26" s="310"/>
      <c r="D26" s="197" t="s">
        <v>234</v>
      </c>
      <c r="E26" s="197" t="s">
        <v>48</v>
      </c>
      <c r="F26" s="197" t="s">
        <v>231</v>
      </c>
      <c r="G26" s="197" t="s">
        <v>235</v>
      </c>
      <c r="H26" s="197" t="s">
        <v>70</v>
      </c>
      <c r="I26" s="197">
        <v>20151008</v>
      </c>
      <c r="J26" s="198"/>
      <c r="K26" s="697">
        <v>2578</v>
      </c>
      <c r="L26" s="699"/>
      <c r="M26" s="714">
        <v>2578</v>
      </c>
      <c r="N26" s="699"/>
      <c r="O26" s="643">
        <v>2578</v>
      </c>
      <c r="P26" s="643">
        <v>2578</v>
      </c>
    </row>
    <row r="27" spans="1:16">
      <c r="A27" s="197">
        <v>30310222</v>
      </c>
      <c r="B27" s="197">
        <v>32909222</v>
      </c>
      <c r="C27" s="310"/>
      <c r="D27" s="197" t="s">
        <v>234</v>
      </c>
      <c r="E27" s="197" t="s">
        <v>433</v>
      </c>
      <c r="F27" s="197" t="s">
        <v>231</v>
      </c>
      <c r="G27" s="197" t="s">
        <v>235</v>
      </c>
      <c r="H27" s="197" t="s">
        <v>236</v>
      </c>
      <c r="I27" s="197">
        <v>20151008</v>
      </c>
      <c r="J27" s="198"/>
      <c r="K27" s="697">
        <v>588</v>
      </c>
      <c r="L27" s="699"/>
      <c r="M27" s="714">
        <v>588</v>
      </c>
      <c r="N27" s="699"/>
      <c r="O27" s="643">
        <v>588</v>
      </c>
      <c r="P27" s="643">
        <v>588</v>
      </c>
    </row>
    <row r="28" spans="1:16">
      <c r="A28" s="197">
        <v>30310222</v>
      </c>
      <c r="B28" s="197">
        <v>32909222</v>
      </c>
      <c r="C28" s="310"/>
      <c r="D28" s="197" t="s">
        <v>234</v>
      </c>
      <c r="E28" s="197" t="s">
        <v>48</v>
      </c>
      <c r="F28" s="197" t="s">
        <v>231</v>
      </c>
      <c r="G28" s="197" t="s">
        <v>235</v>
      </c>
      <c r="H28" s="197" t="s">
        <v>237</v>
      </c>
      <c r="I28" s="197">
        <v>20151008</v>
      </c>
      <c r="J28" s="198"/>
      <c r="K28" s="697">
        <v>520</v>
      </c>
      <c r="L28" s="699"/>
      <c r="M28" s="714">
        <v>520</v>
      </c>
      <c r="N28" s="699"/>
      <c r="O28" s="643">
        <v>520</v>
      </c>
      <c r="P28" s="643">
        <v>520</v>
      </c>
    </row>
    <row r="29" spans="1:16">
      <c r="A29" s="197">
        <v>30310222</v>
      </c>
      <c r="B29" s="197">
        <v>32909222</v>
      </c>
      <c r="C29" s="310"/>
      <c r="D29" s="197" t="s">
        <v>234</v>
      </c>
      <c r="E29" s="197" t="s">
        <v>72</v>
      </c>
      <c r="F29" s="197" t="s">
        <v>231</v>
      </c>
      <c r="G29" s="197" t="s">
        <v>235</v>
      </c>
      <c r="H29" s="197" t="s">
        <v>238</v>
      </c>
      <c r="I29" s="197">
        <v>20151008</v>
      </c>
      <c r="J29" s="198"/>
      <c r="K29" s="697">
        <v>4590</v>
      </c>
      <c r="L29" s="699"/>
      <c r="M29" s="714">
        <v>4590</v>
      </c>
      <c r="N29" s="699"/>
      <c r="O29" s="643">
        <v>4590</v>
      </c>
      <c r="P29" s="643">
        <v>4590</v>
      </c>
    </row>
    <row r="30" spans="1:16">
      <c r="A30" s="197">
        <v>30382222</v>
      </c>
      <c r="B30" s="197">
        <v>32905222</v>
      </c>
      <c r="C30" s="310"/>
      <c r="D30" s="197" t="s">
        <v>89</v>
      </c>
      <c r="E30" s="197" t="s">
        <v>48</v>
      </c>
      <c r="F30" s="197" t="s">
        <v>239</v>
      </c>
      <c r="G30" s="197" t="s">
        <v>240</v>
      </c>
      <c r="H30" s="197" t="s">
        <v>241</v>
      </c>
      <c r="I30" s="197">
        <v>20151111</v>
      </c>
      <c r="J30" s="198"/>
      <c r="K30" s="697">
        <v>11696.1</v>
      </c>
      <c r="L30" s="699"/>
      <c r="M30" s="714">
        <v>11696.1</v>
      </c>
      <c r="N30" s="699"/>
      <c r="O30" s="643">
        <v>11696.1</v>
      </c>
      <c r="P30" s="643">
        <v>11696.1</v>
      </c>
    </row>
    <row r="31" spans="1:16">
      <c r="A31" s="197">
        <v>30382222</v>
      </c>
      <c r="B31" s="197">
        <v>32905222</v>
      </c>
      <c r="C31" s="310"/>
      <c r="D31" s="197" t="s">
        <v>89</v>
      </c>
      <c r="E31" s="197" t="s">
        <v>48</v>
      </c>
      <c r="F31" s="197" t="s">
        <v>239</v>
      </c>
      <c r="G31" s="197" t="s">
        <v>240</v>
      </c>
      <c r="H31" s="197" t="s">
        <v>242</v>
      </c>
      <c r="I31" s="197">
        <v>20151111</v>
      </c>
      <c r="J31" s="198"/>
      <c r="K31" s="697">
        <v>13650</v>
      </c>
      <c r="L31" s="699"/>
      <c r="M31" s="714">
        <v>13650</v>
      </c>
      <c r="N31" s="699"/>
      <c r="O31" s="643">
        <v>13650</v>
      </c>
      <c r="P31" s="643">
        <v>13650</v>
      </c>
    </row>
    <row r="32" spans="1:16">
      <c r="A32" s="304"/>
      <c r="B32" s="304"/>
      <c r="C32" s="304"/>
      <c r="D32" s="304"/>
      <c r="E32" s="308"/>
      <c r="F32" s="304"/>
      <c r="G32" s="304"/>
      <c r="H32" s="304"/>
      <c r="I32" s="304"/>
      <c r="J32" s="311"/>
      <c r="K32" s="654"/>
      <c r="L32" s="640">
        <f>SUM(J32:K32)</f>
        <v>0</v>
      </c>
      <c r="M32" s="641"/>
      <c r="N32" s="642">
        <f>SUM(L32-M32)</f>
        <v>0</v>
      </c>
      <c r="O32" s="643">
        <v>0</v>
      </c>
      <c r="P32" s="644">
        <f>SUM(N32-O32)</f>
        <v>0</v>
      </c>
    </row>
    <row r="33" spans="1:16" ht="13.5" thickBot="1">
      <c r="A33" s="312"/>
      <c r="B33" s="312"/>
      <c r="C33" s="312"/>
      <c r="D33" s="312"/>
      <c r="E33" s="313"/>
      <c r="F33" s="313"/>
      <c r="G33" s="312"/>
      <c r="H33" s="313"/>
      <c r="I33" s="314"/>
      <c r="J33" s="315"/>
      <c r="K33" s="641"/>
      <c r="L33" s="640">
        <f>SUM(J33:K33)</f>
        <v>0</v>
      </c>
      <c r="M33" s="641"/>
      <c r="N33" s="642">
        <f>SUM(L33-M33)</f>
        <v>0</v>
      </c>
      <c r="O33" s="641"/>
      <c r="P33" s="644">
        <f>SUM(N33-O33)</f>
        <v>0</v>
      </c>
    </row>
    <row r="34" spans="1:16" ht="13.5" thickBot="1">
      <c r="A34" s="316" t="s">
        <v>54</v>
      </c>
      <c r="B34" s="316"/>
      <c r="C34" s="316"/>
      <c r="D34" s="316"/>
      <c r="E34" s="316"/>
      <c r="F34" s="316"/>
      <c r="G34" s="316"/>
      <c r="H34" s="316"/>
      <c r="I34" s="317"/>
      <c r="J34" s="318">
        <f t="shared" ref="J34:P34" si="0">SUM(J25:J33)</f>
        <v>0</v>
      </c>
      <c r="K34" s="74">
        <f t="shared" si="0"/>
        <v>41269.1</v>
      </c>
      <c r="L34" s="74">
        <f t="shared" si="0"/>
        <v>0</v>
      </c>
      <c r="M34" s="74">
        <f t="shared" si="0"/>
        <v>41269.1</v>
      </c>
      <c r="N34" s="74">
        <f t="shared" si="0"/>
        <v>0</v>
      </c>
      <c r="O34" s="74">
        <f t="shared" si="0"/>
        <v>41269.1</v>
      </c>
      <c r="P34" s="74">
        <f t="shared" si="0"/>
        <v>41269.1</v>
      </c>
    </row>
    <row r="35" spans="1:16" ht="13.5" thickBot="1">
      <c r="A35" s="1023"/>
      <c r="B35" s="1023"/>
      <c r="C35" s="1023"/>
      <c r="D35" s="1023"/>
      <c r="E35" s="1023"/>
      <c r="F35" s="1023"/>
      <c r="G35" s="1023"/>
      <c r="H35" s="1023"/>
      <c r="I35" s="1023"/>
      <c r="J35" s="319"/>
      <c r="K35" s="76"/>
      <c r="L35" s="77"/>
      <c r="M35" s="76"/>
      <c r="N35" s="78"/>
      <c r="O35" s="79"/>
      <c r="P35" s="80"/>
    </row>
    <row r="36" spans="1:16" ht="13.5" thickBot="1">
      <c r="A36" s="316" t="s">
        <v>55</v>
      </c>
      <c r="B36" s="316"/>
      <c r="C36" s="316"/>
      <c r="D36" s="316"/>
      <c r="E36" s="316"/>
      <c r="F36" s="316"/>
      <c r="G36" s="316"/>
      <c r="H36" s="316"/>
      <c r="I36" s="317"/>
      <c r="J36" s="320"/>
      <c r="K36" s="27"/>
      <c r="L36" s="28"/>
      <c r="M36" s="28"/>
      <c r="N36" s="82"/>
      <c r="O36" s="27"/>
      <c r="P36" s="27"/>
    </row>
    <row r="37" spans="1:16" ht="13.5" thickBot="1">
      <c r="A37" s="316" t="s">
        <v>56</v>
      </c>
      <c r="B37" s="316"/>
      <c r="C37" s="316"/>
      <c r="D37" s="316"/>
      <c r="E37" s="308"/>
      <c r="F37" s="308"/>
      <c r="G37" s="312"/>
      <c r="H37" s="313"/>
      <c r="I37" s="314"/>
      <c r="J37" s="86"/>
      <c r="K37" s="86"/>
      <c r="L37" s="89"/>
      <c r="M37" s="140"/>
      <c r="N37" s="90"/>
      <c r="O37" s="91"/>
      <c r="P37" s="92"/>
    </row>
    <row r="38" spans="1:16">
      <c r="A38" s="111"/>
      <c r="B38" s="321"/>
      <c r="C38" s="321"/>
      <c r="D38" s="321"/>
      <c r="E38" s="112"/>
      <c r="F38" s="67"/>
      <c r="G38" s="69"/>
      <c r="H38" s="67"/>
      <c r="I38" s="70"/>
      <c r="J38" s="113"/>
      <c r="K38" s="692"/>
      <c r="L38" s="691">
        <f>SUM(J38:K38)</f>
        <v>0</v>
      </c>
      <c r="M38" s="692"/>
      <c r="N38" s="642">
        <f>SUM(L38-M38)</f>
        <v>0</v>
      </c>
      <c r="O38" s="692"/>
      <c r="P38" s="693">
        <f>SUM(N38-O38)</f>
        <v>0</v>
      </c>
    </row>
    <row r="39" spans="1:16" ht="13.5" thickBot="1">
      <c r="A39" s="114"/>
      <c r="B39" s="322"/>
      <c r="C39" s="322"/>
      <c r="D39" s="322"/>
      <c r="E39" s="115"/>
      <c r="F39" s="115"/>
      <c r="G39" s="117"/>
      <c r="H39" s="115"/>
      <c r="I39" s="118"/>
      <c r="J39" s="119"/>
      <c r="K39" s="694"/>
      <c r="L39" s="695">
        <f>SUM(J39:K39)</f>
        <v>0</v>
      </c>
      <c r="M39" s="694"/>
      <c r="N39" s="696">
        <f>SUM(L39-M39)</f>
        <v>0</v>
      </c>
      <c r="O39" s="694"/>
      <c r="P39" s="693">
        <f>SUM(N39-O39)</f>
        <v>0</v>
      </c>
    </row>
    <row r="40" spans="1:16" ht="13.5" thickBot="1">
      <c r="A40" s="71" t="s">
        <v>54</v>
      </c>
      <c r="B40" s="72"/>
      <c r="C40" s="72"/>
      <c r="D40" s="72"/>
      <c r="E40" s="72"/>
      <c r="F40" s="72"/>
      <c r="G40" s="72"/>
      <c r="H40" s="72"/>
      <c r="I40" s="73"/>
      <c r="J40" s="155">
        <f t="shared" ref="J40:P40" si="1">SUM(J38:J39)</f>
        <v>0</v>
      </c>
      <c r="K40" s="74">
        <f t="shared" si="1"/>
        <v>0</v>
      </c>
      <c r="L40" s="74">
        <f t="shared" si="1"/>
        <v>0</v>
      </c>
      <c r="M40" s="74">
        <f t="shared" si="1"/>
        <v>0</v>
      </c>
      <c r="N40" s="74">
        <f t="shared" si="1"/>
        <v>0</v>
      </c>
      <c r="O40" s="74">
        <f t="shared" si="1"/>
        <v>0</v>
      </c>
      <c r="P40" s="74">
        <f t="shared" si="1"/>
        <v>0</v>
      </c>
    </row>
    <row r="41" spans="1:16" ht="13.5" thickBot="1">
      <c r="A41" s="981"/>
      <c r="B41" s="982"/>
      <c r="C41" s="982"/>
      <c r="D41" s="982"/>
      <c r="E41" s="982"/>
      <c r="F41" s="982"/>
      <c r="G41" s="982"/>
      <c r="H41" s="982"/>
      <c r="I41" s="983"/>
      <c r="J41" s="122"/>
      <c r="K41" s="122"/>
      <c r="L41" s="123"/>
      <c r="M41" s="122"/>
      <c r="N41" s="124"/>
      <c r="O41" s="122"/>
      <c r="P41" s="125"/>
    </row>
    <row r="42" spans="1:16" ht="13.5" thickBot="1">
      <c r="A42" s="71" t="s">
        <v>55</v>
      </c>
      <c r="B42" s="72"/>
      <c r="C42" s="72"/>
      <c r="D42" s="72"/>
      <c r="E42" s="72"/>
      <c r="F42" s="72"/>
      <c r="G42" s="72"/>
      <c r="H42" s="72"/>
      <c r="I42" s="73"/>
      <c r="J42" s="27"/>
      <c r="K42" s="27"/>
      <c r="L42" s="28">
        <f>SUM(J42:K42)</f>
        <v>0</v>
      </c>
      <c r="M42" s="27"/>
      <c r="N42" s="82">
        <f>SUM(L42-M42)</f>
        <v>0</v>
      </c>
      <c r="O42" s="81"/>
      <c r="P42" s="126">
        <f>SUM(N42-O42)</f>
        <v>0</v>
      </c>
    </row>
    <row r="43" spans="1:16">
      <c r="A43" s="46" t="s">
        <v>57</v>
      </c>
      <c r="B43" s="33"/>
      <c r="C43" s="46"/>
      <c r="D43" s="46"/>
      <c r="E43" s="33"/>
      <c r="F43" s="38"/>
      <c r="G43" s="39"/>
      <c r="H43" s="34"/>
      <c r="I43" s="34"/>
      <c r="J43" s="34"/>
      <c r="K43" s="34"/>
      <c r="L43" s="41"/>
      <c r="M43" s="127"/>
      <c r="N43" s="127"/>
    </row>
    <row r="44" spans="1:16" ht="13.15" customHeight="1">
      <c r="A44" s="968" t="s">
        <v>58</v>
      </c>
      <c r="B44" s="968"/>
      <c r="C44" s="968"/>
      <c r="D44" s="968"/>
      <c r="E44" s="968"/>
      <c r="F44" s="968"/>
      <c r="G44" s="968"/>
      <c r="H44" s="968"/>
      <c r="I44" s="968"/>
      <c r="J44" s="968"/>
      <c r="K44" s="968"/>
      <c r="L44" s="968"/>
      <c r="M44" s="968"/>
      <c r="N44" s="968"/>
    </row>
    <row r="45" spans="1:16" ht="21.75" customHeight="1">
      <c r="A45" s="978" t="s">
        <v>59</v>
      </c>
      <c r="B45" s="978"/>
      <c r="C45" s="978"/>
      <c r="D45" s="978"/>
      <c r="E45" s="978"/>
      <c r="F45" s="978"/>
      <c r="G45" s="978"/>
      <c r="H45" s="978"/>
      <c r="I45" s="978"/>
      <c r="J45" s="978"/>
      <c r="K45" s="978"/>
      <c r="L45" s="978"/>
      <c r="M45" s="978"/>
      <c r="N45" s="978"/>
    </row>
    <row r="46" spans="1:16">
      <c r="A46" s="128" t="s">
        <v>60</v>
      </c>
      <c r="B46" s="128"/>
      <c r="C46" s="128"/>
      <c r="D46" s="128"/>
      <c r="E46" s="128"/>
      <c r="F46" s="16"/>
      <c r="G46" s="18"/>
      <c r="H46" s="16"/>
      <c r="I46" s="16"/>
      <c r="J46" s="16"/>
      <c r="K46" s="16"/>
      <c r="L46" s="17"/>
      <c r="M46" s="16"/>
      <c r="N46" s="16"/>
    </row>
    <row r="47" spans="1:16">
      <c r="A47" s="16"/>
      <c r="B47" s="16"/>
      <c r="C47" s="16"/>
      <c r="D47" s="16"/>
      <c r="E47" s="16"/>
      <c r="F47" s="16"/>
      <c r="G47" s="18"/>
      <c r="H47" s="16"/>
      <c r="I47" s="16"/>
      <c r="J47" s="16"/>
      <c r="K47" s="16"/>
      <c r="L47" s="17"/>
      <c r="M47" s="16"/>
      <c r="N47" s="16"/>
    </row>
    <row r="48" spans="1:16">
      <c r="A48" s="16"/>
      <c r="B48" s="16"/>
      <c r="C48" s="16"/>
      <c r="D48" s="16"/>
      <c r="E48" s="16"/>
      <c r="F48" s="16"/>
      <c r="G48" s="18"/>
      <c r="H48" s="16"/>
      <c r="I48" s="16"/>
      <c r="J48" s="16"/>
      <c r="K48" s="16"/>
      <c r="L48" s="17"/>
      <c r="M48" s="16"/>
      <c r="N48" s="16"/>
    </row>
    <row r="49" spans="1:14">
      <c r="A49" s="128" t="s">
        <v>61</v>
      </c>
      <c r="B49" s="16"/>
      <c r="C49" s="16"/>
      <c r="D49" s="16"/>
      <c r="E49" s="16"/>
      <c r="F49" s="16"/>
      <c r="G49" s="18"/>
      <c r="H49" s="16"/>
      <c r="I49" s="16"/>
      <c r="J49" s="16"/>
      <c r="K49" s="16"/>
      <c r="L49" s="17"/>
      <c r="M49" s="16"/>
      <c r="N49" s="16"/>
    </row>
    <row r="50" spans="1:14">
      <c r="A50" s="128"/>
      <c r="B50" s="16"/>
      <c r="C50" s="16"/>
      <c r="D50" s="16"/>
      <c r="E50" s="16"/>
      <c r="F50" s="16"/>
      <c r="G50" s="18"/>
      <c r="H50" s="16"/>
      <c r="I50" s="16"/>
      <c r="J50" s="16"/>
      <c r="K50" s="16"/>
      <c r="L50" s="17"/>
      <c r="M50" s="16"/>
      <c r="N50" s="16"/>
    </row>
    <row r="51" spans="1:14">
      <c r="A51" s="128" t="s">
        <v>62</v>
      </c>
      <c r="B51" s="16"/>
      <c r="C51" s="16"/>
      <c r="D51" s="16"/>
      <c r="E51" s="16"/>
      <c r="F51" s="16"/>
      <c r="G51" s="18"/>
      <c r="H51" s="16"/>
      <c r="I51" s="16"/>
      <c r="J51" s="16"/>
      <c r="K51" s="16"/>
      <c r="L51" s="17"/>
      <c r="M51" s="16"/>
      <c r="N51" s="16"/>
    </row>
  </sheetData>
  <mergeCells count="25">
    <mergeCell ref="A44:N44"/>
    <mergeCell ref="A45:N45"/>
    <mergeCell ref="A35:I35"/>
    <mergeCell ref="O22:O23"/>
    <mergeCell ref="F2:G2"/>
    <mergeCell ref="C8:E8"/>
    <mergeCell ref="N22:N23"/>
    <mergeCell ref="L22:L23"/>
    <mergeCell ref="M22:M23"/>
    <mergeCell ref="E22:E23"/>
    <mergeCell ref="A41:I41"/>
    <mergeCell ref="A1:L1"/>
    <mergeCell ref="K2:L2"/>
    <mergeCell ref="A3:L3"/>
    <mergeCell ref="A22:A23"/>
    <mergeCell ref="B22:B23"/>
    <mergeCell ref="C22:C23"/>
    <mergeCell ref="J22:J23"/>
    <mergeCell ref="K22:K23"/>
    <mergeCell ref="H22:H23"/>
    <mergeCell ref="D22:D23"/>
    <mergeCell ref="I22:I23"/>
    <mergeCell ref="F22:F23"/>
    <mergeCell ref="G22:G23"/>
    <mergeCell ref="P22:P2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P435"/>
  <sheetViews>
    <sheetView topLeftCell="E226" workbookViewId="0">
      <selection activeCell="K245" sqref="K245:P245"/>
    </sheetView>
  </sheetViews>
  <sheetFormatPr defaultRowHeight="12.75"/>
  <cols>
    <col min="1" max="1" width="23" customWidth="1"/>
    <col min="2" max="2" width="13.140625" customWidth="1"/>
    <col min="3" max="3" width="27.42578125" customWidth="1"/>
    <col min="4" max="4" width="10.42578125" customWidth="1"/>
    <col min="5" max="5" width="11.5703125" customWidth="1"/>
    <col min="6" max="6" width="12.140625" customWidth="1"/>
    <col min="7" max="7" width="23.140625" customWidth="1"/>
    <col min="8" max="8" width="16" customWidth="1"/>
    <col min="9" max="9" width="13.7109375" customWidth="1"/>
    <col min="10" max="10" width="15" bestFit="1" customWidth="1"/>
    <col min="11" max="11" width="21" customWidth="1"/>
    <col min="12" max="12" width="21.42578125" customWidth="1"/>
    <col min="13" max="13" width="15.85546875" customWidth="1"/>
    <col min="14" max="14" width="19" customWidth="1"/>
    <col min="15" max="15" width="15.85546875" customWidth="1"/>
    <col min="16" max="16" width="15.28515625" customWidth="1"/>
  </cols>
  <sheetData>
    <row r="1" spans="1:16" ht="15.75">
      <c r="C1" s="976" t="s">
        <v>254</v>
      </c>
      <c r="D1" s="976"/>
      <c r="E1" s="976"/>
      <c r="F1" s="976"/>
      <c r="G1" s="976"/>
      <c r="H1" s="976"/>
      <c r="I1" s="976"/>
      <c r="J1" s="976"/>
      <c r="K1" s="976"/>
      <c r="L1" s="976"/>
      <c r="M1" s="976"/>
      <c r="N1" s="976"/>
      <c r="O1" s="34"/>
      <c r="P1" s="34"/>
    </row>
    <row r="2" spans="1:16">
      <c r="C2" s="35"/>
      <c r="D2" s="36"/>
      <c r="E2" s="37"/>
      <c r="F2" s="36"/>
      <c r="G2" s="977"/>
      <c r="H2" s="977"/>
      <c r="I2" s="977"/>
      <c r="J2" s="35"/>
      <c r="K2" s="35"/>
      <c r="L2" s="35"/>
      <c r="M2" s="976"/>
      <c r="N2" s="976"/>
      <c r="O2" s="33" t="s">
        <v>28</v>
      </c>
      <c r="P2" s="33"/>
    </row>
    <row r="3" spans="1:16">
      <c r="C3" s="976" t="s">
        <v>29</v>
      </c>
      <c r="D3" s="976"/>
      <c r="E3" s="976"/>
      <c r="F3" s="976"/>
      <c r="G3" s="976"/>
      <c r="H3" s="976"/>
      <c r="I3" s="976"/>
      <c r="J3" s="976"/>
      <c r="K3" s="976"/>
      <c r="L3" s="976"/>
      <c r="M3" s="976"/>
      <c r="N3" s="976"/>
      <c r="O3" s="34"/>
      <c r="P3" s="34"/>
    </row>
    <row r="4" spans="1:16">
      <c r="C4" s="34"/>
      <c r="D4" s="38"/>
      <c r="E4" s="34"/>
      <c r="F4" s="38"/>
      <c r="G4" s="34"/>
      <c r="H4" s="38"/>
      <c r="I4" s="39"/>
      <c r="J4" s="34"/>
      <c r="K4" s="34"/>
      <c r="L4" s="34"/>
      <c r="M4" s="34"/>
      <c r="N4" s="41"/>
      <c r="O4" s="34"/>
      <c r="P4" s="34"/>
    </row>
    <row r="5" spans="1:16">
      <c r="C5" s="42"/>
      <c r="D5" s="33"/>
      <c r="E5" s="42"/>
      <c r="F5" s="33"/>
      <c r="G5" s="42"/>
      <c r="H5" s="33"/>
      <c r="I5" s="43"/>
      <c r="J5" s="42"/>
      <c r="K5" s="42"/>
      <c r="L5" s="42"/>
      <c r="M5" s="42"/>
      <c r="N5" s="44"/>
      <c r="O5" s="34"/>
      <c r="P5" s="34"/>
    </row>
    <row r="6" spans="1:16" ht="17.25" customHeight="1">
      <c r="C6" s="42"/>
      <c r="D6" s="33"/>
      <c r="E6" s="42"/>
      <c r="F6" s="33"/>
      <c r="G6" s="42"/>
      <c r="H6" s="33"/>
      <c r="I6" s="43"/>
      <c r="J6" s="42"/>
      <c r="K6" s="42"/>
      <c r="L6" s="42"/>
      <c r="M6" s="42"/>
      <c r="N6" s="44"/>
      <c r="O6" s="34"/>
      <c r="P6" s="34"/>
    </row>
    <row r="7" spans="1:16">
      <c r="J7" s="42"/>
      <c r="K7" s="42"/>
      <c r="L7" s="42"/>
      <c r="M7" s="42"/>
      <c r="N7" s="44"/>
      <c r="O7" s="34"/>
      <c r="P7" s="34"/>
    </row>
    <row r="8" spans="1:16">
      <c r="A8" s="42" t="s">
        <v>30</v>
      </c>
      <c r="B8" s="33"/>
      <c r="C8" s="42"/>
      <c r="D8" s="33"/>
      <c r="E8" s="42"/>
      <c r="F8" s="33"/>
      <c r="G8" s="43"/>
      <c r="J8" s="42"/>
      <c r="K8" s="42"/>
      <c r="L8" s="42"/>
      <c r="M8" s="42"/>
      <c r="N8" s="44"/>
      <c r="O8" s="34"/>
      <c r="P8" s="34"/>
    </row>
    <row r="9" spans="1:16" ht="18">
      <c r="A9" s="45" t="s">
        <v>31</v>
      </c>
      <c r="B9" s="33"/>
      <c r="C9" s="200" t="s">
        <v>1149</v>
      </c>
      <c r="D9" s="200"/>
      <c r="E9" s="200"/>
      <c r="F9" s="33"/>
      <c r="G9" s="43"/>
      <c r="J9" s="34"/>
      <c r="K9" s="34"/>
      <c r="L9" s="34"/>
      <c r="M9" s="34"/>
      <c r="N9" s="41"/>
      <c r="O9" s="34"/>
      <c r="P9" s="34"/>
    </row>
    <row r="10" spans="1:16">
      <c r="A10" s="46" t="s">
        <v>32</v>
      </c>
      <c r="B10" s="33"/>
      <c r="C10" s="46"/>
      <c r="D10" s="33"/>
      <c r="E10" s="34"/>
      <c r="F10" s="38"/>
      <c r="G10" s="39"/>
      <c r="J10" s="34"/>
      <c r="K10" s="34"/>
      <c r="L10" s="34"/>
      <c r="M10" s="34"/>
      <c r="N10" s="40"/>
      <c r="O10" s="34"/>
      <c r="P10" s="34"/>
    </row>
    <row r="11" spans="1:16">
      <c r="A11" s="34" t="s">
        <v>255</v>
      </c>
      <c r="B11" s="38"/>
      <c r="C11" s="34"/>
      <c r="D11" s="38"/>
      <c r="E11" s="34"/>
      <c r="F11" s="38"/>
      <c r="G11" s="39"/>
      <c r="J11" s="34"/>
      <c r="K11" s="34"/>
      <c r="L11" s="34"/>
      <c r="M11" s="34"/>
      <c r="N11" s="40"/>
      <c r="O11" s="34"/>
      <c r="P11" s="34"/>
    </row>
    <row r="12" spans="1:16">
      <c r="A12" s="34" t="s">
        <v>33</v>
      </c>
      <c r="B12" s="38"/>
      <c r="C12" s="34"/>
      <c r="D12" s="38"/>
      <c r="E12" s="34"/>
      <c r="F12" s="38"/>
      <c r="G12" s="39"/>
      <c r="J12" s="34"/>
      <c r="K12" s="34"/>
      <c r="L12" s="34"/>
      <c r="M12" s="34"/>
      <c r="N12" s="40"/>
      <c r="O12" s="34"/>
      <c r="P12" s="34"/>
    </row>
    <row r="13" spans="1:16">
      <c r="A13" s="34"/>
      <c r="B13" s="38"/>
      <c r="C13" s="34"/>
      <c r="D13" s="38"/>
      <c r="E13" s="34"/>
      <c r="F13" s="38"/>
      <c r="G13" s="39"/>
      <c r="J13" s="34"/>
      <c r="K13" s="34"/>
      <c r="L13" s="34"/>
      <c r="M13" s="34"/>
      <c r="N13" s="40"/>
      <c r="O13" s="34"/>
      <c r="P13" s="34"/>
    </row>
    <row r="14" spans="1:16">
      <c r="A14" s="47" t="s">
        <v>34</v>
      </c>
      <c r="B14" s="33"/>
      <c r="C14" s="42"/>
      <c r="D14" s="33"/>
      <c r="E14" s="34"/>
      <c r="F14" s="38"/>
      <c r="G14" s="39"/>
      <c r="J14" s="34"/>
      <c r="K14" s="34"/>
      <c r="L14" s="34"/>
      <c r="M14" s="34"/>
      <c r="N14" s="40"/>
      <c r="O14" s="34"/>
      <c r="P14" s="34"/>
    </row>
    <row r="15" spans="1:16" ht="15.75">
      <c r="A15" s="48" t="s">
        <v>256</v>
      </c>
      <c r="B15" s="38"/>
      <c r="C15" s="49"/>
      <c r="D15" s="38"/>
      <c r="E15" s="34"/>
      <c r="F15" s="38"/>
      <c r="G15" s="39"/>
      <c r="J15" s="34"/>
      <c r="K15" s="34"/>
      <c r="L15" s="34"/>
      <c r="M15" s="34"/>
      <c r="N15" s="40"/>
      <c r="O15" s="34"/>
      <c r="P15" s="34"/>
    </row>
    <row r="16" spans="1:16">
      <c r="A16" s="34"/>
      <c r="B16" s="38"/>
      <c r="C16" s="34"/>
      <c r="D16" s="38"/>
      <c r="E16" s="34"/>
      <c r="F16" s="38"/>
      <c r="G16" s="39"/>
      <c r="J16" s="34"/>
      <c r="K16" s="34"/>
      <c r="L16" s="34"/>
      <c r="M16" s="34"/>
      <c r="N16" s="40"/>
      <c r="O16" s="34"/>
      <c r="P16" s="34"/>
    </row>
    <row r="17" spans="1:16">
      <c r="A17" s="47" t="s">
        <v>35</v>
      </c>
      <c r="B17" s="33"/>
      <c r="C17" s="42"/>
      <c r="D17" s="33"/>
      <c r="E17" s="34"/>
      <c r="F17" s="38"/>
      <c r="G17" s="39"/>
      <c r="J17" s="34"/>
      <c r="K17" s="34"/>
      <c r="L17" s="34"/>
      <c r="M17" s="34"/>
      <c r="N17" s="40"/>
      <c r="O17" s="34"/>
      <c r="P17" s="34"/>
    </row>
    <row r="18" spans="1:16">
      <c r="A18" s="147" t="s">
        <v>257</v>
      </c>
      <c r="B18" s="38"/>
      <c r="C18" s="49"/>
      <c r="D18" s="38"/>
      <c r="E18" s="34"/>
      <c r="F18" s="36"/>
      <c r="G18" s="39"/>
      <c r="J18" s="34"/>
      <c r="K18" s="34"/>
      <c r="L18" s="34"/>
      <c r="M18" s="34"/>
      <c r="N18" s="40"/>
      <c r="O18" s="34"/>
      <c r="P18" s="34"/>
    </row>
    <row r="19" spans="1:16">
      <c r="A19" s="34"/>
      <c r="B19" s="38"/>
      <c r="C19" s="34"/>
      <c r="D19" s="38"/>
      <c r="E19" s="34"/>
      <c r="F19" s="38"/>
      <c r="G19" s="39"/>
      <c r="J19" s="34"/>
      <c r="K19" s="34"/>
      <c r="L19" s="34"/>
      <c r="M19" s="34"/>
      <c r="N19" s="40"/>
      <c r="O19" s="34"/>
      <c r="P19" s="34"/>
    </row>
    <row r="20" spans="1:16">
      <c r="A20" s="34" t="s">
        <v>36</v>
      </c>
      <c r="B20" s="38"/>
      <c r="C20" s="34"/>
      <c r="D20" s="38"/>
      <c r="E20" s="34"/>
      <c r="F20" s="38"/>
      <c r="G20" s="39"/>
      <c r="J20" s="34"/>
      <c r="K20" s="34"/>
      <c r="L20" s="34"/>
      <c r="M20" s="34"/>
      <c r="N20" s="40"/>
      <c r="O20" s="34"/>
      <c r="P20" s="34"/>
    </row>
    <row r="21" spans="1:16" ht="13.5" thickBot="1">
      <c r="A21" s="47" t="s">
        <v>34</v>
      </c>
      <c r="B21" s="33"/>
      <c r="C21" s="34"/>
      <c r="D21" s="38"/>
      <c r="E21" s="34"/>
      <c r="F21" s="38"/>
      <c r="G21" s="39"/>
      <c r="H21" s="38"/>
      <c r="I21" s="39"/>
      <c r="J21" s="34"/>
      <c r="K21" s="34"/>
      <c r="L21" s="34"/>
      <c r="M21" s="34"/>
      <c r="N21" s="50"/>
      <c r="O21" s="34"/>
      <c r="P21" s="34"/>
    </row>
    <row r="22" spans="1:16" ht="70.5" customHeight="1">
      <c r="A22" s="1013" t="s">
        <v>398</v>
      </c>
      <c r="B22" s="1013" t="s">
        <v>399</v>
      </c>
      <c r="C22" s="1024" t="s">
        <v>258</v>
      </c>
      <c r="D22" s="971" t="s">
        <v>38</v>
      </c>
      <c r="E22" s="971" t="s">
        <v>39</v>
      </c>
      <c r="F22" s="971" t="s">
        <v>40</v>
      </c>
      <c r="G22" s="971" t="s">
        <v>41</v>
      </c>
      <c r="H22" s="971" t="s">
        <v>42</v>
      </c>
      <c r="I22" s="969" t="s">
        <v>43</v>
      </c>
      <c r="J22" s="969" t="s">
        <v>15</v>
      </c>
      <c r="K22" s="969" t="s">
        <v>17</v>
      </c>
      <c r="L22" s="969" t="s">
        <v>16</v>
      </c>
      <c r="M22" s="969" t="s">
        <v>259</v>
      </c>
      <c r="N22" s="979" t="s">
        <v>260</v>
      </c>
      <c r="O22" s="969" t="s">
        <v>261</v>
      </c>
      <c r="P22" s="53" t="s">
        <v>133</v>
      </c>
    </row>
    <row r="23" spans="1:16" ht="14.25" customHeight="1">
      <c r="A23" s="1014"/>
      <c r="B23" s="1014"/>
      <c r="C23" s="1025"/>
      <c r="D23" s="1012"/>
      <c r="E23" s="1012"/>
      <c r="F23" s="1012"/>
      <c r="G23" s="1012"/>
      <c r="H23" s="972"/>
      <c r="I23" s="970"/>
      <c r="J23" s="970"/>
      <c r="K23" s="970"/>
      <c r="L23" s="970"/>
      <c r="M23" s="970"/>
      <c r="N23" s="980"/>
      <c r="O23" s="970"/>
      <c r="P23" s="57" t="s">
        <v>18</v>
      </c>
    </row>
    <row r="24" spans="1:16" ht="13.5" thickBot="1">
      <c r="A24" s="407"/>
      <c r="B24" s="408"/>
      <c r="C24" s="129"/>
      <c r="D24" s="130"/>
      <c r="E24" s="130"/>
      <c r="F24" s="131"/>
      <c r="G24" s="131"/>
      <c r="H24" s="131"/>
      <c r="I24" s="131"/>
      <c r="J24" s="130" t="s">
        <v>44</v>
      </c>
      <c r="K24" s="130" t="s">
        <v>44</v>
      </c>
      <c r="L24" s="130" t="s">
        <v>44</v>
      </c>
      <c r="M24" s="130" t="s">
        <v>44</v>
      </c>
      <c r="N24" s="130" t="s">
        <v>44</v>
      </c>
      <c r="O24" s="130" t="s">
        <v>44</v>
      </c>
      <c r="P24" s="132" t="s">
        <v>44</v>
      </c>
    </row>
    <row r="25" spans="1:16" s="62" customFormat="1">
      <c r="A25" s="414">
        <v>30318222</v>
      </c>
      <c r="B25" s="414">
        <v>33197222</v>
      </c>
      <c r="C25" s="414" t="s">
        <v>1151</v>
      </c>
      <c r="D25" s="414" t="s">
        <v>48</v>
      </c>
      <c r="E25" s="165"/>
      <c r="F25" s="414" t="s">
        <v>1152</v>
      </c>
      <c r="G25" s="414" t="s">
        <v>1150</v>
      </c>
      <c r="H25" s="414">
        <v>20160204</v>
      </c>
      <c r="I25" s="56">
        <v>20160503</v>
      </c>
      <c r="J25" s="700">
        <v>257400</v>
      </c>
      <c r="K25" s="715"/>
      <c r="L25" s="642">
        <f t="shared" ref="L25:L46" si="0">SUM(J25:K25)</f>
        <v>257400</v>
      </c>
      <c r="M25" s="700">
        <v>184800</v>
      </c>
      <c r="N25" s="642">
        <f t="shared" ref="N25:N46" si="1">SUM(L25-M25)</f>
        <v>72600</v>
      </c>
      <c r="O25" s="643">
        <v>72600</v>
      </c>
      <c r="P25" s="644">
        <f t="shared" ref="P25:P46" si="2">SUM(N25-O25)</f>
        <v>0</v>
      </c>
    </row>
    <row r="26" spans="1:16" s="62" customFormat="1">
      <c r="A26" s="414">
        <v>30318222</v>
      </c>
      <c r="B26" s="414">
        <v>33197222</v>
      </c>
      <c r="C26" s="414" t="s">
        <v>1153</v>
      </c>
      <c r="D26" s="414" t="s">
        <v>48</v>
      </c>
      <c r="E26" s="165"/>
      <c r="F26" s="414" t="s">
        <v>1154</v>
      </c>
      <c r="G26" s="414" t="s">
        <v>1150</v>
      </c>
      <c r="H26" s="414">
        <v>20160210</v>
      </c>
      <c r="I26" s="56">
        <v>20161103</v>
      </c>
      <c r="J26" s="700">
        <v>120999.88</v>
      </c>
      <c r="K26" s="715"/>
      <c r="L26" s="642">
        <f t="shared" si="0"/>
        <v>120999.88</v>
      </c>
      <c r="M26" s="700">
        <v>67222.16</v>
      </c>
      <c r="N26" s="642">
        <f t="shared" si="1"/>
        <v>53777.72</v>
      </c>
      <c r="O26" s="643">
        <v>53777.72</v>
      </c>
      <c r="P26" s="644">
        <f t="shared" si="2"/>
        <v>0</v>
      </c>
    </row>
    <row r="27" spans="1:16" s="62" customFormat="1">
      <c r="A27" s="414">
        <v>30323222</v>
      </c>
      <c r="B27" s="414">
        <v>33197222</v>
      </c>
      <c r="C27" s="414" t="s">
        <v>1155</v>
      </c>
      <c r="D27" s="414" t="s">
        <v>48</v>
      </c>
      <c r="E27" s="165"/>
      <c r="F27" s="414" t="s">
        <v>1156</v>
      </c>
      <c r="G27" s="414" t="s">
        <v>1157</v>
      </c>
      <c r="H27" s="414">
        <v>20160308</v>
      </c>
      <c r="I27" s="56">
        <v>20160331</v>
      </c>
      <c r="J27" s="700">
        <v>1420</v>
      </c>
      <c r="K27" s="715"/>
      <c r="L27" s="642">
        <f t="shared" si="0"/>
        <v>1420</v>
      </c>
      <c r="M27" s="700">
        <v>0</v>
      </c>
      <c r="N27" s="642">
        <f t="shared" si="1"/>
        <v>1420</v>
      </c>
      <c r="O27" s="643">
        <v>1420</v>
      </c>
      <c r="P27" s="644">
        <f t="shared" si="2"/>
        <v>0</v>
      </c>
    </row>
    <row r="28" spans="1:16" s="62" customFormat="1">
      <c r="A28" s="414">
        <v>30323222</v>
      </c>
      <c r="B28" s="414">
        <v>33197222</v>
      </c>
      <c r="C28" s="414" t="s">
        <v>1155</v>
      </c>
      <c r="D28" s="414" t="s">
        <v>48</v>
      </c>
      <c r="E28" s="165"/>
      <c r="F28" s="414" t="s">
        <v>1156</v>
      </c>
      <c r="G28" s="414" t="s">
        <v>1158</v>
      </c>
      <c r="H28" s="414">
        <v>20160308</v>
      </c>
      <c r="I28" s="56">
        <v>20160331</v>
      </c>
      <c r="J28" s="700">
        <v>341.75</v>
      </c>
      <c r="K28" s="715"/>
      <c r="L28" s="642">
        <f t="shared" si="0"/>
        <v>341.75</v>
      </c>
      <c r="M28" s="700">
        <v>0</v>
      </c>
      <c r="N28" s="642">
        <f t="shared" si="1"/>
        <v>341.75</v>
      </c>
      <c r="O28" s="643">
        <v>341.75</v>
      </c>
      <c r="P28" s="644">
        <f t="shared" si="2"/>
        <v>0</v>
      </c>
    </row>
    <row r="29" spans="1:16" s="62" customFormat="1">
      <c r="A29" s="414">
        <v>30323222</v>
      </c>
      <c r="B29" s="414">
        <v>33197222</v>
      </c>
      <c r="C29" s="414" t="s">
        <v>1155</v>
      </c>
      <c r="D29" s="414" t="s">
        <v>48</v>
      </c>
      <c r="E29" s="165"/>
      <c r="F29" s="414" t="s">
        <v>1156</v>
      </c>
      <c r="G29" s="414" t="s">
        <v>1159</v>
      </c>
      <c r="H29" s="414">
        <v>20160308</v>
      </c>
      <c r="I29" s="56">
        <v>20160331</v>
      </c>
      <c r="J29" s="700">
        <v>3412.5</v>
      </c>
      <c r="K29" s="715"/>
      <c r="L29" s="642">
        <f t="shared" si="0"/>
        <v>3412.5</v>
      </c>
      <c r="M29" s="700">
        <v>0</v>
      </c>
      <c r="N29" s="642">
        <f t="shared" si="1"/>
        <v>3412.5</v>
      </c>
      <c r="O29" s="643">
        <v>3412.5</v>
      </c>
      <c r="P29" s="644">
        <f t="shared" si="2"/>
        <v>0</v>
      </c>
    </row>
    <row r="30" spans="1:16" s="62" customFormat="1" ht="15.75" customHeight="1">
      <c r="A30" s="414">
        <v>30323222</v>
      </c>
      <c r="B30" s="414">
        <v>33197222</v>
      </c>
      <c r="C30" s="414" t="s">
        <v>1155</v>
      </c>
      <c r="D30" s="414" t="s">
        <v>48</v>
      </c>
      <c r="E30" s="165"/>
      <c r="F30" s="414" t="s">
        <v>1156</v>
      </c>
      <c r="G30" s="414" t="s">
        <v>1160</v>
      </c>
      <c r="H30" s="414">
        <v>20160308</v>
      </c>
      <c r="I30" s="56">
        <v>20160331</v>
      </c>
      <c r="J30" s="700">
        <v>299.25</v>
      </c>
      <c r="K30" s="715"/>
      <c r="L30" s="642">
        <f t="shared" si="0"/>
        <v>299.25</v>
      </c>
      <c r="M30" s="700">
        <v>0</v>
      </c>
      <c r="N30" s="642">
        <f t="shared" si="1"/>
        <v>299.25</v>
      </c>
      <c r="O30" s="643">
        <v>299.25</v>
      </c>
      <c r="P30" s="644">
        <f t="shared" si="2"/>
        <v>0</v>
      </c>
    </row>
    <row r="31" spans="1:16" s="62" customFormat="1" ht="18" customHeight="1">
      <c r="A31" s="414">
        <v>30323222</v>
      </c>
      <c r="B31" s="414">
        <v>33197222</v>
      </c>
      <c r="C31" s="414" t="s">
        <v>1155</v>
      </c>
      <c r="D31" s="414" t="s">
        <v>48</v>
      </c>
      <c r="E31" s="165"/>
      <c r="F31" s="414" t="s">
        <v>1156</v>
      </c>
      <c r="G31" s="414" t="s">
        <v>1161</v>
      </c>
      <c r="H31" s="414">
        <v>20160308</v>
      </c>
      <c r="I31" s="56">
        <v>20160331</v>
      </c>
      <c r="J31" s="700">
        <v>395.4</v>
      </c>
      <c r="K31" s="715"/>
      <c r="L31" s="642">
        <f t="shared" si="0"/>
        <v>395.4</v>
      </c>
      <c r="M31" s="700">
        <v>0</v>
      </c>
      <c r="N31" s="642">
        <f t="shared" si="1"/>
        <v>395.4</v>
      </c>
      <c r="O31" s="643">
        <v>395.4</v>
      </c>
      <c r="P31" s="644">
        <f t="shared" si="2"/>
        <v>0</v>
      </c>
    </row>
    <row r="32" spans="1:16" s="62" customFormat="1">
      <c r="A32" s="414">
        <v>30323222</v>
      </c>
      <c r="B32" s="414">
        <v>33197222</v>
      </c>
      <c r="C32" s="414" t="s">
        <v>1155</v>
      </c>
      <c r="D32" s="414" t="s">
        <v>48</v>
      </c>
      <c r="E32" s="165"/>
      <c r="F32" s="414" t="s">
        <v>1156</v>
      </c>
      <c r="G32" s="414" t="s">
        <v>1162</v>
      </c>
      <c r="H32" s="414">
        <v>20160308</v>
      </c>
      <c r="I32" s="56">
        <v>20160331</v>
      </c>
      <c r="J32" s="700">
        <v>721.08</v>
      </c>
      <c r="K32" s="715"/>
      <c r="L32" s="642">
        <f t="shared" si="0"/>
        <v>721.08</v>
      </c>
      <c r="M32" s="700">
        <v>0</v>
      </c>
      <c r="N32" s="642">
        <f t="shared" si="1"/>
        <v>721.08</v>
      </c>
      <c r="O32" s="643">
        <v>721.08</v>
      </c>
      <c r="P32" s="644">
        <f t="shared" si="2"/>
        <v>0</v>
      </c>
    </row>
    <row r="33" spans="1:16" s="62" customFormat="1" ht="20.25" customHeight="1">
      <c r="A33" s="414">
        <v>30323222</v>
      </c>
      <c r="B33" s="414">
        <v>33197222</v>
      </c>
      <c r="C33" s="414" t="s">
        <v>1155</v>
      </c>
      <c r="D33" s="414" t="s">
        <v>48</v>
      </c>
      <c r="E33" s="165"/>
      <c r="F33" s="414" t="s">
        <v>1156</v>
      </c>
      <c r="G33" s="414" t="s">
        <v>1163</v>
      </c>
      <c r="H33" s="414">
        <v>20160308</v>
      </c>
      <c r="I33" s="56">
        <v>20160331</v>
      </c>
      <c r="J33" s="700">
        <v>901.3</v>
      </c>
      <c r="K33" s="715"/>
      <c r="L33" s="642">
        <f t="shared" si="0"/>
        <v>901.3</v>
      </c>
      <c r="M33" s="700">
        <v>0</v>
      </c>
      <c r="N33" s="642">
        <f t="shared" si="1"/>
        <v>901.3</v>
      </c>
      <c r="O33" s="643">
        <v>901.3</v>
      </c>
      <c r="P33" s="644">
        <f t="shared" si="2"/>
        <v>0</v>
      </c>
    </row>
    <row r="34" spans="1:16" s="62" customFormat="1">
      <c r="A34" s="414">
        <v>30323222</v>
      </c>
      <c r="B34" s="414">
        <v>33197222</v>
      </c>
      <c r="C34" s="414" t="s">
        <v>1155</v>
      </c>
      <c r="D34" s="414" t="s">
        <v>48</v>
      </c>
      <c r="E34" s="165"/>
      <c r="F34" s="414" t="s">
        <v>1156</v>
      </c>
      <c r="G34" s="414" t="s">
        <v>1164</v>
      </c>
      <c r="H34" s="414">
        <v>20160308</v>
      </c>
      <c r="I34" s="56">
        <v>20160331</v>
      </c>
      <c r="J34" s="700">
        <v>719.6</v>
      </c>
      <c r="K34" s="715"/>
      <c r="L34" s="642">
        <f t="shared" si="0"/>
        <v>719.6</v>
      </c>
      <c r="M34" s="700">
        <v>0</v>
      </c>
      <c r="N34" s="642">
        <f t="shared" si="1"/>
        <v>719.6</v>
      </c>
      <c r="O34" s="643">
        <v>719.6</v>
      </c>
      <c r="P34" s="644">
        <f t="shared" si="2"/>
        <v>0</v>
      </c>
    </row>
    <row r="35" spans="1:16" s="62" customFormat="1">
      <c r="A35" s="414">
        <v>30323222</v>
      </c>
      <c r="B35" s="414">
        <v>33197222</v>
      </c>
      <c r="C35" s="414" t="s">
        <v>1155</v>
      </c>
      <c r="D35" s="414" t="s">
        <v>48</v>
      </c>
      <c r="E35" s="165"/>
      <c r="F35" s="414" t="s">
        <v>1156</v>
      </c>
      <c r="G35" s="414" t="s">
        <v>1163</v>
      </c>
      <c r="H35" s="414">
        <v>20160308</v>
      </c>
      <c r="I35" s="56">
        <v>20160331</v>
      </c>
      <c r="J35" s="700">
        <v>940.5</v>
      </c>
      <c r="K35" s="715"/>
      <c r="L35" s="642">
        <f t="shared" si="0"/>
        <v>940.5</v>
      </c>
      <c r="M35" s="700">
        <v>0</v>
      </c>
      <c r="N35" s="642">
        <f t="shared" si="1"/>
        <v>940.5</v>
      </c>
      <c r="O35" s="643">
        <v>940.5</v>
      </c>
      <c r="P35" s="644">
        <f t="shared" si="2"/>
        <v>0</v>
      </c>
    </row>
    <row r="36" spans="1:16" s="62" customFormat="1">
      <c r="A36" s="414">
        <v>30323222</v>
      </c>
      <c r="B36" s="414">
        <v>33197222</v>
      </c>
      <c r="C36" s="414" t="s">
        <v>1155</v>
      </c>
      <c r="D36" s="414" t="s">
        <v>48</v>
      </c>
      <c r="E36" s="165"/>
      <c r="F36" s="414" t="s">
        <v>1156</v>
      </c>
      <c r="G36" s="414" t="s">
        <v>1165</v>
      </c>
      <c r="H36" s="414">
        <v>20160308</v>
      </c>
      <c r="I36" s="56">
        <v>20160331</v>
      </c>
      <c r="J36" s="700">
        <v>142.5</v>
      </c>
      <c r="K36" s="715"/>
      <c r="L36" s="642">
        <f t="shared" si="0"/>
        <v>142.5</v>
      </c>
      <c r="M36" s="700">
        <v>0</v>
      </c>
      <c r="N36" s="642">
        <f t="shared" si="1"/>
        <v>142.5</v>
      </c>
      <c r="O36" s="643">
        <v>142.5</v>
      </c>
      <c r="P36" s="644">
        <f t="shared" si="2"/>
        <v>0</v>
      </c>
    </row>
    <row r="37" spans="1:16" s="62" customFormat="1">
      <c r="A37" s="414">
        <v>30323222</v>
      </c>
      <c r="B37" s="414">
        <v>33197222</v>
      </c>
      <c r="C37" s="414" t="s">
        <v>1155</v>
      </c>
      <c r="D37" s="414" t="s">
        <v>48</v>
      </c>
      <c r="E37" s="165"/>
      <c r="F37" s="414" t="s">
        <v>1156</v>
      </c>
      <c r="G37" s="414" t="s">
        <v>1166</v>
      </c>
      <c r="H37" s="414">
        <v>20160308</v>
      </c>
      <c r="I37" s="56">
        <v>20160331</v>
      </c>
      <c r="J37" s="700">
        <v>967.55</v>
      </c>
      <c r="K37" s="715"/>
      <c r="L37" s="642">
        <f t="shared" si="0"/>
        <v>967.55</v>
      </c>
      <c r="M37" s="700">
        <v>0</v>
      </c>
      <c r="N37" s="642">
        <f t="shared" si="1"/>
        <v>967.55</v>
      </c>
      <c r="O37" s="643">
        <v>967.55</v>
      </c>
      <c r="P37" s="644">
        <f t="shared" si="2"/>
        <v>0</v>
      </c>
    </row>
    <row r="38" spans="1:16" s="62" customFormat="1">
      <c r="A38" s="414">
        <v>30323222</v>
      </c>
      <c r="B38" s="414">
        <v>33197222</v>
      </c>
      <c r="C38" s="414" t="s">
        <v>1155</v>
      </c>
      <c r="D38" s="414" t="s">
        <v>48</v>
      </c>
      <c r="E38" s="165"/>
      <c r="F38" s="414" t="s">
        <v>1156</v>
      </c>
      <c r="G38" s="414" t="s">
        <v>1163</v>
      </c>
      <c r="H38" s="414">
        <v>20160308</v>
      </c>
      <c r="I38" s="56">
        <v>20160331</v>
      </c>
      <c r="J38" s="700">
        <v>876.36</v>
      </c>
      <c r="K38" s="715"/>
      <c r="L38" s="642">
        <f t="shared" si="0"/>
        <v>876.36</v>
      </c>
      <c r="M38" s="700">
        <v>0</v>
      </c>
      <c r="N38" s="642">
        <f t="shared" si="1"/>
        <v>876.36</v>
      </c>
      <c r="O38" s="643">
        <v>876.36</v>
      </c>
      <c r="P38" s="644">
        <f t="shared" si="2"/>
        <v>0</v>
      </c>
    </row>
    <row r="39" spans="1:16" s="62" customFormat="1" ht="70.5" customHeight="1">
      <c r="A39" s="414">
        <v>30323222</v>
      </c>
      <c r="B39" s="414">
        <v>33197222</v>
      </c>
      <c r="C39" s="414" t="s">
        <v>1155</v>
      </c>
      <c r="D39" s="414" t="s">
        <v>48</v>
      </c>
      <c r="E39" s="165"/>
      <c r="F39" s="414" t="s">
        <v>1156</v>
      </c>
      <c r="G39" s="414" t="s">
        <v>1167</v>
      </c>
      <c r="H39" s="414">
        <v>20160308</v>
      </c>
      <c r="I39" s="56">
        <v>20160331</v>
      </c>
      <c r="J39" s="700">
        <v>566.4</v>
      </c>
      <c r="K39" s="715"/>
      <c r="L39" s="642">
        <f t="shared" si="0"/>
        <v>566.4</v>
      </c>
      <c r="M39" s="700">
        <v>0</v>
      </c>
      <c r="N39" s="642">
        <f t="shared" si="1"/>
        <v>566.4</v>
      </c>
      <c r="O39" s="643">
        <v>566.4</v>
      </c>
      <c r="P39" s="644">
        <f t="shared" si="2"/>
        <v>0</v>
      </c>
    </row>
    <row r="40" spans="1:16" s="62" customFormat="1" ht="14.25" customHeight="1">
      <c r="A40" s="414">
        <v>30323222</v>
      </c>
      <c r="B40" s="414">
        <v>33197222</v>
      </c>
      <c r="C40" s="414" t="s">
        <v>1155</v>
      </c>
      <c r="D40" s="414" t="s">
        <v>48</v>
      </c>
      <c r="E40" s="165"/>
      <c r="F40" s="414" t="s">
        <v>1156</v>
      </c>
      <c r="G40" s="414" t="s">
        <v>1168</v>
      </c>
      <c r="H40" s="414">
        <v>20160308</v>
      </c>
      <c r="I40" s="56">
        <v>20160331</v>
      </c>
      <c r="J40" s="700">
        <v>995.1</v>
      </c>
      <c r="K40" s="715"/>
      <c r="L40" s="642">
        <f t="shared" si="0"/>
        <v>995.1</v>
      </c>
      <c r="M40" s="700">
        <v>0</v>
      </c>
      <c r="N40" s="642">
        <f t="shared" si="1"/>
        <v>995.1</v>
      </c>
      <c r="O40" s="643">
        <v>995.1</v>
      </c>
      <c r="P40" s="644">
        <f t="shared" si="2"/>
        <v>0</v>
      </c>
    </row>
    <row r="41" spans="1:16" s="62" customFormat="1">
      <c r="A41" s="414">
        <v>30323222</v>
      </c>
      <c r="B41" s="414">
        <v>33197222</v>
      </c>
      <c r="C41" s="414" t="s">
        <v>1155</v>
      </c>
      <c r="D41" s="414" t="s">
        <v>48</v>
      </c>
      <c r="E41" s="165"/>
      <c r="F41" s="414" t="s">
        <v>1156</v>
      </c>
      <c r="G41" s="414" t="s">
        <v>1169</v>
      </c>
      <c r="H41" s="414">
        <v>20160308</v>
      </c>
      <c r="I41" s="56">
        <v>20160331</v>
      </c>
      <c r="J41" s="700">
        <v>285</v>
      </c>
      <c r="K41" s="715"/>
      <c r="L41" s="642">
        <f t="shared" si="0"/>
        <v>285</v>
      </c>
      <c r="M41" s="700">
        <v>0</v>
      </c>
      <c r="N41" s="642">
        <f t="shared" si="1"/>
        <v>285</v>
      </c>
      <c r="O41" s="643">
        <v>285</v>
      </c>
      <c r="P41" s="644">
        <f t="shared" si="2"/>
        <v>0</v>
      </c>
    </row>
    <row r="42" spans="1:16" s="62" customFormat="1">
      <c r="A42" s="414">
        <v>30323222</v>
      </c>
      <c r="B42" s="414">
        <v>33197222</v>
      </c>
      <c r="C42" s="414" t="s">
        <v>1155</v>
      </c>
      <c r="D42" s="414" t="s">
        <v>48</v>
      </c>
      <c r="E42" s="165"/>
      <c r="F42" s="414" t="s">
        <v>1156</v>
      </c>
      <c r="G42" s="414" t="s">
        <v>574</v>
      </c>
      <c r="H42" s="414">
        <v>20160308</v>
      </c>
      <c r="I42" s="56">
        <v>20160331</v>
      </c>
      <c r="J42" s="700">
        <v>445.74</v>
      </c>
      <c r="K42" s="715"/>
      <c r="L42" s="642">
        <f t="shared" si="0"/>
        <v>445.74</v>
      </c>
      <c r="M42" s="700">
        <v>0</v>
      </c>
      <c r="N42" s="642">
        <f t="shared" si="1"/>
        <v>445.74</v>
      </c>
      <c r="O42" s="643">
        <v>445.74</v>
      </c>
      <c r="P42" s="644">
        <f t="shared" si="2"/>
        <v>0</v>
      </c>
    </row>
    <row r="43" spans="1:16">
      <c r="A43" s="54"/>
      <c r="B43" s="139"/>
      <c r="C43" s="54"/>
      <c r="D43" s="139"/>
      <c r="E43" s="139"/>
      <c r="F43" s="55"/>
      <c r="G43" s="55"/>
      <c r="H43" s="55"/>
      <c r="I43" s="55"/>
      <c r="J43" s="654"/>
      <c r="K43" s="654"/>
      <c r="L43" s="640">
        <f t="shared" si="0"/>
        <v>0</v>
      </c>
      <c r="M43" s="641"/>
      <c r="N43" s="642">
        <f t="shared" si="1"/>
        <v>0</v>
      </c>
      <c r="O43" s="643"/>
      <c r="P43" s="644">
        <f t="shared" si="2"/>
        <v>0</v>
      </c>
    </row>
    <row r="44" spans="1:16">
      <c r="A44" s="54"/>
      <c r="B44" s="139"/>
      <c r="C44" s="54"/>
      <c r="D44" s="139"/>
      <c r="E44" s="139"/>
      <c r="F44" s="55"/>
      <c r="G44" s="55"/>
      <c r="H44" s="55"/>
      <c r="I44" s="55"/>
      <c r="J44" s="654"/>
      <c r="K44" s="654"/>
      <c r="L44" s="640">
        <f t="shared" si="0"/>
        <v>0</v>
      </c>
      <c r="M44" s="641"/>
      <c r="N44" s="642">
        <f t="shared" si="1"/>
        <v>0</v>
      </c>
      <c r="O44" s="643"/>
      <c r="P44" s="644">
        <f t="shared" si="2"/>
        <v>0</v>
      </c>
    </row>
    <row r="45" spans="1:16">
      <c r="A45" s="309"/>
      <c r="B45" s="305"/>
      <c r="C45" s="54"/>
      <c r="D45" s="139"/>
      <c r="E45" s="139"/>
      <c r="F45" s="55"/>
      <c r="G45" s="55"/>
      <c r="H45" s="55"/>
      <c r="I45" s="55"/>
      <c r="J45" s="654"/>
      <c r="K45" s="654"/>
      <c r="L45" s="640">
        <f t="shared" si="0"/>
        <v>0</v>
      </c>
      <c r="M45" s="641"/>
      <c r="N45" s="642">
        <f t="shared" si="1"/>
        <v>0</v>
      </c>
      <c r="O45" s="643"/>
      <c r="P45" s="644">
        <f t="shared" si="2"/>
        <v>0</v>
      </c>
    </row>
    <row r="46" spans="1:16" ht="23.25" customHeight="1" thickBot="1">
      <c r="A46" s="309"/>
      <c r="B46" s="305"/>
      <c r="C46" s="409"/>
      <c r="D46" s="410"/>
      <c r="E46" s="411"/>
      <c r="F46" s="410"/>
      <c r="G46" s="412"/>
      <c r="H46" s="410"/>
      <c r="I46" s="413"/>
      <c r="J46" s="716"/>
      <c r="K46" s="716"/>
      <c r="L46" s="717">
        <f t="shared" si="0"/>
        <v>0</v>
      </c>
      <c r="M46" s="716"/>
      <c r="N46" s="718">
        <f t="shared" si="1"/>
        <v>0</v>
      </c>
      <c r="O46" s="716"/>
      <c r="P46" s="719">
        <f t="shared" si="2"/>
        <v>0</v>
      </c>
    </row>
    <row r="47" spans="1:16" ht="13.5" thickBot="1">
      <c r="A47" s="71" t="s">
        <v>54</v>
      </c>
      <c r="B47" s="72"/>
      <c r="C47" s="72"/>
      <c r="D47" s="72"/>
      <c r="E47" s="72"/>
      <c r="F47" s="72"/>
      <c r="G47" s="72"/>
      <c r="H47" s="72"/>
      <c r="I47" s="73"/>
      <c r="J47" s="155">
        <f>SUM(J25:J46)</f>
        <v>391829.91</v>
      </c>
      <c r="K47" s="155">
        <f t="shared" ref="K47:P47" si="3">SUM(K25:K46)</f>
        <v>0</v>
      </c>
      <c r="L47" s="155">
        <f t="shared" si="3"/>
        <v>391829.91</v>
      </c>
      <c r="M47" s="155">
        <f t="shared" si="3"/>
        <v>252022.16</v>
      </c>
      <c r="N47" s="155">
        <f t="shared" si="3"/>
        <v>139807.74999999994</v>
      </c>
      <c r="O47" s="155">
        <f t="shared" si="3"/>
        <v>139807.74999999994</v>
      </c>
      <c r="P47" s="155">
        <f t="shared" si="3"/>
        <v>0</v>
      </c>
    </row>
    <row r="48" spans="1:16" ht="13.5" thickBot="1">
      <c r="A48" s="194"/>
      <c r="B48" s="195"/>
      <c r="C48" s="195"/>
      <c r="D48" s="195"/>
      <c r="E48" s="195"/>
      <c r="F48" s="195"/>
      <c r="G48" s="195"/>
      <c r="H48" s="195"/>
      <c r="I48" s="195"/>
      <c r="J48" s="122"/>
      <c r="K48" s="122"/>
      <c r="L48" s="123"/>
      <c r="M48" s="122"/>
      <c r="N48" s="124"/>
      <c r="O48" s="122"/>
      <c r="P48" s="125"/>
    </row>
    <row r="49" spans="1:16" ht="13.5" thickBot="1">
      <c r="A49" s="71" t="s">
        <v>55</v>
      </c>
      <c r="B49" s="72"/>
      <c r="C49" s="72"/>
      <c r="D49" s="72"/>
      <c r="E49" s="72"/>
      <c r="F49" s="72"/>
      <c r="G49" s="72"/>
      <c r="H49" s="72"/>
      <c r="I49" s="73"/>
      <c r="J49" s="27"/>
      <c r="K49" s="27"/>
      <c r="L49" s="28"/>
      <c r="M49" s="27"/>
      <c r="N49" s="82"/>
      <c r="O49" s="81"/>
      <c r="P49" s="126"/>
    </row>
    <row r="50" spans="1:16" ht="13.5" thickBot="1">
      <c r="A50" s="47" t="s">
        <v>35</v>
      </c>
      <c r="B50" s="33"/>
      <c r="C50" s="42"/>
      <c r="D50" s="33"/>
      <c r="E50" s="34"/>
      <c r="F50" s="38"/>
      <c r="G50" s="39"/>
      <c r="J50" s="34"/>
      <c r="K50" s="34"/>
      <c r="L50" s="34"/>
      <c r="M50" s="34"/>
      <c r="N50" s="40"/>
      <c r="O50" s="34"/>
      <c r="P50" s="34"/>
    </row>
    <row r="51" spans="1:16" ht="38.25">
      <c r="A51" s="1013" t="s">
        <v>398</v>
      </c>
      <c r="B51" s="1013" t="s">
        <v>399</v>
      </c>
      <c r="C51" s="1024" t="s">
        <v>258</v>
      </c>
      <c r="D51" s="971" t="s">
        <v>38</v>
      </c>
      <c r="E51" s="971" t="s">
        <v>39</v>
      </c>
      <c r="F51" s="971" t="s">
        <v>40</v>
      </c>
      <c r="G51" s="971" t="s">
        <v>41</v>
      </c>
      <c r="H51" s="971" t="s">
        <v>42</v>
      </c>
      <c r="I51" s="969" t="s">
        <v>43</v>
      </c>
      <c r="J51" s="969" t="s">
        <v>15</v>
      </c>
      <c r="K51" s="969" t="s">
        <v>17</v>
      </c>
      <c r="L51" s="969" t="s">
        <v>16</v>
      </c>
      <c r="M51" s="969" t="s">
        <v>259</v>
      </c>
      <c r="N51" s="979" t="s">
        <v>260</v>
      </c>
      <c r="O51" s="969" t="s">
        <v>261</v>
      </c>
      <c r="P51" s="53" t="s">
        <v>133</v>
      </c>
    </row>
    <row r="52" spans="1:16">
      <c r="A52" s="1014"/>
      <c r="B52" s="1014"/>
      <c r="C52" s="1025"/>
      <c r="D52" s="1012"/>
      <c r="E52" s="1012"/>
      <c r="F52" s="1012"/>
      <c r="G52" s="1012"/>
      <c r="H52" s="972"/>
      <c r="I52" s="970"/>
      <c r="J52" s="970"/>
      <c r="K52" s="970"/>
      <c r="L52" s="970"/>
      <c r="M52" s="970"/>
      <c r="N52" s="980"/>
      <c r="O52" s="970"/>
      <c r="P52" s="57" t="s">
        <v>18</v>
      </c>
    </row>
    <row r="53" spans="1:16" ht="13.5" thickBot="1">
      <c r="A53" s="407"/>
      <c r="B53" s="408"/>
      <c r="C53" s="129"/>
      <c r="D53" s="130"/>
      <c r="E53" s="130"/>
      <c r="F53" s="131"/>
      <c r="G53" s="131"/>
      <c r="H53" s="131"/>
      <c r="I53" s="131"/>
      <c r="J53" s="130" t="s">
        <v>44</v>
      </c>
      <c r="K53" s="130" t="s">
        <v>44</v>
      </c>
      <c r="L53" s="130" t="s">
        <v>44</v>
      </c>
      <c r="M53" s="130" t="s">
        <v>44</v>
      </c>
      <c r="N53" s="130" t="s">
        <v>44</v>
      </c>
      <c r="O53" s="130" t="s">
        <v>44</v>
      </c>
      <c r="P53" s="132" t="s">
        <v>44</v>
      </c>
    </row>
    <row r="54" spans="1:16">
      <c r="A54" s="102"/>
      <c r="B54" s="103"/>
      <c r="C54" s="102"/>
      <c r="D54" s="103"/>
      <c r="E54" s="104"/>
      <c r="F54" s="103"/>
      <c r="G54" s="105"/>
      <c r="H54" s="103"/>
      <c r="I54" s="106"/>
      <c r="J54" s="683"/>
      <c r="K54" s="683"/>
      <c r="L54" s="686">
        <f t="shared" ref="L54:L117" si="4">SUM(J54:K54)</f>
        <v>0</v>
      </c>
      <c r="M54" s="683"/>
      <c r="N54" s="689">
        <f t="shared" ref="N54:N117" si="5">SUM(L54-M54)</f>
        <v>0</v>
      </c>
      <c r="O54" s="683"/>
      <c r="P54" s="693">
        <f t="shared" ref="P54:P117" si="6">SUM(N54-O54)</f>
        <v>0</v>
      </c>
    </row>
    <row r="55" spans="1:16">
      <c r="A55" s="102"/>
      <c r="B55" s="103"/>
      <c r="C55" s="102"/>
      <c r="D55" s="103"/>
      <c r="E55" s="104"/>
      <c r="F55" s="103"/>
      <c r="G55" s="105"/>
      <c r="H55" s="103"/>
      <c r="I55" s="106"/>
      <c r="J55" s="683"/>
      <c r="K55" s="683"/>
      <c r="L55" s="686">
        <f t="shared" si="4"/>
        <v>0</v>
      </c>
      <c r="M55" s="683"/>
      <c r="N55" s="689">
        <f t="shared" si="5"/>
        <v>0</v>
      </c>
      <c r="O55" s="683"/>
      <c r="P55" s="693">
        <f t="shared" si="6"/>
        <v>0</v>
      </c>
    </row>
    <row r="56" spans="1:16">
      <c r="A56" s="102"/>
      <c r="B56" s="103"/>
      <c r="C56" s="102"/>
      <c r="D56" s="103"/>
      <c r="E56" s="104"/>
      <c r="F56" s="103"/>
      <c r="G56" s="105"/>
      <c r="H56" s="103"/>
      <c r="I56" s="106"/>
      <c r="J56" s="683"/>
      <c r="K56" s="683"/>
      <c r="L56" s="686">
        <f t="shared" si="4"/>
        <v>0</v>
      </c>
      <c r="M56" s="683"/>
      <c r="N56" s="689">
        <f t="shared" si="5"/>
        <v>0</v>
      </c>
      <c r="O56" s="683"/>
      <c r="P56" s="693">
        <f t="shared" si="6"/>
        <v>0</v>
      </c>
    </row>
    <row r="57" spans="1:16">
      <c r="A57" s="102"/>
      <c r="B57" s="103"/>
      <c r="C57" s="102"/>
      <c r="D57" s="103"/>
      <c r="E57" s="104"/>
      <c r="F57" s="103"/>
      <c r="G57" s="105"/>
      <c r="H57" s="103"/>
      <c r="I57" s="106"/>
      <c r="J57" s="683"/>
      <c r="K57" s="683"/>
      <c r="L57" s="686">
        <f t="shared" si="4"/>
        <v>0</v>
      </c>
      <c r="M57" s="683"/>
      <c r="N57" s="689">
        <f t="shared" si="5"/>
        <v>0</v>
      </c>
      <c r="O57" s="683"/>
      <c r="P57" s="693">
        <f t="shared" si="6"/>
        <v>0</v>
      </c>
    </row>
    <row r="58" spans="1:16">
      <c r="A58" s="102"/>
      <c r="B58" s="103"/>
      <c r="C58" s="102"/>
      <c r="D58" s="103"/>
      <c r="E58" s="104"/>
      <c r="F58" s="103"/>
      <c r="G58" s="105"/>
      <c r="H58" s="103"/>
      <c r="I58" s="106"/>
      <c r="J58" s="683"/>
      <c r="K58" s="683"/>
      <c r="L58" s="686">
        <f t="shared" si="4"/>
        <v>0</v>
      </c>
      <c r="M58" s="683"/>
      <c r="N58" s="689">
        <f t="shared" si="5"/>
        <v>0</v>
      </c>
      <c r="O58" s="683"/>
      <c r="P58" s="693">
        <f t="shared" si="6"/>
        <v>0</v>
      </c>
    </row>
    <row r="59" spans="1:16">
      <c r="A59" s="102"/>
      <c r="B59" s="103"/>
      <c r="C59" s="102"/>
      <c r="D59" s="103"/>
      <c r="E59" s="104"/>
      <c r="F59" s="103"/>
      <c r="G59" s="105"/>
      <c r="H59" s="103"/>
      <c r="I59" s="106"/>
      <c r="J59" s="683"/>
      <c r="K59" s="683"/>
      <c r="L59" s="686">
        <f t="shared" si="4"/>
        <v>0</v>
      </c>
      <c r="M59" s="683"/>
      <c r="N59" s="689">
        <f t="shared" si="5"/>
        <v>0</v>
      </c>
      <c r="O59" s="683"/>
      <c r="P59" s="693">
        <f t="shared" si="6"/>
        <v>0</v>
      </c>
    </row>
    <row r="60" spans="1:16">
      <c r="A60" s="102"/>
      <c r="B60" s="103"/>
      <c r="C60" s="102"/>
      <c r="D60" s="103"/>
      <c r="E60" s="104"/>
      <c r="F60" s="103"/>
      <c r="G60" s="105"/>
      <c r="H60" s="103"/>
      <c r="I60" s="106"/>
      <c r="J60" s="683"/>
      <c r="K60" s="683"/>
      <c r="L60" s="686">
        <f t="shared" si="4"/>
        <v>0</v>
      </c>
      <c r="M60" s="683"/>
      <c r="N60" s="689">
        <f t="shared" si="5"/>
        <v>0</v>
      </c>
      <c r="O60" s="683"/>
      <c r="P60" s="693">
        <f t="shared" si="6"/>
        <v>0</v>
      </c>
    </row>
    <row r="61" spans="1:16">
      <c r="A61" s="102"/>
      <c r="B61" s="103"/>
      <c r="C61" s="102"/>
      <c r="D61" s="103"/>
      <c r="E61" s="104"/>
      <c r="F61" s="103"/>
      <c r="G61" s="105"/>
      <c r="H61" s="103"/>
      <c r="I61" s="106"/>
      <c r="J61" s="683"/>
      <c r="K61" s="683"/>
      <c r="L61" s="686">
        <f t="shared" si="4"/>
        <v>0</v>
      </c>
      <c r="M61" s="683"/>
      <c r="N61" s="689">
        <f t="shared" si="5"/>
        <v>0</v>
      </c>
      <c r="O61" s="683"/>
      <c r="P61" s="693">
        <f t="shared" si="6"/>
        <v>0</v>
      </c>
    </row>
    <row r="62" spans="1:16">
      <c r="A62" s="102"/>
      <c r="B62" s="103"/>
      <c r="C62" s="102"/>
      <c r="D62" s="103"/>
      <c r="E62" s="104"/>
      <c r="F62" s="103"/>
      <c r="G62" s="105"/>
      <c r="H62" s="103"/>
      <c r="I62" s="106"/>
      <c r="J62" s="683"/>
      <c r="K62" s="683"/>
      <c r="L62" s="686">
        <f t="shared" si="4"/>
        <v>0</v>
      </c>
      <c r="M62" s="683"/>
      <c r="N62" s="689">
        <f t="shared" si="5"/>
        <v>0</v>
      </c>
      <c r="O62" s="683"/>
      <c r="P62" s="693">
        <f t="shared" si="6"/>
        <v>0</v>
      </c>
    </row>
    <row r="63" spans="1:16">
      <c r="A63" s="102"/>
      <c r="B63" s="103"/>
      <c r="C63" s="102"/>
      <c r="D63" s="103"/>
      <c r="E63" s="104"/>
      <c r="F63" s="103"/>
      <c r="G63" s="105"/>
      <c r="H63" s="103"/>
      <c r="I63" s="106"/>
      <c r="J63" s="683"/>
      <c r="K63" s="683"/>
      <c r="L63" s="686">
        <f t="shared" si="4"/>
        <v>0</v>
      </c>
      <c r="M63" s="683"/>
      <c r="N63" s="689">
        <f t="shared" si="5"/>
        <v>0</v>
      </c>
      <c r="O63" s="683"/>
      <c r="P63" s="693">
        <f t="shared" si="6"/>
        <v>0</v>
      </c>
    </row>
    <row r="64" spans="1:16">
      <c r="A64" s="102"/>
      <c r="B64" s="103"/>
      <c r="C64" s="102"/>
      <c r="D64" s="103"/>
      <c r="E64" s="104"/>
      <c r="F64" s="103"/>
      <c r="G64" s="105"/>
      <c r="H64" s="103"/>
      <c r="I64" s="106"/>
      <c r="J64" s="683"/>
      <c r="K64" s="683"/>
      <c r="L64" s="686">
        <f t="shared" si="4"/>
        <v>0</v>
      </c>
      <c r="M64" s="683"/>
      <c r="N64" s="689">
        <f t="shared" si="5"/>
        <v>0</v>
      </c>
      <c r="O64" s="683"/>
      <c r="P64" s="693">
        <f t="shared" si="6"/>
        <v>0</v>
      </c>
    </row>
    <row r="65" spans="1:16">
      <c r="A65" s="102"/>
      <c r="B65" s="103"/>
      <c r="C65" s="102"/>
      <c r="D65" s="103"/>
      <c r="E65" s="104"/>
      <c r="F65" s="103"/>
      <c r="G65" s="105"/>
      <c r="H65" s="103"/>
      <c r="I65" s="106"/>
      <c r="J65" s="683"/>
      <c r="K65" s="683"/>
      <c r="L65" s="686">
        <f t="shared" si="4"/>
        <v>0</v>
      </c>
      <c r="M65" s="683"/>
      <c r="N65" s="689">
        <f t="shared" si="5"/>
        <v>0</v>
      </c>
      <c r="O65" s="683"/>
      <c r="P65" s="693">
        <f t="shared" si="6"/>
        <v>0</v>
      </c>
    </row>
    <row r="66" spans="1:16">
      <c r="A66" s="102"/>
      <c r="B66" s="103"/>
      <c r="C66" s="102"/>
      <c r="D66" s="103"/>
      <c r="E66" s="104"/>
      <c r="F66" s="103"/>
      <c r="G66" s="105"/>
      <c r="H66" s="103"/>
      <c r="I66" s="106"/>
      <c r="J66" s="683"/>
      <c r="K66" s="683"/>
      <c r="L66" s="686">
        <f t="shared" si="4"/>
        <v>0</v>
      </c>
      <c r="M66" s="683"/>
      <c r="N66" s="689">
        <f t="shared" si="5"/>
        <v>0</v>
      </c>
      <c r="O66" s="683"/>
      <c r="P66" s="693">
        <f t="shared" si="6"/>
        <v>0</v>
      </c>
    </row>
    <row r="67" spans="1:16">
      <c r="A67" s="102"/>
      <c r="B67" s="103"/>
      <c r="C67" s="102"/>
      <c r="D67" s="103"/>
      <c r="E67" s="104"/>
      <c r="F67" s="103"/>
      <c r="G67" s="105"/>
      <c r="H67" s="103"/>
      <c r="I67" s="106"/>
      <c r="J67" s="683"/>
      <c r="K67" s="683"/>
      <c r="L67" s="686">
        <f t="shared" si="4"/>
        <v>0</v>
      </c>
      <c r="M67" s="683"/>
      <c r="N67" s="689">
        <f t="shared" si="5"/>
        <v>0</v>
      </c>
      <c r="O67" s="683"/>
      <c r="P67" s="693">
        <f t="shared" si="6"/>
        <v>0</v>
      </c>
    </row>
    <row r="68" spans="1:16">
      <c r="A68" s="102"/>
      <c r="B68" s="103"/>
      <c r="C68" s="102"/>
      <c r="D68" s="103"/>
      <c r="E68" s="104"/>
      <c r="F68" s="103"/>
      <c r="G68" s="105"/>
      <c r="H68" s="103"/>
      <c r="I68" s="106"/>
      <c r="J68" s="683"/>
      <c r="K68" s="683"/>
      <c r="L68" s="686">
        <f t="shared" si="4"/>
        <v>0</v>
      </c>
      <c r="M68" s="683"/>
      <c r="N68" s="689">
        <f t="shared" si="5"/>
        <v>0</v>
      </c>
      <c r="O68" s="683"/>
      <c r="P68" s="693">
        <f t="shared" si="6"/>
        <v>0</v>
      </c>
    </row>
    <row r="69" spans="1:16">
      <c r="A69" s="102"/>
      <c r="B69" s="103"/>
      <c r="C69" s="102"/>
      <c r="D69" s="103"/>
      <c r="E69" s="104"/>
      <c r="F69" s="103"/>
      <c r="G69" s="105"/>
      <c r="H69" s="103"/>
      <c r="I69" s="106"/>
      <c r="J69" s="683"/>
      <c r="K69" s="683"/>
      <c r="L69" s="686">
        <f t="shared" si="4"/>
        <v>0</v>
      </c>
      <c r="M69" s="683"/>
      <c r="N69" s="689">
        <f t="shared" si="5"/>
        <v>0</v>
      </c>
      <c r="O69" s="683"/>
      <c r="P69" s="693">
        <f t="shared" si="6"/>
        <v>0</v>
      </c>
    </row>
    <row r="70" spans="1:16">
      <c r="A70" s="102"/>
      <c r="B70" s="103"/>
      <c r="C70" s="102"/>
      <c r="D70" s="103"/>
      <c r="E70" s="104"/>
      <c r="F70" s="103"/>
      <c r="G70" s="105"/>
      <c r="H70" s="103"/>
      <c r="I70" s="106"/>
      <c r="J70" s="683"/>
      <c r="K70" s="683"/>
      <c r="L70" s="686">
        <f t="shared" si="4"/>
        <v>0</v>
      </c>
      <c r="M70" s="683"/>
      <c r="N70" s="689">
        <f t="shared" si="5"/>
        <v>0</v>
      </c>
      <c r="O70" s="683"/>
      <c r="P70" s="693">
        <f t="shared" si="6"/>
        <v>0</v>
      </c>
    </row>
    <row r="71" spans="1:16">
      <c r="A71" s="102"/>
      <c r="B71" s="103"/>
      <c r="C71" s="102"/>
      <c r="D71" s="103"/>
      <c r="E71" s="104"/>
      <c r="F71" s="103"/>
      <c r="G71" s="105"/>
      <c r="H71" s="103"/>
      <c r="I71" s="106"/>
      <c r="J71" s="683"/>
      <c r="K71" s="683"/>
      <c r="L71" s="686">
        <f t="shared" si="4"/>
        <v>0</v>
      </c>
      <c r="M71" s="683"/>
      <c r="N71" s="689">
        <f t="shared" si="5"/>
        <v>0</v>
      </c>
      <c r="O71" s="683"/>
      <c r="P71" s="693">
        <f t="shared" si="6"/>
        <v>0</v>
      </c>
    </row>
    <row r="72" spans="1:16">
      <c r="A72" s="102"/>
      <c r="B72" s="103"/>
      <c r="C72" s="102"/>
      <c r="D72" s="103"/>
      <c r="E72" s="104"/>
      <c r="F72" s="103"/>
      <c r="G72" s="105"/>
      <c r="H72" s="103"/>
      <c r="I72" s="106"/>
      <c r="J72" s="683"/>
      <c r="K72" s="683"/>
      <c r="L72" s="686">
        <f t="shared" si="4"/>
        <v>0</v>
      </c>
      <c r="M72" s="683"/>
      <c r="N72" s="689">
        <f t="shared" si="5"/>
        <v>0</v>
      </c>
      <c r="O72" s="683"/>
      <c r="P72" s="693">
        <f t="shared" si="6"/>
        <v>0</v>
      </c>
    </row>
    <row r="73" spans="1:16">
      <c r="A73" s="102"/>
      <c r="B73" s="103"/>
      <c r="C73" s="102"/>
      <c r="D73" s="103"/>
      <c r="E73" s="104"/>
      <c r="F73" s="103"/>
      <c r="G73" s="105"/>
      <c r="H73" s="103"/>
      <c r="I73" s="106"/>
      <c r="J73" s="683"/>
      <c r="K73" s="683"/>
      <c r="L73" s="686">
        <f t="shared" si="4"/>
        <v>0</v>
      </c>
      <c r="M73" s="683"/>
      <c r="N73" s="689">
        <f t="shared" si="5"/>
        <v>0</v>
      </c>
      <c r="O73" s="683"/>
      <c r="P73" s="693">
        <f t="shared" si="6"/>
        <v>0</v>
      </c>
    </row>
    <row r="74" spans="1:16">
      <c r="A74" s="102"/>
      <c r="B74" s="103"/>
      <c r="C74" s="102"/>
      <c r="D74" s="103"/>
      <c r="E74" s="104"/>
      <c r="F74" s="103"/>
      <c r="G74" s="105"/>
      <c r="H74" s="103"/>
      <c r="I74" s="106"/>
      <c r="J74" s="683"/>
      <c r="K74" s="683"/>
      <c r="L74" s="686">
        <f t="shared" si="4"/>
        <v>0</v>
      </c>
      <c r="M74" s="683"/>
      <c r="N74" s="689">
        <f t="shared" si="5"/>
        <v>0</v>
      </c>
      <c r="O74" s="683"/>
      <c r="P74" s="693">
        <f t="shared" si="6"/>
        <v>0</v>
      </c>
    </row>
    <row r="75" spans="1:16">
      <c r="A75" s="102"/>
      <c r="B75" s="103"/>
      <c r="C75" s="102"/>
      <c r="D75" s="103"/>
      <c r="E75" s="104"/>
      <c r="F75" s="103"/>
      <c r="G75" s="105"/>
      <c r="H75" s="103"/>
      <c r="I75" s="106"/>
      <c r="J75" s="683"/>
      <c r="K75" s="683"/>
      <c r="L75" s="686">
        <f t="shared" si="4"/>
        <v>0</v>
      </c>
      <c r="M75" s="683"/>
      <c r="N75" s="689">
        <f t="shared" si="5"/>
        <v>0</v>
      </c>
      <c r="O75" s="683"/>
      <c r="P75" s="693">
        <f t="shared" si="6"/>
        <v>0</v>
      </c>
    </row>
    <row r="76" spans="1:16">
      <c r="A76" s="102"/>
      <c r="B76" s="103"/>
      <c r="C76" s="102"/>
      <c r="D76" s="103"/>
      <c r="E76" s="104"/>
      <c r="F76" s="103"/>
      <c r="G76" s="105"/>
      <c r="H76" s="103"/>
      <c r="I76" s="106"/>
      <c r="J76" s="683"/>
      <c r="K76" s="683"/>
      <c r="L76" s="686">
        <f t="shared" si="4"/>
        <v>0</v>
      </c>
      <c r="M76" s="683"/>
      <c r="N76" s="689">
        <f t="shared" si="5"/>
        <v>0</v>
      </c>
      <c r="O76" s="683"/>
      <c r="P76" s="693">
        <f t="shared" si="6"/>
        <v>0</v>
      </c>
    </row>
    <row r="77" spans="1:16">
      <c r="A77" s="102"/>
      <c r="B77" s="103"/>
      <c r="C77" s="102"/>
      <c r="D77" s="103"/>
      <c r="E77" s="104"/>
      <c r="F77" s="103"/>
      <c r="G77" s="105"/>
      <c r="H77" s="103"/>
      <c r="I77" s="106"/>
      <c r="J77" s="683"/>
      <c r="K77" s="683"/>
      <c r="L77" s="686">
        <f t="shared" si="4"/>
        <v>0</v>
      </c>
      <c r="M77" s="683"/>
      <c r="N77" s="689">
        <f t="shared" si="5"/>
        <v>0</v>
      </c>
      <c r="O77" s="683"/>
      <c r="P77" s="693">
        <f t="shared" si="6"/>
        <v>0</v>
      </c>
    </row>
    <row r="78" spans="1:16">
      <c r="A78" s="102"/>
      <c r="B78" s="103"/>
      <c r="C78" s="102"/>
      <c r="D78" s="103"/>
      <c r="E78" s="104"/>
      <c r="F78" s="103"/>
      <c r="G78" s="105"/>
      <c r="H78" s="103"/>
      <c r="I78" s="106"/>
      <c r="J78" s="683"/>
      <c r="K78" s="683"/>
      <c r="L78" s="686">
        <f t="shared" si="4"/>
        <v>0</v>
      </c>
      <c r="M78" s="683"/>
      <c r="N78" s="689">
        <f t="shared" si="5"/>
        <v>0</v>
      </c>
      <c r="O78" s="683"/>
      <c r="P78" s="693">
        <f t="shared" si="6"/>
        <v>0</v>
      </c>
    </row>
    <row r="79" spans="1:16">
      <c r="A79" s="102"/>
      <c r="B79" s="103"/>
      <c r="C79" s="102"/>
      <c r="D79" s="103"/>
      <c r="E79" s="104"/>
      <c r="F79" s="103"/>
      <c r="G79" s="105"/>
      <c r="H79" s="103"/>
      <c r="I79" s="106"/>
      <c r="J79" s="683"/>
      <c r="K79" s="683"/>
      <c r="L79" s="686">
        <f t="shared" si="4"/>
        <v>0</v>
      </c>
      <c r="M79" s="683"/>
      <c r="N79" s="689">
        <f t="shared" si="5"/>
        <v>0</v>
      </c>
      <c r="O79" s="683"/>
      <c r="P79" s="693">
        <f t="shared" si="6"/>
        <v>0</v>
      </c>
    </row>
    <row r="80" spans="1:16">
      <c r="A80" s="102"/>
      <c r="B80" s="103"/>
      <c r="C80" s="102"/>
      <c r="D80" s="103"/>
      <c r="E80" s="104"/>
      <c r="F80" s="103"/>
      <c r="G80" s="105"/>
      <c r="H80" s="103"/>
      <c r="I80" s="106"/>
      <c r="J80" s="683"/>
      <c r="K80" s="683"/>
      <c r="L80" s="686">
        <f t="shared" si="4"/>
        <v>0</v>
      </c>
      <c r="M80" s="683"/>
      <c r="N80" s="689">
        <f t="shared" si="5"/>
        <v>0</v>
      </c>
      <c r="O80" s="683"/>
      <c r="P80" s="693">
        <f t="shared" si="6"/>
        <v>0</v>
      </c>
    </row>
    <row r="81" spans="1:16">
      <c r="A81" s="102"/>
      <c r="B81" s="103"/>
      <c r="C81" s="102"/>
      <c r="D81" s="103"/>
      <c r="E81" s="104"/>
      <c r="F81" s="103"/>
      <c r="G81" s="105"/>
      <c r="H81" s="103"/>
      <c r="I81" s="106"/>
      <c r="J81" s="683"/>
      <c r="K81" s="683"/>
      <c r="L81" s="686">
        <f t="shared" si="4"/>
        <v>0</v>
      </c>
      <c r="M81" s="683"/>
      <c r="N81" s="689">
        <f t="shared" si="5"/>
        <v>0</v>
      </c>
      <c r="O81" s="683"/>
      <c r="P81" s="693">
        <f t="shared" si="6"/>
        <v>0</v>
      </c>
    </row>
    <row r="82" spans="1:16">
      <c r="A82" s="102"/>
      <c r="B82" s="103"/>
      <c r="C82" s="102"/>
      <c r="D82" s="103"/>
      <c r="E82" s="104"/>
      <c r="F82" s="103"/>
      <c r="G82" s="105"/>
      <c r="H82" s="103"/>
      <c r="I82" s="106"/>
      <c r="J82" s="683"/>
      <c r="K82" s="683"/>
      <c r="L82" s="686">
        <f t="shared" si="4"/>
        <v>0</v>
      </c>
      <c r="M82" s="683"/>
      <c r="N82" s="689">
        <f t="shared" si="5"/>
        <v>0</v>
      </c>
      <c r="O82" s="683"/>
      <c r="P82" s="693">
        <f t="shared" si="6"/>
        <v>0</v>
      </c>
    </row>
    <row r="83" spans="1:16">
      <c r="A83" s="102"/>
      <c r="B83" s="103"/>
      <c r="C83" s="102"/>
      <c r="D83" s="103"/>
      <c r="E83" s="104"/>
      <c r="F83" s="103"/>
      <c r="G83" s="105"/>
      <c r="H83" s="103"/>
      <c r="I83" s="106"/>
      <c r="J83" s="683"/>
      <c r="K83" s="683"/>
      <c r="L83" s="686">
        <f t="shared" si="4"/>
        <v>0</v>
      </c>
      <c r="M83" s="683"/>
      <c r="N83" s="689">
        <f t="shared" si="5"/>
        <v>0</v>
      </c>
      <c r="O83" s="683"/>
      <c r="P83" s="693">
        <f t="shared" si="6"/>
        <v>0</v>
      </c>
    </row>
    <row r="84" spans="1:16">
      <c r="A84" s="102"/>
      <c r="B84" s="103"/>
      <c r="C84" s="102"/>
      <c r="D84" s="103"/>
      <c r="E84" s="104"/>
      <c r="F84" s="103"/>
      <c r="G84" s="105"/>
      <c r="H84" s="103"/>
      <c r="I84" s="106"/>
      <c r="J84" s="683"/>
      <c r="K84" s="683"/>
      <c r="L84" s="686">
        <f t="shared" si="4"/>
        <v>0</v>
      </c>
      <c r="M84" s="683"/>
      <c r="N84" s="689">
        <f t="shared" si="5"/>
        <v>0</v>
      </c>
      <c r="O84" s="683"/>
      <c r="P84" s="693">
        <f t="shared" si="6"/>
        <v>0</v>
      </c>
    </row>
    <row r="85" spans="1:16">
      <c r="A85" s="102"/>
      <c r="B85" s="103"/>
      <c r="C85" s="102"/>
      <c r="D85" s="103"/>
      <c r="E85" s="104"/>
      <c r="F85" s="103"/>
      <c r="G85" s="105"/>
      <c r="H85" s="103"/>
      <c r="I85" s="106"/>
      <c r="J85" s="683"/>
      <c r="K85" s="683"/>
      <c r="L85" s="686">
        <f t="shared" si="4"/>
        <v>0</v>
      </c>
      <c r="M85" s="683"/>
      <c r="N85" s="689">
        <f t="shared" si="5"/>
        <v>0</v>
      </c>
      <c r="O85" s="683"/>
      <c r="P85" s="693">
        <f t="shared" si="6"/>
        <v>0</v>
      </c>
    </row>
    <row r="86" spans="1:16">
      <c r="A86" s="102"/>
      <c r="B86" s="103"/>
      <c r="C86" s="102"/>
      <c r="D86" s="103"/>
      <c r="E86" s="104"/>
      <c r="F86" s="103"/>
      <c r="G86" s="105"/>
      <c r="H86" s="103"/>
      <c r="I86" s="106"/>
      <c r="J86" s="683"/>
      <c r="K86" s="683"/>
      <c r="L86" s="686">
        <f t="shared" si="4"/>
        <v>0</v>
      </c>
      <c r="M86" s="683"/>
      <c r="N86" s="689">
        <f t="shared" si="5"/>
        <v>0</v>
      </c>
      <c r="O86" s="683"/>
      <c r="P86" s="693">
        <f t="shared" si="6"/>
        <v>0</v>
      </c>
    </row>
    <row r="87" spans="1:16">
      <c r="A87" s="102"/>
      <c r="B87" s="103"/>
      <c r="C87" s="102"/>
      <c r="D87" s="103"/>
      <c r="E87" s="104"/>
      <c r="F87" s="103"/>
      <c r="G87" s="105"/>
      <c r="H87" s="103"/>
      <c r="I87" s="106"/>
      <c r="J87" s="683"/>
      <c r="K87" s="683"/>
      <c r="L87" s="686">
        <f t="shared" si="4"/>
        <v>0</v>
      </c>
      <c r="M87" s="683"/>
      <c r="N87" s="689">
        <f t="shared" si="5"/>
        <v>0</v>
      </c>
      <c r="O87" s="683"/>
      <c r="P87" s="693">
        <f t="shared" si="6"/>
        <v>0</v>
      </c>
    </row>
    <row r="88" spans="1:16">
      <c r="A88" s="102"/>
      <c r="B88" s="103"/>
      <c r="C88" s="102"/>
      <c r="D88" s="103"/>
      <c r="E88" s="104"/>
      <c r="F88" s="103"/>
      <c r="G88" s="105"/>
      <c r="H88" s="103"/>
      <c r="I88" s="106"/>
      <c r="J88" s="683"/>
      <c r="K88" s="683"/>
      <c r="L88" s="686">
        <f t="shared" si="4"/>
        <v>0</v>
      </c>
      <c r="M88" s="683"/>
      <c r="N88" s="689">
        <f t="shared" si="5"/>
        <v>0</v>
      </c>
      <c r="O88" s="683"/>
      <c r="P88" s="693">
        <f t="shared" si="6"/>
        <v>0</v>
      </c>
    </row>
    <row r="89" spans="1:16">
      <c r="A89" s="102"/>
      <c r="B89" s="103"/>
      <c r="C89" s="102"/>
      <c r="D89" s="103"/>
      <c r="E89" s="104"/>
      <c r="F89" s="103"/>
      <c r="G89" s="105"/>
      <c r="H89" s="103"/>
      <c r="I89" s="106"/>
      <c r="J89" s="683"/>
      <c r="K89" s="683"/>
      <c r="L89" s="686">
        <f t="shared" si="4"/>
        <v>0</v>
      </c>
      <c r="M89" s="683"/>
      <c r="N89" s="689">
        <f t="shared" si="5"/>
        <v>0</v>
      </c>
      <c r="O89" s="683"/>
      <c r="P89" s="693">
        <f t="shared" si="6"/>
        <v>0</v>
      </c>
    </row>
    <row r="90" spans="1:16">
      <c r="A90" s="102"/>
      <c r="B90" s="103"/>
      <c r="C90" s="102"/>
      <c r="D90" s="103"/>
      <c r="E90" s="104"/>
      <c r="F90" s="103"/>
      <c r="G90" s="105"/>
      <c r="H90" s="103"/>
      <c r="I90" s="106"/>
      <c r="J90" s="683"/>
      <c r="K90" s="683"/>
      <c r="L90" s="686">
        <f t="shared" si="4"/>
        <v>0</v>
      </c>
      <c r="M90" s="683"/>
      <c r="N90" s="689">
        <f t="shared" si="5"/>
        <v>0</v>
      </c>
      <c r="O90" s="683"/>
      <c r="P90" s="693">
        <f t="shared" si="6"/>
        <v>0</v>
      </c>
    </row>
    <row r="91" spans="1:16">
      <c r="A91" s="102"/>
      <c r="B91" s="103"/>
      <c r="C91" s="102"/>
      <c r="D91" s="103"/>
      <c r="E91" s="104"/>
      <c r="F91" s="103"/>
      <c r="G91" s="105"/>
      <c r="H91" s="103"/>
      <c r="I91" s="106"/>
      <c r="J91" s="683"/>
      <c r="K91" s="683"/>
      <c r="L91" s="686">
        <f t="shared" si="4"/>
        <v>0</v>
      </c>
      <c r="M91" s="683"/>
      <c r="N91" s="689">
        <f t="shared" si="5"/>
        <v>0</v>
      </c>
      <c r="O91" s="683"/>
      <c r="P91" s="693">
        <f t="shared" si="6"/>
        <v>0</v>
      </c>
    </row>
    <row r="92" spans="1:16">
      <c r="A92" s="102"/>
      <c r="B92" s="103"/>
      <c r="C92" s="102"/>
      <c r="D92" s="103"/>
      <c r="E92" s="104"/>
      <c r="F92" s="103"/>
      <c r="G92" s="105"/>
      <c r="H92" s="103"/>
      <c r="I92" s="106"/>
      <c r="J92" s="683"/>
      <c r="K92" s="683"/>
      <c r="L92" s="686">
        <f t="shared" si="4"/>
        <v>0</v>
      </c>
      <c r="M92" s="683"/>
      <c r="N92" s="689">
        <f t="shared" si="5"/>
        <v>0</v>
      </c>
      <c r="O92" s="683"/>
      <c r="P92" s="693">
        <f t="shared" si="6"/>
        <v>0</v>
      </c>
    </row>
    <row r="93" spans="1:16">
      <c r="A93" s="102"/>
      <c r="B93" s="103"/>
      <c r="C93" s="102"/>
      <c r="D93" s="103"/>
      <c r="E93" s="104"/>
      <c r="F93" s="103"/>
      <c r="G93" s="105"/>
      <c r="H93" s="103"/>
      <c r="I93" s="106"/>
      <c r="J93" s="683"/>
      <c r="K93" s="683"/>
      <c r="L93" s="686">
        <f t="shared" si="4"/>
        <v>0</v>
      </c>
      <c r="M93" s="683"/>
      <c r="N93" s="689">
        <f t="shared" si="5"/>
        <v>0</v>
      </c>
      <c r="O93" s="683"/>
      <c r="P93" s="693">
        <f t="shared" si="6"/>
        <v>0</v>
      </c>
    </row>
    <row r="94" spans="1:16">
      <c r="A94" s="102"/>
      <c r="B94" s="103"/>
      <c r="C94" s="102"/>
      <c r="D94" s="103"/>
      <c r="E94" s="104"/>
      <c r="F94" s="103"/>
      <c r="G94" s="105"/>
      <c r="H94" s="103"/>
      <c r="I94" s="106"/>
      <c r="J94" s="683"/>
      <c r="K94" s="683"/>
      <c r="L94" s="686">
        <f t="shared" si="4"/>
        <v>0</v>
      </c>
      <c r="M94" s="683"/>
      <c r="N94" s="689">
        <f t="shared" si="5"/>
        <v>0</v>
      </c>
      <c r="O94" s="683"/>
      <c r="P94" s="693">
        <f t="shared" si="6"/>
        <v>0</v>
      </c>
    </row>
    <row r="95" spans="1:16">
      <c r="A95" s="102"/>
      <c r="B95" s="103"/>
      <c r="C95" s="102"/>
      <c r="D95" s="103"/>
      <c r="E95" s="104"/>
      <c r="F95" s="103"/>
      <c r="G95" s="105"/>
      <c r="H95" s="103"/>
      <c r="I95" s="106"/>
      <c r="J95" s="683"/>
      <c r="K95" s="683"/>
      <c r="L95" s="686">
        <f t="shared" si="4"/>
        <v>0</v>
      </c>
      <c r="M95" s="683"/>
      <c r="N95" s="689">
        <f t="shared" si="5"/>
        <v>0</v>
      </c>
      <c r="O95" s="683"/>
      <c r="P95" s="693">
        <f t="shared" si="6"/>
        <v>0</v>
      </c>
    </row>
    <row r="96" spans="1:16">
      <c r="A96" s="102"/>
      <c r="B96" s="103"/>
      <c r="C96" s="102"/>
      <c r="D96" s="103"/>
      <c r="E96" s="104"/>
      <c r="F96" s="103"/>
      <c r="G96" s="105"/>
      <c r="H96" s="103"/>
      <c r="I96" s="106"/>
      <c r="J96" s="683"/>
      <c r="K96" s="683"/>
      <c r="L96" s="686">
        <f t="shared" si="4"/>
        <v>0</v>
      </c>
      <c r="M96" s="683"/>
      <c r="N96" s="689">
        <f t="shared" si="5"/>
        <v>0</v>
      </c>
      <c r="O96" s="683"/>
      <c r="P96" s="693">
        <f t="shared" si="6"/>
        <v>0</v>
      </c>
    </row>
    <row r="97" spans="1:16">
      <c r="A97" s="102"/>
      <c r="B97" s="103"/>
      <c r="C97" s="102"/>
      <c r="D97" s="103"/>
      <c r="E97" s="104"/>
      <c r="F97" s="103"/>
      <c r="G97" s="105"/>
      <c r="H97" s="103"/>
      <c r="I97" s="106"/>
      <c r="J97" s="683"/>
      <c r="K97" s="683"/>
      <c r="L97" s="686">
        <f t="shared" si="4"/>
        <v>0</v>
      </c>
      <c r="M97" s="683"/>
      <c r="N97" s="689">
        <f t="shared" si="5"/>
        <v>0</v>
      </c>
      <c r="O97" s="683"/>
      <c r="P97" s="693">
        <f t="shared" si="6"/>
        <v>0</v>
      </c>
    </row>
    <row r="98" spans="1:16">
      <c r="A98" s="102"/>
      <c r="B98" s="103"/>
      <c r="C98" s="102"/>
      <c r="D98" s="103"/>
      <c r="E98" s="104"/>
      <c r="F98" s="103"/>
      <c r="G98" s="105"/>
      <c r="H98" s="103"/>
      <c r="I98" s="106"/>
      <c r="J98" s="683"/>
      <c r="K98" s="683"/>
      <c r="L98" s="686">
        <f t="shared" si="4"/>
        <v>0</v>
      </c>
      <c r="M98" s="683"/>
      <c r="N98" s="689">
        <f t="shared" si="5"/>
        <v>0</v>
      </c>
      <c r="O98" s="683"/>
      <c r="P98" s="693">
        <f t="shared" si="6"/>
        <v>0</v>
      </c>
    </row>
    <row r="99" spans="1:16">
      <c r="A99" s="102"/>
      <c r="B99" s="103"/>
      <c r="C99" s="102"/>
      <c r="D99" s="103"/>
      <c r="E99" s="104"/>
      <c r="F99" s="103"/>
      <c r="G99" s="105"/>
      <c r="H99" s="103"/>
      <c r="I99" s="106"/>
      <c r="J99" s="683"/>
      <c r="K99" s="683"/>
      <c r="L99" s="686">
        <f t="shared" si="4"/>
        <v>0</v>
      </c>
      <c r="M99" s="683"/>
      <c r="N99" s="689">
        <f t="shared" si="5"/>
        <v>0</v>
      </c>
      <c r="O99" s="683"/>
      <c r="P99" s="693">
        <f t="shared" si="6"/>
        <v>0</v>
      </c>
    </row>
    <row r="100" spans="1:16">
      <c r="A100" s="102"/>
      <c r="B100" s="103"/>
      <c r="C100" s="102"/>
      <c r="D100" s="103"/>
      <c r="E100" s="104"/>
      <c r="F100" s="103"/>
      <c r="G100" s="105"/>
      <c r="H100" s="103"/>
      <c r="I100" s="106"/>
      <c r="J100" s="683"/>
      <c r="K100" s="683"/>
      <c r="L100" s="686">
        <f t="shared" si="4"/>
        <v>0</v>
      </c>
      <c r="M100" s="683"/>
      <c r="N100" s="689">
        <f t="shared" si="5"/>
        <v>0</v>
      </c>
      <c r="O100" s="683"/>
      <c r="P100" s="693">
        <f t="shared" si="6"/>
        <v>0</v>
      </c>
    </row>
    <row r="101" spans="1:16">
      <c r="A101" s="102"/>
      <c r="B101" s="103"/>
      <c r="C101" s="102"/>
      <c r="D101" s="103"/>
      <c r="E101" s="104"/>
      <c r="F101" s="103"/>
      <c r="G101" s="105"/>
      <c r="H101" s="103"/>
      <c r="I101" s="106"/>
      <c r="J101" s="683"/>
      <c r="K101" s="683"/>
      <c r="L101" s="686">
        <f t="shared" si="4"/>
        <v>0</v>
      </c>
      <c r="M101" s="683"/>
      <c r="N101" s="689">
        <f t="shared" si="5"/>
        <v>0</v>
      </c>
      <c r="O101" s="683"/>
      <c r="P101" s="693">
        <f t="shared" si="6"/>
        <v>0</v>
      </c>
    </row>
    <row r="102" spans="1:16">
      <c r="A102" s="102"/>
      <c r="B102" s="103"/>
      <c r="C102" s="102"/>
      <c r="D102" s="103"/>
      <c r="E102" s="104"/>
      <c r="F102" s="103"/>
      <c r="G102" s="105"/>
      <c r="H102" s="103"/>
      <c r="I102" s="106"/>
      <c r="J102" s="683"/>
      <c r="K102" s="683"/>
      <c r="L102" s="686">
        <f t="shared" si="4"/>
        <v>0</v>
      </c>
      <c r="M102" s="683"/>
      <c r="N102" s="689">
        <f t="shared" si="5"/>
        <v>0</v>
      </c>
      <c r="O102" s="683"/>
      <c r="P102" s="693">
        <f t="shared" si="6"/>
        <v>0</v>
      </c>
    </row>
    <row r="103" spans="1:16">
      <c r="A103" s="102"/>
      <c r="B103" s="103"/>
      <c r="C103" s="102"/>
      <c r="D103" s="103"/>
      <c r="E103" s="104"/>
      <c r="F103" s="103"/>
      <c r="G103" s="105"/>
      <c r="H103" s="103"/>
      <c r="I103" s="106"/>
      <c r="J103" s="683"/>
      <c r="K103" s="683"/>
      <c r="L103" s="686">
        <f t="shared" si="4"/>
        <v>0</v>
      </c>
      <c r="M103" s="683"/>
      <c r="N103" s="689">
        <f t="shared" si="5"/>
        <v>0</v>
      </c>
      <c r="O103" s="683"/>
      <c r="P103" s="693">
        <f t="shared" si="6"/>
        <v>0</v>
      </c>
    </row>
    <row r="104" spans="1:16">
      <c r="A104" s="102"/>
      <c r="B104" s="103"/>
      <c r="C104" s="102"/>
      <c r="D104" s="103"/>
      <c r="E104" s="104"/>
      <c r="F104" s="103"/>
      <c r="G104" s="105"/>
      <c r="H104" s="103"/>
      <c r="I104" s="106"/>
      <c r="J104" s="683"/>
      <c r="K104" s="683"/>
      <c r="L104" s="686">
        <f t="shared" si="4"/>
        <v>0</v>
      </c>
      <c r="M104" s="683"/>
      <c r="N104" s="689">
        <f t="shared" si="5"/>
        <v>0</v>
      </c>
      <c r="O104" s="683"/>
      <c r="P104" s="693">
        <f t="shared" si="6"/>
        <v>0</v>
      </c>
    </row>
    <row r="105" spans="1:16">
      <c r="A105" s="102"/>
      <c r="B105" s="103"/>
      <c r="C105" s="102"/>
      <c r="D105" s="103"/>
      <c r="E105" s="104"/>
      <c r="F105" s="103"/>
      <c r="G105" s="105"/>
      <c r="H105" s="103"/>
      <c r="I105" s="106"/>
      <c r="J105" s="683"/>
      <c r="K105" s="683"/>
      <c r="L105" s="686">
        <f t="shared" si="4"/>
        <v>0</v>
      </c>
      <c r="M105" s="683"/>
      <c r="N105" s="689">
        <f t="shared" si="5"/>
        <v>0</v>
      </c>
      <c r="O105" s="683"/>
      <c r="P105" s="693">
        <f t="shared" si="6"/>
        <v>0</v>
      </c>
    </row>
    <row r="106" spans="1:16">
      <c r="A106" s="102"/>
      <c r="B106" s="103"/>
      <c r="C106" s="102"/>
      <c r="D106" s="103"/>
      <c r="E106" s="104"/>
      <c r="F106" s="103"/>
      <c r="G106" s="105"/>
      <c r="H106" s="103"/>
      <c r="I106" s="106"/>
      <c r="J106" s="683"/>
      <c r="K106" s="683"/>
      <c r="L106" s="686">
        <f t="shared" si="4"/>
        <v>0</v>
      </c>
      <c r="M106" s="683"/>
      <c r="N106" s="689">
        <f t="shared" si="5"/>
        <v>0</v>
      </c>
      <c r="O106" s="683"/>
      <c r="P106" s="693">
        <f t="shared" si="6"/>
        <v>0</v>
      </c>
    </row>
    <row r="107" spans="1:16">
      <c r="A107" s="102"/>
      <c r="B107" s="103"/>
      <c r="C107" s="102"/>
      <c r="D107" s="103"/>
      <c r="E107" s="104"/>
      <c r="F107" s="103"/>
      <c r="G107" s="105"/>
      <c r="H107" s="103"/>
      <c r="I107" s="106"/>
      <c r="J107" s="683"/>
      <c r="K107" s="683"/>
      <c r="L107" s="686">
        <f t="shared" si="4"/>
        <v>0</v>
      </c>
      <c r="M107" s="683"/>
      <c r="N107" s="689">
        <f t="shared" si="5"/>
        <v>0</v>
      </c>
      <c r="O107" s="683"/>
      <c r="P107" s="693">
        <f t="shared" si="6"/>
        <v>0</v>
      </c>
    </row>
    <row r="108" spans="1:16">
      <c r="A108" s="102"/>
      <c r="B108" s="103"/>
      <c r="C108" s="102"/>
      <c r="D108" s="103"/>
      <c r="E108" s="104"/>
      <c r="F108" s="103"/>
      <c r="G108" s="105"/>
      <c r="H108" s="103"/>
      <c r="I108" s="106"/>
      <c r="J108" s="683"/>
      <c r="K108" s="683"/>
      <c r="L108" s="686">
        <f t="shared" si="4"/>
        <v>0</v>
      </c>
      <c r="M108" s="683"/>
      <c r="N108" s="689">
        <f t="shared" si="5"/>
        <v>0</v>
      </c>
      <c r="O108" s="683"/>
      <c r="P108" s="693">
        <f t="shared" si="6"/>
        <v>0</v>
      </c>
    </row>
    <row r="109" spans="1:16">
      <c r="A109" s="102"/>
      <c r="B109" s="103"/>
      <c r="C109" s="102"/>
      <c r="D109" s="103"/>
      <c r="E109" s="104"/>
      <c r="F109" s="103"/>
      <c r="G109" s="105"/>
      <c r="H109" s="103"/>
      <c r="I109" s="106"/>
      <c r="J109" s="683"/>
      <c r="K109" s="683"/>
      <c r="L109" s="686">
        <f t="shared" si="4"/>
        <v>0</v>
      </c>
      <c r="M109" s="683"/>
      <c r="N109" s="689">
        <f t="shared" si="5"/>
        <v>0</v>
      </c>
      <c r="O109" s="683"/>
      <c r="P109" s="693">
        <f t="shared" si="6"/>
        <v>0</v>
      </c>
    </row>
    <row r="110" spans="1:16">
      <c r="A110" s="102"/>
      <c r="B110" s="103"/>
      <c r="C110" s="102"/>
      <c r="D110" s="103"/>
      <c r="E110" s="104"/>
      <c r="F110" s="103"/>
      <c r="G110" s="105"/>
      <c r="H110" s="103"/>
      <c r="I110" s="106"/>
      <c r="J110" s="683"/>
      <c r="K110" s="683"/>
      <c r="L110" s="686">
        <f t="shared" si="4"/>
        <v>0</v>
      </c>
      <c r="M110" s="683"/>
      <c r="N110" s="689">
        <f t="shared" si="5"/>
        <v>0</v>
      </c>
      <c r="O110" s="683"/>
      <c r="P110" s="693">
        <f t="shared" si="6"/>
        <v>0</v>
      </c>
    </row>
    <row r="111" spans="1:16">
      <c r="A111" s="102"/>
      <c r="B111" s="103"/>
      <c r="C111" s="102"/>
      <c r="D111" s="103"/>
      <c r="E111" s="104"/>
      <c r="F111" s="103"/>
      <c r="G111" s="105"/>
      <c r="H111" s="103"/>
      <c r="I111" s="106"/>
      <c r="J111" s="683"/>
      <c r="K111" s="683"/>
      <c r="L111" s="686">
        <f t="shared" si="4"/>
        <v>0</v>
      </c>
      <c r="M111" s="683"/>
      <c r="N111" s="689">
        <f t="shared" si="5"/>
        <v>0</v>
      </c>
      <c r="O111" s="683"/>
      <c r="P111" s="693">
        <f t="shared" si="6"/>
        <v>0</v>
      </c>
    </row>
    <row r="112" spans="1:16">
      <c r="A112" s="102"/>
      <c r="B112" s="103"/>
      <c r="C112" s="102"/>
      <c r="D112" s="103"/>
      <c r="E112" s="104"/>
      <c r="F112" s="103"/>
      <c r="G112" s="105"/>
      <c r="H112" s="103"/>
      <c r="I112" s="106"/>
      <c r="J112" s="683"/>
      <c r="K112" s="683"/>
      <c r="L112" s="686">
        <f t="shared" si="4"/>
        <v>0</v>
      </c>
      <c r="M112" s="683"/>
      <c r="N112" s="689">
        <f t="shared" si="5"/>
        <v>0</v>
      </c>
      <c r="O112" s="683"/>
      <c r="P112" s="693">
        <f t="shared" si="6"/>
        <v>0</v>
      </c>
    </row>
    <row r="113" spans="1:16">
      <c r="A113" s="102"/>
      <c r="B113" s="103"/>
      <c r="C113" s="102"/>
      <c r="D113" s="103"/>
      <c r="E113" s="104"/>
      <c r="F113" s="103"/>
      <c r="G113" s="105"/>
      <c r="H113" s="103"/>
      <c r="I113" s="106"/>
      <c r="J113" s="683"/>
      <c r="K113" s="683"/>
      <c r="L113" s="686">
        <f t="shared" si="4"/>
        <v>0</v>
      </c>
      <c r="M113" s="683"/>
      <c r="N113" s="689">
        <f t="shared" si="5"/>
        <v>0</v>
      </c>
      <c r="O113" s="683"/>
      <c r="P113" s="693">
        <f t="shared" si="6"/>
        <v>0</v>
      </c>
    </row>
    <row r="114" spans="1:16">
      <c r="A114" s="102"/>
      <c r="B114" s="103"/>
      <c r="C114" s="102"/>
      <c r="D114" s="103"/>
      <c r="E114" s="104"/>
      <c r="F114" s="103"/>
      <c r="G114" s="105"/>
      <c r="H114" s="103"/>
      <c r="I114" s="106"/>
      <c r="J114" s="683"/>
      <c r="K114" s="683"/>
      <c r="L114" s="686">
        <f t="shared" si="4"/>
        <v>0</v>
      </c>
      <c r="M114" s="683"/>
      <c r="N114" s="689">
        <f t="shared" si="5"/>
        <v>0</v>
      </c>
      <c r="O114" s="683"/>
      <c r="P114" s="693">
        <f t="shared" si="6"/>
        <v>0</v>
      </c>
    </row>
    <row r="115" spans="1:16">
      <c r="A115" s="102"/>
      <c r="B115" s="103"/>
      <c r="C115" s="102"/>
      <c r="D115" s="103"/>
      <c r="E115" s="104"/>
      <c r="F115" s="103"/>
      <c r="G115" s="105"/>
      <c r="H115" s="103"/>
      <c r="I115" s="106"/>
      <c r="J115" s="683"/>
      <c r="K115" s="683"/>
      <c r="L115" s="686">
        <f t="shared" si="4"/>
        <v>0</v>
      </c>
      <c r="M115" s="683"/>
      <c r="N115" s="689">
        <f t="shared" si="5"/>
        <v>0</v>
      </c>
      <c r="O115" s="683"/>
      <c r="P115" s="693">
        <f t="shared" si="6"/>
        <v>0</v>
      </c>
    </row>
    <row r="116" spans="1:16">
      <c r="A116" s="102"/>
      <c r="B116" s="103"/>
      <c r="C116" s="102"/>
      <c r="D116" s="103"/>
      <c r="E116" s="104"/>
      <c r="F116" s="103"/>
      <c r="G116" s="105"/>
      <c r="H116" s="103"/>
      <c r="I116" s="106"/>
      <c r="J116" s="683"/>
      <c r="K116" s="683"/>
      <c r="L116" s="686">
        <f t="shared" si="4"/>
        <v>0</v>
      </c>
      <c r="M116" s="683"/>
      <c r="N116" s="689">
        <f t="shared" si="5"/>
        <v>0</v>
      </c>
      <c r="O116" s="683"/>
      <c r="P116" s="693">
        <f t="shared" si="6"/>
        <v>0</v>
      </c>
    </row>
    <row r="117" spans="1:16">
      <c r="A117" s="102"/>
      <c r="B117" s="103"/>
      <c r="C117" s="102"/>
      <c r="D117" s="103"/>
      <c r="E117" s="104"/>
      <c r="F117" s="103"/>
      <c r="G117" s="105"/>
      <c r="H117" s="103"/>
      <c r="I117" s="106"/>
      <c r="J117" s="683"/>
      <c r="K117" s="683"/>
      <c r="L117" s="686">
        <f t="shared" si="4"/>
        <v>0</v>
      </c>
      <c r="M117" s="683"/>
      <c r="N117" s="689">
        <f t="shared" si="5"/>
        <v>0</v>
      </c>
      <c r="O117" s="683"/>
      <c r="P117" s="693">
        <f t="shared" si="6"/>
        <v>0</v>
      </c>
    </row>
    <row r="118" spans="1:16">
      <c r="A118" s="102"/>
      <c r="B118" s="103"/>
      <c r="C118" s="102"/>
      <c r="D118" s="103"/>
      <c r="E118" s="104"/>
      <c r="F118" s="103"/>
      <c r="G118" s="105"/>
      <c r="H118" s="103"/>
      <c r="I118" s="106"/>
      <c r="J118" s="683"/>
      <c r="K118" s="683"/>
      <c r="L118" s="686">
        <f t="shared" ref="L118:L181" si="7">SUM(J118:K118)</f>
        <v>0</v>
      </c>
      <c r="M118" s="683"/>
      <c r="N118" s="689">
        <f t="shared" ref="N118:N181" si="8">SUM(L118-M118)</f>
        <v>0</v>
      </c>
      <c r="O118" s="683"/>
      <c r="P118" s="693">
        <f t="shared" ref="P118:P181" si="9">SUM(N118-O118)</f>
        <v>0</v>
      </c>
    </row>
    <row r="119" spans="1:16">
      <c r="A119" s="102"/>
      <c r="B119" s="103"/>
      <c r="C119" s="102"/>
      <c r="D119" s="103"/>
      <c r="E119" s="104"/>
      <c r="F119" s="103"/>
      <c r="G119" s="105"/>
      <c r="H119" s="103"/>
      <c r="I119" s="106"/>
      <c r="J119" s="683"/>
      <c r="K119" s="683"/>
      <c r="L119" s="686">
        <f t="shared" si="7"/>
        <v>0</v>
      </c>
      <c r="M119" s="683"/>
      <c r="N119" s="689">
        <f t="shared" si="8"/>
        <v>0</v>
      </c>
      <c r="O119" s="683"/>
      <c r="P119" s="693">
        <f t="shared" si="9"/>
        <v>0</v>
      </c>
    </row>
    <row r="120" spans="1:16">
      <c r="A120" s="102"/>
      <c r="B120" s="103"/>
      <c r="C120" s="102"/>
      <c r="D120" s="103"/>
      <c r="E120" s="104"/>
      <c r="F120" s="103"/>
      <c r="G120" s="105"/>
      <c r="H120" s="103"/>
      <c r="I120" s="106"/>
      <c r="J120" s="683"/>
      <c r="K120" s="683"/>
      <c r="L120" s="686">
        <f t="shared" si="7"/>
        <v>0</v>
      </c>
      <c r="M120" s="683"/>
      <c r="N120" s="689">
        <f t="shared" si="8"/>
        <v>0</v>
      </c>
      <c r="O120" s="683"/>
      <c r="P120" s="693">
        <f t="shared" si="9"/>
        <v>0</v>
      </c>
    </row>
    <row r="121" spans="1:16">
      <c r="A121" s="102"/>
      <c r="B121" s="103"/>
      <c r="C121" s="102"/>
      <c r="D121" s="103"/>
      <c r="E121" s="104"/>
      <c r="F121" s="103"/>
      <c r="G121" s="105"/>
      <c r="H121" s="103"/>
      <c r="I121" s="106"/>
      <c r="J121" s="683"/>
      <c r="K121" s="683"/>
      <c r="L121" s="686">
        <f t="shared" si="7"/>
        <v>0</v>
      </c>
      <c r="M121" s="683"/>
      <c r="N121" s="689">
        <f t="shared" si="8"/>
        <v>0</v>
      </c>
      <c r="O121" s="683"/>
      <c r="P121" s="693">
        <f t="shared" si="9"/>
        <v>0</v>
      </c>
    </row>
    <row r="122" spans="1:16">
      <c r="A122" s="102"/>
      <c r="B122" s="103"/>
      <c r="C122" s="102"/>
      <c r="D122" s="103"/>
      <c r="E122" s="104"/>
      <c r="F122" s="103"/>
      <c r="G122" s="105"/>
      <c r="H122" s="103"/>
      <c r="I122" s="106"/>
      <c r="J122" s="683"/>
      <c r="K122" s="683"/>
      <c r="L122" s="686">
        <f t="shared" si="7"/>
        <v>0</v>
      </c>
      <c r="M122" s="683"/>
      <c r="N122" s="689">
        <f t="shared" si="8"/>
        <v>0</v>
      </c>
      <c r="O122" s="683"/>
      <c r="P122" s="693">
        <f t="shared" si="9"/>
        <v>0</v>
      </c>
    </row>
    <row r="123" spans="1:16">
      <c r="A123" s="102"/>
      <c r="B123" s="103"/>
      <c r="C123" s="102"/>
      <c r="D123" s="103"/>
      <c r="E123" s="104"/>
      <c r="F123" s="103"/>
      <c r="G123" s="105"/>
      <c r="H123" s="103"/>
      <c r="I123" s="106"/>
      <c r="J123" s="683"/>
      <c r="K123" s="683"/>
      <c r="L123" s="686">
        <f t="shared" si="7"/>
        <v>0</v>
      </c>
      <c r="M123" s="683"/>
      <c r="N123" s="689">
        <f t="shared" si="8"/>
        <v>0</v>
      </c>
      <c r="O123" s="683"/>
      <c r="P123" s="693">
        <f t="shared" si="9"/>
        <v>0</v>
      </c>
    </row>
    <row r="124" spans="1:16">
      <c r="A124" s="102"/>
      <c r="B124" s="103"/>
      <c r="C124" s="102"/>
      <c r="D124" s="103"/>
      <c r="E124" s="104"/>
      <c r="F124" s="103"/>
      <c r="G124" s="105"/>
      <c r="H124" s="103"/>
      <c r="I124" s="106"/>
      <c r="J124" s="683"/>
      <c r="K124" s="683"/>
      <c r="L124" s="686">
        <f t="shared" si="7"/>
        <v>0</v>
      </c>
      <c r="M124" s="683"/>
      <c r="N124" s="689">
        <f t="shared" si="8"/>
        <v>0</v>
      </c>
      <c r="O124" s="683"/>
      <c r="P124" s="693">
        <f t="shared" si="9"/>
        <v>0</v>
      </c>
    </row>
    <row r="125" spans="1:16">
      <c r="A125" s="102"/>
      <c r="B125" s="103"/>
      <c r="C125" s="102"/>
      <c r="D125" s="103"/>
      <c r="E125" s="104"/>
      <c r="F125" s="103"/>
      <c r="G125" s="105"/>
      <c r="H125" s="103"/>
      <c r="I125" s="106"/>
      <c r="J125" s="683"/>
      <c r="K125" s="683"/>
      <c r="L125" s="686">
        <f t="shared" si="7"/>
        <v>0</v>
      </c>
      <c r="M125" s="683"/>
      <c r="N125" s="689">
        <f t="shared" si="8"/>
        <v>0</v>
      </c>
      <c r="O125" s="683"/>
      <c r="P125" s="693">
        <f t="shared" si="9"/>
        <v>0</v>
      </c>
    </row>
    <row r="126" spans="1:16">
      <c r="A126" s="102"/>
      <c r="B126" s="103"/>
      <c r="C126" s="102"/>
      <c r="D126" s="103"/>
      <c r="E126" s="104"/>
      <c r="F126" s="103"/>
      <c r="G126" s="105"/>
      <c r="H126" s="103"/>
      <c r="I126" s="106"/>
      <c r="J126" s="683"/>
      <c r="K126" s="683"/>
      <c r="L126" s="686">
        <f t="shared" si="7"/>
        <v>0</v>
      </c>
      <c r="M126" s="683"/>
      <c r="N126" s="689">
        <f t="shared" si="8"/>
        <v>0</v>
      </c>
      <c r="O126" s="683"/>
      <c r="P126" s="693">
        <f t="shared" si="9"/>
        <v>0</v>
      </c>
    </row>
    <row r="127" spans="1:16">
      <c r="A127" s="102"/>
      <c r="B127" s="103"/>
      <c r="C127" s="102"/>
      <c r="D127" s="103"/>
      <c r="E127" s="104"/>
      <c r="F127" s="103"/>
      <c r="G127" s="105"/>
      <c r="H127" s="103"/>
      <c r="I127" s="106"/>
      <c r="J127" s="683"/>
      <c r="K127" s="683"/>
      <c r="L127" s="686">
        <f t="shared" si="7"/>
        <v>0</v>
      </c>
      <c r="M127" s="683"/>
      <c r="N127" s="689">
        <f t="shared" si="8"/>
        <v>0</v>
      </c>
      <c r="O127" s="683"/>
      <c r="P127" s="693">
        <f t="shared" si="9"/>
        <v>0</v>
      </c>
    </row>
    <row r="128" spans="1:16">
      <c r="A128" s="102"/>
      <c r="B128" s="103"/>
      <c r="C128" s="102"/>
      <c r="D128" s="103"/>
      <c r="E128" s="104"/>
      <c r="F128" s="103"/>
      <c r="G128" s="105"/>
      <c r="H128" s="103"/>
      <c r="I128" s="106"/>
      <c r="J128" s="683"/>
      <c r="K128" s="683"/>
      <c r="L128" s="686">
        <f t="shared" si="7"/>
        <v>0</v>
      </c>
      <c r="M128" s="683"/>
      <c r="N128" s="689">
        <f t="shared" si="8"/>
        <v>0</v>
      </c>
      <c r="O128" s="683"/>
      <c r="P128" s="693">
        <f t="shared" si="9"/>
        <v>0</v>
      </c>
    </row>
    <row r="129" spans="1:16">
      <c r="A129" s="102"/>
      <c r="B129" s="103"/>
      <c r="C129" s="102"/>
      <c r="D129" s="103"/>
      <c r="E129" s="104"/>
      <c r="F129" s="103"/>
      <c r="G129" s="105"/>
      <c r="H129" s="103"/>
      <c r="I129" s="106"/>
      <c r="J129" s="683"/>
      <c r="K129" s="683"/>
      <c r="L129" s="686">
        <f t="shared" si="7"/>
        <v>0</v>
      </c>
      <c r="M129" s="683"/>
      <c r="N129" s="689">
        <f t="shared" si="8"/>
        <v>0</v>
      </c>
      <c r="O129" s="683"/>
      <c r="P129" s="693">
        <f t="shared" si="9"/>
        <v>0</v>
      </c>
    </row>
    <row r="130" spans="1:16">
      <c r="A130" s="102"/>
      <c r="B130" s="103"/>
      <c r="C130" s="102"/>
      <c r="D130" s="103"/>
      <c r="E130" s="104"/>
      <c r="F130" s="103"/>
      <c r="G130" s="105"/>
      <c r="H130" s="103"/>
      <c r="I130" s="106"/>
      <c r="J130" s="683"/>
      <c r="K130" s="683"/>
      <c r="L130" s="686">
        <f t="shared" si="7"/>
        <v>0</v>
      </c>
      <c r="M130" s="683"/>
      <c r="N130" s="689">
        <f t="shared" si="8"/>
        <v>0</v>
      </c>
      <c r="O130" s="683"/>
      <c r="P130" s="693">
        <f t="shared" si="9"/>
        <v>0</v>
      </c>
    </row>
    <row r="131" spans="1:16">
      <c r="A131" s="102"/>
      <c r="B131" s="103"/>
      <c r="C131" s="102"/>
      <c r="D131" s="103"/>
      <c r="E131" s="104"/>
      <c r="F131" s="103"/>
      <c r="G131" s="105"/>
      <c r="H131" s="103"/>
      <c r="I131" s="106"/>
      <c r="J131" s="683"/>
      <c r="K131" s="683"/>
      <c r="L131" s="686">
        <f t="shared" si="7"/>
        <v>0</v>
      </c>
      <c r="M131" s="683"/>
      <c r="N131" s="689">
        <f t="shared" si="8"/>
        <v>0</v>
      </c>
      <c r="O131" s="683"/>
      <c r="P131" s="693">
        <f t="shared" si="9"/>
        <v>0</v>
      </c>
    </row>
    <row r="132" spans="1:16">
      <c r="A132" s="102"/>
      <c r="B132" s="103"/>
      <c r="C132" s="102"/>
      <c r="D132" s="103"/>
      <c r="E132" s="104"/>
      <c r="F132" s="103"/>
      <c r="G132" s="105"/>
      <c r="H132" s="103"/>
      <c r="I132" s="106"/>
      <c r="J132" s="683"/>
      <c r="K132" s="683"/>
      <c r="L132" s="686">
        <f t="shared" si="7"/>
        <v>0</v>
      </c>
      <c r="M132" s="683"/>
      <c r="N132" s="689">
        <f t="shared" si="8"/>
        <v>0</v>
      </c>
      <c r="O132" s="683"/>
      <c r="P132" s="693">
        <f t="shared" si="9"/>
        <v>0</v>
      </c>
    </row>
    <row r="133" spans="1:16">
      <c r="A133" s="102"/>
      <c r="B133" s="103"/>
      <c r="C133" s="102"/>
      <c r="D133" s="103"/>
      <c r="E133" s="104"/>
      <c r="F133" s="103"/>
      <c r="G133" s="105"/>
      <c r="H133" s="103"/>
      <c r="I133" s="106"/>
      <c r="J133" s="683"/>
      <c r="K133" s="683"/>
      <c r="L133" s="686">
        <f t="shared" si="7"/>
        <v>0</v>
      </c>
      <c r="M133" s="683"/>
      <c r="N133" s="689">
        <f t="shared" si="8"/>
        <v>0</v>
      </c>
      <c r="O133" s="683"/>
      <c r="P133" s="693">
        <f t="shared" si="9"/>
        <v>0</v>
      </c>
    </row>
    <row r="134" spans="1:16">
      <c r="A134" s="102"/>
      <c r="B134" s="103"/>
      <c r="C134" s="102"/>
      <c r="D134" s="103"/>
      <c r="E134" s="104"/>
      <c r="F134" s="103"/>
      <c r="G134" s="105"/>
      <c r="H134" s="103"/>
      <c r="I134" s="106"/>
      <c r="J134" s="683"/>
      <c r="K134" s="683"/>
      <c r="L134" s="686">
        <f t="shared" si="7"/>
        <v>0</v>
      </c>
      <c r="M134" s="683"/>
      <c r="N134" s="689">
        <f t="shared" si="8"/>
        <v>0</v>
      </c>
      <c r="O134" s="683"/>
      <c r="P134" s="693">
        <f t="shared" si="9"/>
        <v>0</v>
      </c>
    </row>
    <row r="135" spans="1:16">
      <c r="A135" s="102"/>
      <c r="B135" s="103"/>
      <c r="C135" s="102"/>
      <c r="D135" s="103"/>
      <c r="E135" s="104"/>
      <c r="F135" s="103"/>
      <c r="G135" s="105"/>
      <c r="H135" s="103"/>
      <c r="I135" s="106"/>
      <c r="J135" s="683"/>
      <c r="K135" s="683"/>
      <c r="L135" s="686">
        <f t="shared" si="7"/>
        <v>0</v>
      </c>
      <c r="M135" s="683"/>
      <c r="N135" s="689">
        <f t="shared" si="8"/>
        <v>0</v>
      </c>
      <c r="O135" s="683"/>
      <c r="P135" s="693">
        <f t="shared" si="9"/>
        <v>0</v>
      </c>
    </row>
    <row r="136" spans="1:16">
      <c r="A136" s="102"/>
      <c r="B136" s="103"/>
      <c r="C136" s="102"/>
      <c r="D136" s="103"/>
      <c r="E136" s="104"/>
      <c r="F136" s="103"/>
      <c r="G136" s="105"/>
      <c r="H136" s="103"/>
      <c r="I136" s="106"/>
      <c r="J136" s="683"/>
      <c r="K136" s="683"/>
      <c r="L136" s="686">
        <f t="shared" si="7"/>
        <v>0</v>
      </c>
      <c r="M136" s="683"/>
      <c r="N136" s="689">
        <f t="shared" si="8"/>
        <v>0</v>
      </c>
      <c r="O136" s="683"/>
      <c r="P136" s="693">
        <f t="shared" si="9"/>
        <v>0</v>
      </c>
    </row>
    <row r="137" spans="1:16">
      <c r="A137" s="102"/>
      <c r="B137" s="103"/>
      <c r="C137" s="102"/>
      <c r="D137" s="103"/>
      <c r="E137" s="104"/>
      <c r="F137" s="103"/>
      <c r="G137" s="105"/>
      <c r="H137" s="103"/>
      <c r="I137" s="106"/>
      <c r="J137" s="683"/>
      <c r="K137" s="683"/>
      <c r="L137" s="686">
        <f t="shared" si="7"/>
        <v>0</v>
      </c>
      <c r="M137" s="683"/>
      <c r="N137" s="689">
        <f t="shared" si="8"/>
        <v>0</v>
      </c>
      <c r="O137" s="683"/>
      <c r="P137" s="693">
        <f t="shared" si="9"/>
        <v>0</v>
      </c>
    </row>
    <row r="138" spans="1:16">
      <c r="A138" s="102"/>
      <c r="B138" s="103"/>
      <c r="C138" s="102"/>
      <c r="D138" s="103"/>
      <c r="E138" s="104"/>
      <c r="F138" s="103"/>
      <c r="G138" s="105"/>
      <c r="H138" s="103"/>
      <c r="I138" s="106"/>
      <c r="J138" s="683"/>
      <c r="K138" s="683"/>
      <c r="L138" s="686">
        <f t="shared" si="7"/>
        <v>0</v>
      </c>
      <c r="M138" s="683"/>
      <c r="N138" s="689">
        <f t="shared" si="8"/>
        <v>0</v>
      </c>
      <c r="O138" s="683"/>
      <c r="P138" s="693">
        <f t="shared" si="9"/>
        <v>0</v>
      </c>
    </row>
    <row r="139" spans="1:16">
      <c r="A139" s="102"/>
      <c r="B139" s="103"/>
      <c r="C139" s="102"/>
      <c r="D139" s="103"/>
      <c r="E139" s="104"/>
      <c r="F139" s="103"/>
      <c r="G139" s="105"/>
      <c r="H139" s="103"/>
      <c r="I139" s="106"/>
      <c r="J139" s="683"/>
      <c r="K139" s="683"/>
      <c r="L139" s="686">
        <f t="shared" si="7"/>
        <v>0</v>
      </c>
      <c r="M139" s="683"/>
      <c r="N139" s="689">
        <f t="shared" si="8"/>
        <v>0</v>
      </c>
      <c r="O139" s="683"/>
      <c r="P139" s="693">
        <f t="shared" si="9"/>
        <v>0</v>
      </c>
    </row>
    <row r="140" spans="1:16">
      <c r="A140" s="102"/>
      <c r="B140" s="103"/>
      <c r="C140" s="102"/>
      <c r="D140" s="103"/>
      <c r="E140" s="104"/>
      <c r="F140" s="103"/>
      <c r="G140" s="105"/>
      <c r="H140" s="103"/>
      <c r="I140" s="106"/>
      <c r="J140" s="683"/>
      <c r="K140" s="683"/>
      <c r="L140" s="686">
        <f t="shared" si="7"/>
        <v>0</v>
      </c>
      <c r="M140" s="683"/>
      <c r="N140" s="689">
        <f t="shared" si="8"/>
        <v>0</v>
      </c>
      <c r="O140" s="683"/>
      <c r="P140" s="693">
        <f t="shared" si="9"/>
        <v>0</v>
      </c>
    </row>
    <row r="141" spans="1:16">
      <c r="A141" s="102"/>
      <c r="B141" s="103"/>
      <c r="C141" s="102"/>
      <c r="D141" s="103"/>
      <c r="E141" s="104"/>
      <c r="F141" s="103"/>
      <c r="G141" s="105"/>
      <c r="H141" s="103"/>
      <c r="I141" s="106"/>
      <c r="J141" s="683"/>
      <c r="K141" s="683"/>
      <c r="L141" s="686">
        <f t="shared" si="7"/>
        <v>0</v>
      </c>
      <c r="M141" s="683"/>
      <c r="N141" s="689">
        <f t="shared" si="8"/>
        <v>0</v>
      </c>
      <c r="O141" s="683"/>
      <c r="P141" s="693">
        <f t="shared" si="9"/>
        <v>0</v>
      </c>
    </row>
    <row r="142" spans="1:16">
      <c r="A142" s="102"/>
      <c r="B142" s="103"/>
      <c r="C142" s="102"/>
      <c r="D142" s="103"/>
      <c r="E142" s="104"/>
      <c r="F142" s="103"/>
      <c r="G142" s="105"/>
      <c r="H142" s="103"/>
      <c r="I142" s="106"/>
      <c r="J142" s="683"/>
      <c r="K142" s="683"/>
      <c r="L142" s="686">
        <f t="shared" si="7"/>
        <v>0</v>
      </c>
      <c r="M142" s="683"/>
      <c r="N142" s="689">
        <f t="shared" si="8"/>
        <v>0</v>
      </c>
      <c r="O142" s="683"/>
      <c r="P142" s="693">
        <f t="shared" si="9"/>
        <v>0</v>
      </c>
    </row>
    <row r="143" spans="1:16">
      <c r="A143" s="102"/>
      <c r="B143" s="103"/>
      <c r="C143" s="102"/>
      <c r="D143" s="103"/>
      <c r="E143" s="104"/>
      <c r="F143" s="103"/>
      <c r="G143" s="105"/>
      <c r="H143" s="103"/>
      <c r="I143" s="106"/>
      <c r="J143" s="683"/>
      <c r="K143" s="683"/>
      <c r="L143" s="686">
        <f t="shared" si="7"/>
        <v>0</v>
      </c>
      <c r="M143" s="683"/>
      <c r="N143" s="689">
        <f t="shared" si="8"/>
        <v>0</v>
      </c>
      <c r="O143" s="683"/>
      <c r="P143" s="693">
        <f t="shared" si="9"/>
        <v>0</v>
      </c>
    </row>
    <row r="144" spans="1:16">
      <c r="A144" s="102"/>
      <c r="B144" s="103"/>
      <c r="C144" s="102"/>
      <c r="D144" s="103"/>
      <c r="E144" s="104"/>
      <c r="F144" s="103"/>
      <c r="G144" s="105"/>
      <c r="H144" s="103"/>
      <c r="I144" s="106"/>
      <c r="J144" s="683"/>
      <c r="K144" s="683"/>
      <c r="L144" s="686">
        <f t="shared" si="7"/>
        <v>0</v>
      </c>
      <c r="M144" s="683"/>
      <c r="N144" s="689">
        <f t="shared" si="8"/>
        <v>0</v>
      </c>
      <c r="O144" s="683"/>
      <c r="P144" s="693">
        <f t="shared" si="9"/>
        <v>0</v>
      </c>
    </row>
    <row r="145" spans="1:16">
      <c r="A145" s="102"/>
      <c r="B145" s="103"/>
      <c r="C145" s="102"/>
      <c r="D145" s="103"/>
      <c r="E145" s="104"/>
      <c r="F145" s="103"/>
      <c r="G145" s="105"/>
      <c r="H145" s="103"/>
      <c r="I145" s="106"/>
      <c r="J145" s="683"/>
      <c r="K145" s="683"/>
      <c r="L145" s="686">
        <f t="shared" si="7"/>
        <v>0</v>
      </c>
      <c r="M145" s="683"/>
      <c r="N145" s="689">
        <f t="shared" si="8"/>
        <v>0</v>
      </c>
      <c r="O145" s="683"/>
      <c r="P145" s="693">
        <f t="shared" si="9"/>
        <v>0</v>
      </c>
    </row>
    <row r="146" spans="1:16">
      <c r="A146" s="102"/>
      <c r="B146" s="103"/>
      <c r="C146" s="102"/>
      <c r="D146" s="103"/>
      <c r="E146" s="104"/>
      <c r="F146" s="103"/>
      <c r="G146" s="105"/>
      <c r="H146" s="103"/>
      <c r="I146" s="106"/>
      <c r="J146" s="683"/>
      <c r="K146" s="683"/>
      <c r="L146" s="686">
        <f t="shared" si="7"/>
        <v>0</v>
      </c>
      <c r="M146" s="683"/>
      <c r="N146" s="689">
        <f t="shared" si="8"/>
        <v>0</v>
      </c>
      <c r="O146" s="683"/>
      <c r="P146" s="693">
        <f t="shared" si="9"/>
        <v>0</v>
      </c>
    </row>
    <row r="147" spans="1:16">
      <c r="A147" s="102"/>
      <c r="B147" s="103"/>
      <c r="C147" s="102"/>
      <c r="D147" s="103"/>
      <c r="E147" s="104"/>
      <c r="F147" s="103"/>
      <c r="G147" s="105"/>
      <c r="H147" s="103"/>
      <c r="I147" s="106"/>
      <c r="J147" s="683"/>
      <c r="K147" s="683"/>
      <c r="L147" s="686">
        <f t="shared" si="7"/>
        <v>0</v>
      </c>
      <c r="M147" s="683"/>
      <c r="N147" s="689">
        <f t="shared" si="8"/>
        <v>0</v>
      </c>
      <c r="O147" s="683"/>
      <c r="P147" s="693">
        <f t="shared" si="9"/>
        <v>0</v>
      </c>
    </row>
    <row r="148" spans="1:16">
      <c r="A148" s="102"/>
      <c r="B148" s="103"/>
      <c r="C148" s="102"/>
      <c r="D148" s="103"/>
      <c r="E148" s="104"/>
      <c r="F148" s="103"/>
      <c r="G148" s="105"/>
      <c r="H148" s="103"/>
      <c r="I148" s="106"/>
      <c r="J148" s="683"/>
      <c r="K148" s="683"/>
      <c r="L148" s="686">
        <f t="shared" si="7"/>
        <v>0</v>
      </c>
      <c r="M148" s="683"/>
      <c r="N148" s="689">
        <f t="shared" si="8"/>
        <v>0</v>
      </c>
      <c r="O148" s="683"/>
      <c r="P148" s="693">
        <f t="shared" si="9"/>
        <v>0</v>
      </c>
    </row>
    <row r="149" spans="1:16">
      <c r="A149" s="102"/>
      <c r="B149" s="103"/>
      <c r="C149" s="102"/>
      <c r="D149" s="103"/>
      <c r="E149" s="104"/>
      <c r="F149" s="103"/>
      <c r="G149" s="105"/>
      <c r="H149" s="103"/>
      <c r="I149" s="106"/>
      <c r="J149" s="683"/>
      <c r="K149" s="683"/>
      <c r="L149" s="686">
        <f t="shared" si="7"/>
        <v>0</v>
      </c>
      <c r="M149" s="683"/>
      <c r="N149" s="689">
        <f t="shared" si="8"/>
        <v>0</v>
      </c>
      <c r="O149" s="683"/>
      <c r="P149" s="693">
        <f t="shared" si="9"/>
        <v>0</v>
      </c>
    </row>
    <row r="150" spans="1:16">
      <c r="A150" s="102"/>
      <c r="B150" s="103"/>
      <c r="C150" s="102"/>
      <c r="D150" s="103"/>
      <c r="E150" s="104"/>
      <c r="F150" s="103"/>
      <c r="G150" s="105"/>
      <c r="H150" s="103"/>
      <c r="I150" s="106"/>
      <c r="J150" s="683"/>
      <c r="K150" s="683"/>
      <c r="L150" s="686">
        <f t="shared" si="7"/>
        <v>0</v>
      </c>
      <c r="M150" s="683"/>
      <c r="N150" s="689">
        <f t="shared" si="8"/>
        <v>0</v>
      </c>
      <c r="O150" s="683"/>
      <c r="P150" s="693">
        <f t="shared" si="9"/>
        <v>0</v>
      </c>
    </row>
    <row r="151" spans="1:16">
      <c r="A151" s="102"/>
      <c r="B151" s="103"/>
      <c r="C151" s="102"/>
      <c r="D151" s="103"/>
      <c r="E151" s="104"/>
      <c r="F151" s="103"/>
      <c r="G151" s="105"/>
      <c r="H151" s="103"/>
      <c r="I151" s="106"/>
      <c r="J151" s="683"/>
      <c r="K151" s="683"/>
      <c r="L151" s="686">
        <f t="shared" si="7"/>
        <v>0</v>
      </c>
      <c r="M151" s="683"/>
      <c r="N151" s="689">
        <f t="shared" si="8"/>
        <v>0</v>
      </c>
      <c r="O151" s="683"/>
      <c r="P151" s="693">
        <f t="shared" si="9"/>
        <v>0</v>
      </c>
    </row>
    <row r="152" spans="1:16">
      <c r="A152" s="102"/>
      <c r="B152" s="103"/>
      <c r="C152" s="102"/>
      <c r="D152" s="103"/>
      <c r="E152" s="104"/>
      <c r="F152" s="103"/>
      <c r="G152" s="105"/>
      <c r="H152" s="103"/>
      <c r="I152" s="106"/>
      <c r="J152" s="683"/>
      <c r="K152" s="683"/>
      <c r="L152" s="686">
        <f t="shared" si="7"/>
        <v>0</v>
      </c>
      <c r="M152" s="683"/>
      <c r="N152" s="689">
        <f t="shared" si="8"/>
        <v>0</v>
      </c>
      <c r="O152" s="683"/>
      <c r="P152" s="693">
        <f t="shared" si="9"/>
        <v>0</v>
      </c>
    </row>
    <row r="153" spans="1:16">
      <c r="A153" s="102"/>
      <c r="B153" s="103"/>
      <c r="C153" s="102"/>
      <c r="D153" s="103"/>
      <c r="E153" s="104"/>
      <c r="F153" s="103"/>
      <c r="G153" s="105"/>
      <c r="H153" s="103"/>
      <c r="I153" s="106"/>
      <c r="J153" s="683"/>
      <c r="K153" s="683"/>
      <c r="L153" s="686">
        <f t="shared" si="7"/>
        <v>0</v>
      </c>
      <c r="M153" s="683"/>
      <c r="N153" s="689">
        <f t="shared" si="8"/>
        <v>0</v>
      </c>
      <c r="O153" s="683"/>
      <c r="P153" s="693">
        <f t="shared" si="9"/>
        <v>0</v>
      </c>
    </row>
    <row r="154" spans="1:16">
      <c r="A154" s="102"/>
      <c r="B154" s="103"/>
      <c r="C154" s="102"/>
      <c r="D154" s="103"/>
      <c r="E154" s="104"/>
      <c r="F154" s="103"/>
      <c r="G154" s="105"/>
      <c r="H154" s="103"/>
      <c r="I154" s="106"/>
      <c r="J154" s="683"/>
      <c r="K154" s="683"/>
      <c r="L154" s="686">
        <f t="shared" si="7"/>
        <v>0</v>
      </c>
      <c r="M154" s="683"/>
      <c r="N154" s="689">
        <f t="shared" si="8"/>
        <v>0</v>
      </c>
      <c r="O154" s="683"/>
      <c r="P154" s="693">
        <f t="shared" si="9"/>
        <v>0</v>
      </c>
    </row>
    <row r="155" spans="1:16">
      <c r="A155" s="102"/>
      <c r="B155" s="103"/>
      <c r="C155" s="102"/>
      <c r="D155" s="103"/>
      <c r="E155" s="104"/>
      <c r="F155" s="103"/>
      <c r="G155" s="105"/>
      <c r="H155" s="103"/>
      <c r="I155" s="106"/>
      <c r="J155" s="683"/>
      <c r="K155" s="683"/>
      <c r="L155" s="686">
        <f t="shared" si="7"/>
        <v>0</v>
      </c>
      <c r="M155" s="683"/>
      <c r="N155" s="689">
        <f t="shared" si="8"/>
        <v>0</v>
      </c>
      <c r="O155" s="683"/>
      <c r="P155" s="693">
        <f t="shared" si="9"/>
        <v>0</v>
      </c>
    </row>
    <row r="156" spans="1:16">
      <c r="A156" s="102"/>
      <c r="B156" s="103"/>
      <c r="C156" s="102"/>
      <c r="D156" s="103"/>
      <c r="E156" s="104"/>
      <c r="F156" s="103"/>
      <c r="G156" s="105"/>
      <c r="H156" s="103"/>
      <c r="I156" s="106"/>
      <c r="J156" s="683"/>
      <c r="K156" s="683"/>
      <c r="L156" s="686">
        <f t="shared" si="7"/>
        <v>0</v>
      </c>
      <c r="M156" s="683"/>
      <c r="N156" s="689">
        <f t="shared" si="8"/>
        <v>0</v>
      </c>
      <c r="O156" s="683"/>
      <c r="P156" s="693">
        <f t="shared" si="9"/>
        <v>0</v>
      </c>
    </row>
    <row r="157" spans="1:16">
      <c r="A157" s="102"/>
      <c r="B157" s="103"/>
      <c r="C157" s="102"/>
      <c r="D157" s="103"/>
      <c r="E157" s="104"/>
      <c r="F157" s="103"/>
      <c r="G157" s="105"/>
      <c r="H157" s="103"/>
      <c r="I157" s="106"/>
      <c r="J157" s="683"/>
      <c r="K157" s="683"/>
      <c r="L157" s="686">
        <f t="shared" si="7"/>
        <v>0</v>
      </c>
      <c r="M157" s="683"/>
      <c r="N157" s="689">
        <f t="shared" si="8"/>
        <v>0</v>
      </c>
      <c r="O157" s="683"/>
      <c r="P157" s="693">
        <f t="shared" si="9"/>
        <v>0</v>
      </c>
    </row>
    <row r="158" spans="1:16">
      <c r="A158" s="102"/>
      <c r="B158" s="103"/>
      <c r="C158" s="102"/>
      <c r="D158" s="103"/>
      <c r="E158" s="104"/>
      <c r="F158" s="103"/>
      <c r="G158" s="105"/>
      <c r="H158" s="103"/>
      <c r="I158" s="106"/>
      <c r="J158" s="683"/>
      <c r="K158" s="683"/>
      <c r="L158" s="686">
        <f t="shared" si="7"/>
        <v>0</v>
      </c>
      <c r="M158" s="683"/>
      <c r="N158" s="689">
        <f t="shared" si="8"/>
        <v>0</v>
      </c>
      <c r="O158" s="683"/>
      <c r="P158" s="693">
        <f t="shared" si="9"/>
        <v>0</v>
      </c>
    </row>
    <row r="159" spans="1:16">
      <c r="A159" s="102"/>
      <c r="B159" s="103"/>
      <c r="C159" s="102"/>
      <c r="D159" s="103"/>
      <c r="E159" s="104"/>
      <c r="F159" s="103"/>
      <c r="G159" s="105"/>
      <c r="H159" s="103"/>
      <c r="I159" s="106"/>
      <c r="J159" s="683"/>
      <c r="K159" s="683"/>
      <c r="L159" s="686">
        <f t="shared" si="7"/>
        <v>0</v>
      </c>
      <c r="M159" s="683"/>
      <c r="N159" s="689">
        <f t="shared" si="8"/>
        <v>0</v>
      </c>
      <c r="O159" s="683"/>
      <c r="P159" s="693">
        <f t="shared" si="9"/>
        <v>0</v>
      </c>
    </row>
    <row r="160" spans="1:16">
      <c r="A160" s="102"/>
      <c r="B160" s="103"/>
      <c r="C160" s="102"/>
      <c r="D160" s="103"/>
      <c r="E160" s="104"/>
      <c r="F160" s="103"/>
      <c r="G160" s="105"/>
      <c r="H160" s="103"/>
      <c r="I160" s="106"/>
      <c r="J160" s="683"/>
      <c r="K160" s="683"/>
      <c r="L160" s="686">
        <f t="shared" si="7"/>
        <v>0</v>
      </c>
      <c r="M160" s="683"/>
      <c r="N160" s="689">
        <f t="shared" si="8"/>
        <v>0</v>
      </c>
      <c r="O160" s="683"/>
      <c r="P160" s="693">
        <f t="shared" si="9"/>
        <v>0</v>
      </c>
    </row>
    <row r="161" spans="1:16">
      <c r="A161" s="102"/>
      <c r="B161" s="103"/>
      <c r="C161" s="102"/>
      <c r="D161" s="103"/>
      <c r="E161" s="104"/>
      <c r="F161" s="103"/>
      <c r="G161" s="105"/>
      <c r="H161" s="103"/>
      <c r="I161" s="106"/>
      <c r="J161" s="683"/>
      <c r="K161" s="683"/>
      <c r="L161" s="686">
        <f t="shared" si="7"/>
        <v>0</v>
      </c>
      <c r="M161" s="683"/>
      <c r="N161" s="689">
        <f t="shared" si="8"/>
        <v>0</v>
      </c>
      <c r="O161" s="683"/>
      <c r="P161" s="693">
        <f t="shared" si="9"/>
        <v>0</v>
      </c>
    </row>
    <row r="162" spans="1:16">
      <c r="A162" s="102"/>
      <c r="B162" s="103"/>
      <c r="C162" s="102"/>
      <c r="D162" s="103"/>
      <c r="E162" s="104"/>
      <c r="F162" s="103"/>
      <c r="G162" s="105"/>
      <c r="H162" s="103"/>
      <c r="I162" s="106"/>
      <c r="J162" s="683"/>
      <c r="K162" s="683"/>
      <c r="L162" s="686">
        <f t="shared" si="7"/>
        <v>0</v>
      </c>
      <c r="M162" s="683"/>
      <c r="N162" s="689">
        <f t="shared" si="8"/>
        <v>0</v>
      </c>
      <c r="O162" s="683"/>
      <c r="P162" s="693">
        <f t="shared" si="9"/>
        <v>0</v>
      </c>
    </row>
    <row r="163" spans="1:16">
      <c r="A163" s="102"/>
      <c r="B163" s="103"/>
      <c r="C163" s="102"/>
      <c r="D163" s="103"/>
      <c r="E163" s="104"/>
      <c r="F163" s="103"/>
      <c r="G163" s="105"/>
      <c r="H163" s="103"/>
      <c r="I163" s="106"/>
      <c r="J163" s="683"/>
      <c r="K163" s="683"/>
      <c r="L163" s="686">
        <f t="shared" si="7"/>
        <v>0</v>
      </c>
      <c r="M163" s="683"/>
      <c r="N163" s="689">
        <f t="shared" si="8"/>
        <v>0</v>
      </c>
      <c r="O163" s="683"/>
      <c r="P163" s="693">
        <f t="shared" si="9"/>
        <v>0</v>
      </c>
    </row>
    <row r="164" spans="1:16">
      <c r="A164" s="102"/>
      <c r="B164" s="103"/>
      <c r="C164" s="102"/>
      <c r="D164" s="103"/>
      <c r="E164" s="104"/>
      <c r="F164" s="103"/>
      <c r="G164" s="105"/>
      <c r="H164" s="103"/>
      <c r="I164" s="106"/>
      <c r="J164" s="683"/>
      <c r="K164" s="683"/>
      <c r="L164" s="686">
        <f t="shared" si="7"/>
        <v>0</v>
      </c>
      <c r="M164" s="683"/>
      <c r="N164" s="689">
        <f t="shared" si="8"/>
        <v>0</v>
      </c>
      <c r="O164" s="683"/>
      <c r="P164" s="693">
        <f t="shared" si="9"/>
        <v>0</v>
      </c>
    </row>
    <row r="165" spans="1:16">
      <c r="A165" s="102"/>
      <c r="B165" s="103"/>
      <c r="C165" s="102"/>
      <c r="D165" s="103"/>
      <c r="E165" s="104"/>
      <c r="F165" s="103"/>
      <c r="G165" s="105"/>
      <c r="H165" s="103"/>
      <c r="I165" s="106"/>
      <c r="J165" s="683"/>
      <c r="K165" s="683"/>
      <c r="L165" s="686">
        <f t="shared" si="7"/>
        <v>0</v>
      </c>
      <c r="M165" s="683"/>
      <c r="N165" s="689">
        <f t="shared" si="8"/>
        <v>0</v>
      </c>
      <c r="O165" s="683"/>
      <c r="P165" s="693">
        <f t="shared" si="9"/>
        <v>0</v>
      </c>
    </row>
    <row r="166" spans="1:16">
      <c r="A166" s="102"/>
      <c r="B166" s="103"/>
      <c r="C166" s="102"/>
      <c r="D166" s="103"/>
      <c r="E166" s="104"/>
      <c r="F166" s="103"/>
      <c r="G166" s="105"/>
      <c r="H166" s="103"/>
      <c r="I166" s="106"/>
      <c r="J166" s="683"/>
      <c r="K166" s="683"/>
      <c r="L166" s="686">
        <f t="shared" si="7"/>
        <v>0</v>
      </c>
      <c r="M166" s="683"/>
      <c r="N166" s="689">
        <f t="shared" si="8"/>
        <v>0</v>
      </c>
      <c r="O166" s="683"/>
      <c r="P166" s="693">
        <f t="shared" si="9"/>
        <v>0</v>
      </c>
    </row>
    <row r="167" spans="1:16">
      <c r="A167" s="102"/>
      <c r="B167" s="103"/>
      <c r="C167" s="102"/>
      <c r="D167" s="103"/>
      <c r="E167" s="104"/>
      <c r="F167" s="103"/>
      <c r="G167" s="105"/>
      <c r="H167" s="103"/>
      <c r="I167" s="106"/>
      <c r="J167" s="683"/>
      <c r="K167" s="683"/>
      <c r="L167" s="686">
        <f t="shared" si="7"/>
        <v>0</v>
      </c>
      <c r="M167" s="683"/>
      <c r="N167" s="689">
        <f t="shared" si="8"/>
        <v>0</v>
      </c>
      <c r="O167" s="683"/>
      <c r="P167" s="693">
        <f t="shared" si="9"/>
        <v>0</v>
      </c>
    </row>
    <row r="168" spans="1:16">
      <c r="A168" s="102"/>
      <c r="B168" s="103"/>
      <c r="C168" s="102"/>
      <c r="D168" s="103"/>
      <c r="E168" s="104"/>
      <c r="F168" s="103"/>
      <c r="G168" s="105"/>
      <c r="H168" s="103"/>
      <c r="I168" s="106"/>
      <c r="J168" s="683"/>
      <c r="K168" s="683"/>
      <c r="L168" s="686">
        <f t="shared" si="7"/>
        <v>0</v>
      </c>
      <c r="M168" s="683"/>
      <c r="N168" s="689">
        <f t="shared" si="8"/>
        <v>0</v>
      </c>
      <c r="O168" s="683"/>
      <c r="P168" s="693">
        <f t="shared" si="9"/>
        <v>0</v>
      </c>
    </row>
    <row r="169" spans="1:16">
      <c r="A169" s="102"/>
      <c r="B169" s="103"/>
      <c r="C169" s="102"/>
      <c r="D169" s="103"/>
      <c r="E169" s="104"/>
      <c r="F169" s="103"/>
      <c r="G169" s="105"/>
      <c r="H169" s="103"/>
      <c r="I169" s="106"/>
      <c r="J169" s="683"/>
      <c r="K169" s="683"/>
      <c r="L169" s="686">
        <f t="shared" si="7"/>
        <v>0</v>
      </c>
      <c r="M169" s="683"/>
      <c r="N169" s="689">
        <f t="shared" si="8"/>
        <v>0</v>
      </c>
      <c r="O169" s="683"/>
      <c r="P169" s="693">
        <f t="shared" si="9"/>
        <v>0</v>
      </c>
    </row>
    <row r="170" spans="1:16">
      <c r="A170" s="102"/>
      <c r="B170" s="103"/>
      <c r="C170" s="102"/>
      <c r="D170" s="103"/>
      <c r="E170" s="104"/>
      <c r="F170" s="103"/>
      <c r="G170" s="105"/>
      <c r="H170" s="103"/>
      <c r="I170" s="106"/>
      <c r="J170" s="683"/>
      <c r="K170" s="683"/>
      <c r="L170" s="686">
        <f t="shared" si="7"/>
        <v>0</v>
      </c>
      <c r="M170" s="683"/>
      <c r="N170" s="689">
        <f t="shared" si="8"/>
        <v>0</v>
      </c>
      <c r="O170" s="683"/>
      <c r="P170" s="693">
        <f t="shared" si="9"/>
        <v>0</v>
      </c>
    </row>
    <row r="171" spans="1:16">
      <c r="A171" s="102"/>
      <c r="B171" s="103"/>
      <c r="C171" s="102"/>
      <c r="D171" s="103"/>
      <c r="E171" s="104"/>
      <c r="F171" s="103"/>
      <c r="G171" s="105"/>
      <c r="H171" s="103"/>
      <c r="I171" s="106"/>
      <c r="J171" s="683"/>
      <c r="K171" s="683"/>
      <c r="L171" s="686">
        <f t="shared" si="7"/>
        <v>0</v>
      </c>
      <c r="M171" s="683"/>
      <c r="N171" s="689">
        <f t="shared" si="8"/>
        <v>0</v>
      </c>
      <c r="O171" s="683"/>
      <c r="P171" s="693">
        <f t="shared" si="9"/>
        <v>0</v>
      </c>
    </row>
    <row r="172" spans="1:16">
      <c r="A172" s="102"/>
      <c r="B172" s="103"/>
      <c r="C172" s="102"/>
      <c r="D172" s="103"/>
      <c r="E172" s="104"/>
      <c r="F172" s="103"/>
      <c r="G172" s="105"/>
      <c r="H172" s="103"/>
      <c r="I172" s="106"/>
      <c r="J172" s="683"/>
      <c r="K172" s="683"/>
      <c r="L172" s="686">
        <f t="shared" si="7"/>
        <v>0</v>
      </c>
      <c r="M172" s="683"/>
      <c r="N172" s="689">
        <f t="shared" si="8"/>
        <v>0</v>
      </c>
      <c r="O172" s="683"/>
      <c r="P172" s="693">
        <f t="shared" si="9"/>
        <v>0</v>
      </c>
    </row>
    <row r="173" spans="1:16">
      <c r="A173" s="102"/>
      <c r="B173" s="103"/>
      <c r="C173" s="102"/>
      <c r="D173" s="103"/>
      <c r="E173" s="104"/>
      <c r="F173" s="103"/>
      <c r="G173" s="105"/>
      <c r="H173" s="103"/>
      <c r="I173" s="106"/>
      <c r="J173" s="683"/>
      <c r="K173" s="683"/>
      <c r="L173" s="686">
        <f t="shared" si="7"/>
        <v>0</v>
      </c>
      <c r="M173" s="683"/>
      <c r="N173" s="689">
        <f t="shared" si="8"/>
        <v>0</v>
      </c>
      <c r="O173" s="683"/>
      <c r="P173" s="693">
        <f t="shared" si="9"/>
        <v>0</v>
      </c>
    </row>
    <row r="174" spans="1:16">
      <c r="A174" s="102"/>
      <c r="B174" s="103"/>
      <c r="C174" s="102"/>
      <c r="D174" s="103"/>
      <c r="E174" s="104"/>
      <c r="F174" s="103"/>
      <c r="G174" s="105"/>
      <c r="H174" s="103"/>
      <c r="I174" s="106"/>
      <c r="J174" s="683"/>
      <c r="K174" s="683"/>
      <c r="L174" s="686">
        <f t="shared" si="7"/>
        <v>0</v>
      </c>
      <c r="M174" s="683"/>
      <c r="N174" s="689">
        <f t="shared" si="8"/>
        <v>0</v>
      </c>
      <c r="O174" s="683"/>
      <c r="P174" s="693">
        <f t="shared" si="9"/>
        <v>0</v>
      </c>
    </row>
    <row r="175" spans="1:16">
      <c r="A175" s="102"/>
      <c r="B175" s="103"/>
      <c r="C175" s="102"/>
      <c r="D175" s="103"/>
      <c r="E175" s="104"/>
      <c r="F175" s="103"/>
      <c r="G175" s="105"/>
      <c r="H175" s="103"/>
      <c r="I175" s="106"/>
      <c r="J175" s="683"/>
      <c r="K175" s="683"/>
      <c r="L175" s="686">
        <f t="shared" si="7"/>
        <v>0</v>
      </c>
      <c r="M175" s="683"/>
      <c r="N175" s="689">
        <f t="shared" si="8"/>
        <v>0</v>
      </c>
      <c r="O175" s="683"/>
      <c r="P175" s="693">
        <f t="shared" si="9"/>
        <v>0</v>
      </c>
    </row>
    <row r="176" spans="1:16">
      <c r="A176" s="102"/>
      <c r="B176" s="103"/>
      <c r="C176" s="102"/>
      <c r="D176" s="103"/>
      <c r="E176" s="104"/>
      <c r="F176" s="103"/>
      <c r="G176" s="105"/>
      <c r="H176" s="103"/>
      <c r="I176" s="106"/>
      <c r="J176" s="683"/>
      <c r="K176" s="683"/>
      <c r="L176" s="686">
        <f t="shared" si="7"/>
        <v>0</v>
      </c>
      <c r="M176" s="683"/>
      <c r="N176" s="689">
        <f t="shared" si="8"/>
        <v>0</v>
      </c>
      <c r="O176" s="683"/>
      <c r="P176" s="693">
        <f t="shared" si="9"/>
        <v>0</v>
      </c>
    </row>
    <row r="177" spans="1:16">
      <c r="A177" s="102"/>
      <c r="B177" s="103"/>
      <c r="C177" s="102"/>
      <c r="D177" s="103"/>
      <c r="E177" s="104"/>
      <c r="F177" s="103"/>
      <c r="G177" s="105"/>
      <c r="H177" s="103"/>
      <c r="I177" s="106"/>
      <c r="J177" s="683"/>
      <c r="K177" s="683"/>
      <c r="L177" s="686">
        <f t="shared" si="7"/>
        <v>0</v>
      </c>
      <c r="M177" s="683"/>
      <c r="N177" s="689">
        <f t="shared" si="8"/>
        <v>0</v>
      </c>
      <c r="O177" s="683"/>
      <c r="P177" s="693">
        <f t="shared" si="9"/>
        <v>0</v>
      </c>
    </row>
    <row r="178" spans="1:16">
      <c r="A178" s="102"/>
      <c r="B178" s="103"/>
      <c r="C178" s="102"/>
      <c r="D178" s="103"/>
      <c r="E178" s="104"/>
      <c r="F178" s="103"/>
      <c r="G178" s="105"/>
      <c r="H178" s="103"/>
      <c r="I178" s="106"/>
      <c r="J178" s="683"/>
      <c r="K178" s="683"/>
      <c r="L178" s="686">
        <f t="shared" si="7"/>
        <v>0</v>
      </c>
      <c r="M178" s="683"/>
      <c r="N178" s="689">
        <f t="shared" si="8"/>
        <v>0</v>
      </c>
      <c r="O178" s="683"/>
      <c r="P178" s="693">
        <f t="shared" si="9"/>
        <v>0</v>
      </c>
    </row>
    <row r="179" spans="1:16">
      <c r="A179" s="102"/>
      <c r="B179" s="103"/>
      <c r="C179" s="102"/>
      <c r="D179" s="103"/>
      <c r="E179" s="104"/>
      <c r="F179" s="103"/>
      <c r="G179" s="105"/>
      <c r="H179" s="103"/>
      <c r="I179" s="106"/>
      <c r="J179" s="683"/>
      <c r="K179" s="683"/>
      <c r="L179" s="686">
        <f t="shared" si="7"/>
        <v>0</v>
      </c>
      <c r="M179" s="683"/>
      <c r="N179" s="689">
        <f t="shared" si="8"/>
        <v>0</v>
      </c>
      <c r="O179" s="683"/>
      <c r="P179" s="693">
        <f t="shared" si="9"/>
        <v>0</v>
      </c>
    </row>
    <row r="180" spans="1:16">
      <c r="A180" s="102"/>
      <c r="B180" s="103"/>
      <c r="C180" s="102"/>
      <c r="D180" s="103"/>
      <c r="E180" s="104"/>
      <c r="F180" s="103"/>
      <c r="G180" s="105"/>
      <c r="H180" s="103"/>
      <c r="I180" s="106"/>
      <c r="J180" s="683"/>
      <c r="K180" s="683"/>
      <c r="L180" s="686">
        <f t="shared" si="7"/>
        <v>0</v>
      </c>
      <c r="M180" s="683"/>
      <c r="N180" s="689">
        <f t="shared" si="8"/>
        <v>0</v>
      </c>
      <c r="O180" s="683"/>
      <c r="P180" s="693">
        <f t="shared" si="9"/>
        <v>0</v>
      </c>
    </row>
    <row r="181" spans="1:16">
      <c r="A181" s="102"/>
      <c r="B181" s="103"/>
      <c r="C181" s="102"/>
      <c r="D181" s="103"/>
      <c r="E181" s="104"/>
      <c r="F181" s="103"/>
      <c r="G181" s="105"/>
      <c r="H181" s="103"/>
      <c r="I181" s="106"/>
      <c r="J181" s="683"/>
      <c r="K181" s="683"/>
      <c r="L181" s="686">
        <f t="shared" si="7"/>
        <v>0</v>
      </c>
      <c r="M181" s="683"/>
      <c r="N181" s="689">
        <f t="shared" si="8"/>
        <v>0</v>
      </c>
      <c r="O181" s="683"/>
      <c r="P181" s="693">
        <f t="shared" si="9"/>
        <v>0</v>
      </c>
    </row>
    <row r="182" spans="1:16">
      <c r="A182" s="102"/>
      <c r="B182" s="103"/>
      <c r="C182" s="102"/>
      <c r="D182" s="103"/>
      <c r="E182" s="104"/>
      <c r="F182" s="103"/>
      <c r="G182" s="105"/>
      <c r="H182" s="103"/>
      <c r="I182" s="106"/>
      <c r="J182" s="683"/>
      <c r="K182" s="683"/>
      <c r="L182" s="686">
        <f t="shared" ref="L182:L241" si="10">SUM(J182:K182)</f>
        <v>0</v>
      </c>
      <c r="M182" s="683"/>
      <c r="N182" s="689">
        <f t="shared" ref="N182:N241" si="11">SUM(L182-M182)</f>
        <v>0</v>
      </c>
      <c r="O182" s="683"/>
      <c r="P182" s="693">
        <f t="shared" ref="P182:P240" si="12">SUM(N182-O182)</f>
        <v>0</v>
      </c>
    </row>
    <row r="183" spans="1:16">
      <c r="A183" s="102"/>
      <c r="B183" s="103"/>
      <c r="C183" s="102"/>
      <c r="D183" s="103"/>
      <c r="E183" s="104"/>
      <c r="F183" s="103"/>
      <c r="G183" s="105"/>
      <c r="H183" s="103"/>
      <c r="I183" s="106"/>
      <c r="J183" s="683"/>
      <c r="K183" s="683"/>
      <c r="L183" s="686">
        <f t="shared" si="10"/>
        <v>0</v>
      </c>
      <c r="M183" s="683"/>
      <c r="N183" s="689">
        <f t="shared" si="11"/>
        <v>0</v>
      </c>
      <c r="O183" s="683"/>
      <c r="P183" s="693">
        <f t="shared" si="12"/>
        <v>0</v>
      </c>
    </row>
    <row r="184" spans="1:16">
      <c r="A184" s="102"/>
      <c r="B184" s="103"/>
      <c r="C184" s="102"/>
      <c r="D184" s="103"/>
      <c r="E184" s="104"/>
      <c r="F184" s="103"/>
      <c r="G184" s="105"/>
      <c r="H184" s="103"/>
      <c r="I184" s="106"/>
      <c r="J184" s="683"/>
      <c r="K184" s="683"/>
      <c r="L184" s="686">
        <f t="shared" si="10"/>
        <v>0</v>
      </c>
      <c r="M184" s="683"/>
      <c r="N184" s="689">
        <f t="shared" si="11"/>
        <v>0</v>
      </c>
      <c r="O184" s="683"/>
      <c r="P184" s="693">
        <f t="shared" si="12"/>
        <v>0</v>
      </c>
    </row>
    <row r="185" spans="1:16">
      <c r="A185" s="102"/>
      <c r="B185" s="103"/>
      <c r="C185" s="102"/>
      <c r="D185" s="103"/>
      <c r="E185" s="104"/>
      <c r="F185" s="103"/>
      <c r="G185" s="105"/>
      <c r="H185" s="103"/>
      <c r="I185" s="106"/>
      <c r="J185" s="683"/>
      <c r="K185" s="683"/>
      <c r="L185" s="686">
        <f t="shared" si="10"/>
        <v>0</v>
      </c>
      <c r="M185" s="683"/>
      <c r="N185" s="689">
        <f t="shared" si="11"/>
        <v>0</v>
      </c>
      <c r="O185" s="683"/>
      <c r="P185" s="693">
        <f t="shared" si="12"/>
        <v>0</v>
      </c>
    </row>
    <row r="186" spans="1:16">
      <c r="A186" s="102"/>
      <c r="B186" s="103"/>
      <c r="C186" s="102"/>
      <c r="D186" s="103"/>
      <c r="E186" s="104"/>
      <c r="F186" s="103"/>
      <c r="G186" s="105"/>
      <c r="H186" s="103"/>
      <c r="I186" s="106"/>
      <c r="J186" s="683"/>
      <c r="K186" s="683"/>
      <c r="L186" s="686">
        <f t="shared" si="10"/>
        <v>0</v>
      </c>
      <c r="M186" s="683"/>
      <c r="N186" s="689">
        <f t="shared" si="11"/>
        <v>0</v>
      </c>
      <c r="O186" s="683"/>
      <c r="P186" s="693">
        <f t="shared" si="12"/>
        <v>0</v>
      </c>
    </row>
    <row r="187" spans="1:16">
      <c r="A187" s="102"/>
      <c r="B187" s="103"/>
      <c r="C187" s="102"/>
      <c r="D187" s="103"/>
      <c r="E187" s="104"/>
      <c r="F187" s="103"/>
      <c r="G187" s="105"/>
      <c r="H187" s="103"/>
      <c r="I187" s="106"/>
      <c r="J187" s="683"/>
      <c r="K187" s="683"/>
      <c r="L187" s="686">
        <f t="shared" si="10"/>
        <v>0</v>
      </c>
      <c r="M187" s="683"/>
      <c r="N187" s="689">
        <f t="shared" si="11"/>
        <v>0</v>
      </c>
      <c r="O187" s="683"/>
      <c r="P187" s="693">
        <f t="shared" si="12"/>
        <v>0</v>
      </c>
    </row>
    <row r="188" spans="1:16">
      <c r="A188" s="102"/>
      <c r="B188" s="103"/>
      <c r="C188" s="102"/>
      <c r="D188" s="103"/>
      <c r="E188" s="104"/>
      <c r="F188" s="103"/>
      <c r="G188" s="105"/>
      <c r="H188" s="103"/>
      <c r="I188" s="106"/>
      <c r="J188" s="683"/>
      <c r="K188" s="683"/>
      <c r="L188" s="686">
        <f t="shared" si="10"/>
        <v>0</v>
      </c>
      <c r="M188" s="683"/>
      <c r="N188" s="689">
        <f t="shared" si="11"/>
        <v>0</v>
      </c>
      <c r="O188" s="683"/>
      <c r="P188" s="693">
        <f t="shared" si="12"/>
        <v>0</v>
      </c>
    </row>
    <row r="189" spans="1:16">
      <c r="A189" s="102"/>
      <c r="B189" s="103"/>
      <c r="C189" s="102"/>
      <c r="D189" s="103"/>
      <c r="E189" s="104"/>
      <c r="F189" s="103"/>
      <c r="G189" s="105"/>
      <c r="H189" s="103"/>
      <c r="I189" s="106"/>
      <c r="J189" s="683"/>
      <c r="K189" s="683"/>
      <c r="L189" s="686">
        <f t="shared" si="10"/>
        <v>0</v>
      </c>
      <c r="M189" s="683"/>
      <c r="N189" s="689">
        <f t="shared" si="11"/>
        <v>0</v>
      </c>
      <c r="O189" s="683"/>
      <c r="P189" s="693">
        <f t="shared" si="12"/>
        <v>0</v>
      </c>
    </row>
    <row r="190" spans="1:16">
      <c r="A190" s="102"/>
      <c r="B190" s="103"/>
      <c r="C190" s="102"/>
      <c r="D190" s="103"/>
      <c r="E190" s="104"/>
      <c r="F190" s="103"/>
      <c r="G190" s="105"/>
      <c r="H190" s="103"/>
      <c r="I190" s="106"/>
      <c r="J190" s="683"/>
      <c r="K190" s="683"/>
      <c r="L190" s="686">
        <f t="shared" si="10"/>
        <v>0</v>
      </c>
      <c r="M190" s="683"/>
      <c r="N190" s="689">
        <f t="shared" si="11"/>
        <v>0</v>
      </c>
      <c r="O190" s="683"/>
      <c r="P190" s="693">
        <f t="shared" si="12"/>
        <v>0</v>
      </c>
    </row>
    <row r="191" spans="1:16">
      <c r="A191" s="102"/>
      <c r="B191" s="103"/>
      <c r="C191" s="102"/>
      <c r="D191" s="103"/>
      <c r="E191" s="104"/>
      <c r="F191" s="103"/>
      <c r="G191" s="105"/>
      <c r="H191" s="103"/>
      <c r="I191" s="106"/>
      <c r="J191" s="683"/>
      <c r="K191" s="683"/>
      <c r="L191" s="686">
        <f t="shared" si="10"/>
        <v>0</v>
      </c>
      <c r="M191" s="683"/>
      <c r="N191" s="689">
        <f t="shared" si="11"/>
        <v>0</v>
      </c>
      <c r="O191" s="683"/>
      <c r="P191" s="693">
        <f t="shared" si="12"/>
        <v>0</v>
      </c>
    </row>
    <row r="192" spans="1:16">
      <c r="A192" s="102"/>
      <c r="B192" s="103"/>
      <c r="C192" s="102"/>
      <c r="D192" s="103"/>
      <c r="E192" s="104"/>
      <c r="F192" s="103"/>
      <c r="G192" s="105"/>
      <c r="H192" s="103"/>
      <c r="I192" s="106"/>
      <c r="J192" s="683"/>
      <c r="K192" s="683"/>
      <c r="L192" s="686">
        <f t="shared" si="10"/>
        <v>0</v>
      </c>
      <c r="M192" s="683"/>
      <c r="N192" s="689">
        <f t="shared" si="11"/>
        <v>0</v>
      </c>
      <c r="O192" s="683"/>
      <c r="P192" s="693">
        <f t="shared" si="12"/>
        <v>0</v>
      </c>
    </row>
    <row r="193" spans="1:16">
      <c r="A193" s="102"/>
      <c r="B193" s="103"/>
      <c r="C193" s="102"/>
      <c r="D193" s="103"/>
      <c r="E193" s="104"/>
      <c r="F193" s="103"/>
      <c r="G193" s="105"/>
      <c r="H193" s="103"/>
      <c r="I193" s="106"/>
      <c r="J193" s="683"/>
      <c r="K193" s="683"/>
      <c r="L193" s="686">
        <f t="shared" si="10"/>
        <v>0</v>
      </c>
      <c r="M193" s="683"/>
      <c r="N193" s="689">
        <f t="shared" si="11"/>
        <v>0</v>
      </c>
      <c r="O193" s="683"/>
      <c r="P193" s="693">
        <f t="shared" si="12"/>
        <v>0</v>
      </c>
    </row>
    <row r="194" spans="1:16">
      <c r="A194" s="102"/>
      <c r="B194" s="103"/>
      <c r="C194" s="102"/>
      <c r="D194" s="103"/>
      <c r="E194" s="104"/>
      <c r="F194" s="103"/>
      <c r="G194" s="105"/>
      <c r="H194" s="103"/>
      <c r="I194" s="106"/>
      <c r="J194" s="683"/>
      <c r="K194" s="683"/>
      <c r="L194" s="686">
        <f t="shared" si="10"/>
        <v>0</v>
      </c>
      <c r="M194" s="683"/>
      <c r="N194" s="689">
        <f t="shared" si="11"/>
        <v>0</v>
      </c>
      <c r="O194" s="683"/>
      <c r="P194" s="693">
        <f t="shared" si="12"/>
        <v>0</v>
      </c>
    </row>
    <row r="195" spans="1:16">
      <c r="A195" s="102"/>
      <c r="B195" s="103"/>
      <c r="C195" s="102"/>
      <c r="D195" s="103"/>
      <c r="E195" s="104"/>
      <c r="F195" s="103"/>
      <c r="G195" s="105"/>
      <c r="H195" s="103"/>
      <c r="I195" s="106"/>
      <c r="J195" s="683"/>
      <c r="K195" s="683"/>
      <c r="L195" s="686">
        <f t="shared" si="10"/>
        <v>0</v>
      </c>
      <c r="M195" s="683"/>
      <c r="N195" s="689">
        <f t="shared" si="11"/>
        <v>0</v>
      </c>
      <c r="O195" s="683"/>
      <c r="P195" s="693">
        <f t="shared" si="12"/>
        <v>0</v>
      </c>
    </row>
    <row r="196" spans="1:16">
      <c r="A196" s="102"/>
      <c r="B196" s="103"/>
      <c r="C196" s="102"/>
      <c r="D196" s="103"/>
      <c r="E196" s="104"/>
      <c r="F196" s="103"/>
      <c r="G196" s="105"/>
      <c r="H196" s="103"/>
      <c r="I196" s="106"/>
      <c r="J196" s="683"/>
      <c r="K196" s="683"/>
      <c r="L196" s="686">
        <f t="shared" si="10"/>
        <v>0</v>
      </c>
      <c r="M196" s="683"/>
      <c r="N196" s="689">
        <f t="shared" si="11"/>
        <v>0</v>
      </c>
      <c r="O196" s="683"/>
      <c r="P196" s="693">
        <f t="shared" si="12"/>
        <v>0</v>
      </c>
    </row>
    <row r="197" spans="1:16">
      <c r="A197" s="102"/>
      <c r="B197" s="103"/>
      <c r="C197" s="102"/>
      <c r="D197" s="103"/>
      <c r="E197" s="104"/>
      <c r="F197" s="103"/>
      <c r="G197" s="105"/>
      <c r="H197" s="103"/>
      <c r="I197" s="106"/>
      <c r="J197" s="683"/>
      <c r="K197" s="683"/>
      <c r="L197" s="686">
        <f t="shared" si="10"/>
        <v>0</v>
      </c>
      <c r="M197" s="683"/>
      <c r="N197" s="689">
        <f t="shared" si="11"/>
        <v>0</v>
      </c>
      <c r="O197" s="683"/>
      <c r="P197" s="693">
        <f t="shared" si="12"/>
        <v>0</v>
      </c>
    </row>
    <row r="198" spans="1:16">
      <c r="A198" s="102"/>
      <c r="B198" s="103"/>
      <c r="C198" s="102"/>
      <c r="D198" s="103"/>
      <c r="E198" s="104"/>
      <c r="F198" s="103"/>
      <c r="G198" s="105"/>
      <c r="H198" s="103"/>
      <c r="I198" s="106"/>
      <c r="J198" s="683"/>
      <c r="K198" s="683"/>
      <c r="L198" s="686">
        <f t="shared" si="10"/>
        <v>0</v>
      </c>
      <c r="M198" s="683"/>
      <c r="N198" s="689">
        <f t="shared" si="11"/>
        <v>0</v>
      </c>
      <c r="O198" s="683"/>
      <c r="P198" s="693">
        <f t="shared" si="12"/>
        <v>0</v>
      </c>
    </row>
    <row r="199" spans="1:16">
      <c r="A199" s="102"/>
      <c r="B199" s="103"/>
      <c r="C199" s="102"/>
      <c r="D199" s="103"/>
      <c r="E199" s="104"/>
      <c r="F199" s="103"/>
      <c r="G199" s="105"/>
      <c r="H199" s="103"/>
      <c r="I199" s="106"/>
      <c r="J199" s="683"/>
      <c r="K199" s="683"/>
      <c r="L199" s="686">
        <f t="shared" si="10"/>
        <v>0</v>
      </c>
      <c r="M199" s="683"/>
      <c r="N199" s="689">
        <f t="shared" si="11"/>
        <v>0</v>
      </c>
      <c r="O199" s="683"/>
      <c r="P199" s="693">
        <f t="shared" si="12"/>
        <v>0</v>
      </c>
    </row>
    <row r="200" spans="1:16">
      <c r="A200" s="102"/>
      <c r="B200" s="103"/>
      <c r="C200" s="102"/>
      <c r="D200" s="103"/>
      <c r="E200" s="104"/>
      <c r="F200" s="103"/>
      <c r="G200" s="105"/>
      <c r="H200" s="103"/>
      <c r="I200" s="106"/>
      <c r="J200" s="683"/>
      <c r="K200" s="683"/>
      <c r="L200" s="686">
        <f t="shared" si="10"/>
        <v>0</v>
      </c>
      <c r="M200" s="683"/>
      <c r="N200" s="689">
        <f t="shared" si="11"/>
        <v>0</v>
      </c>
      <c r="O200" s="683"/>
      <c r="P200" s="693">
        <f t="shared" si="12"/>
        <v>0</v>
      </c>
    </row>
    <row r="201" spans="1:16">
      <c r="A201" s="102"/>
      <c r="B201" s="103"/>
      <c r="C201" s="102"/>
      <c r="D201" s="103"/>
      <c r="E201" s="104"/>
      <c r="F201" s="103"/>
      <c r="G201" s="105"/>
      <c r="H201" s="103"/>
      <c r="I201" s="106"/>
      <c r="J201" s="683"/>
      <c r="K201" s="683"/>
      <c r="L201" s="686">
        <f t="shared" si="10"/>
        <v>0</v>
      </c>
      <c r="M201" s="683"/>
      <c r="N201" s="689">
        <f t="shared" si="11"/>
        <v>0</v>
      </c>
      <c r="O201" s="683"/>
      <c r="P201" s="693">
        <f t="shared" si="12"/>
        <v>0</v>
      </c>
    </row>
    <row r="202" spans="1:16">
      <c r="A202" s="102"/>
      <c r="B202" s="103"/>
      <c r="C202" s="102"/>
      <c r="D202" s="103"/>
      <c r="E202" s="104"/>
      <c r="F202" s="103"/>
      <c r="G202" s="105"/>
      <c r="H202" s="103"/>
      <c r="I202" s="106"/>
      <c r="J202" s="683"/>
      <c r="K202" s="683"/>
      <c r="L202" s="686">
        <f t="shared" si="10"/>
        <v>0</v>
      </c>
      <c r="M202" s="683"/>
      <c r="N202" s="689">
        <f t="shared" si="11"/>
        <v>0</v>
      </c>
      <c r="O202" s="683"/>
      <c r="P202" s="693">
        <f t="shared" si="12"/>
        <v>0</v>
      </c>
    </row>
    <row r="203" spans="1:16">
      <c r="A203" s="102"/>
      <c r="B203" s="103"/>
      <c r="C203" s="102"/>
      <c r="D203" s="103"/>
      <c r="E203" s="104"/>
      <c r="F203" s="103"/>
      <c r="G203" s="105"/>
      <c r="H203" s="103"/>
      <c r="I203" s="106"/>
      <c r="J203" s="683"/>
      <c r="K203" s="683"/>
      <c r="L203" s="686">
        <f t="shared" si="10"/>
        <v>0</v>
      </c>
      <c r="M203" s="683"/>
      <c r="N203" s="689">
        <f t="shared" si="11"/>
        <v>0</v>
      </c>
      <c r="O203" s="683"/>
      <c r="P203" s="693">
        <f t="shared" si="12"/>
        <v>0</v>
      </c>
    </row>
    <row r="204" spans="1:16">
      <c r="A204" s="102"/>
      <c r="B204" s="103"/>
      <c r="C204" s="102"/>
      <c r="D204" s="103"/>
      <c r="E204" s="104"/>
      <c r="F204" s="103"/>
      <c r="G204" s="105"/>
      <c r="H204" s="103"/>
      <c r="I204" s="106"/>
      <c r="J204" s="683"/>
      <c r="K204" s="683"/>
      <c r="L204" s="686">
        <f t="shared" si="10"/>
        <v>0</v>
      </c>
      <c r="M204" s="683"/>
      <c r="N204" s="689">
        <f t="shared" si="11"/>
        <v>0</v>
      </c>
      <c r="O204" s="683"/>
      <c r="P204" s="693">
        <f t="shared" si="12"/>
        <v>0</v>
      </c>
    </row>
    <row r="205" spans="1:16">
      <c r="A205" s="102"/>
      <c r="B205" s="103"/>
      <c r="C205" s="102"/>
      <c r="D205" s="103"/>
      <c r="E205" s="104"/>
      <c r="F205" s="103"/>
      <c r="G205" s="105"/>
      <c r="H205" s="103"/>
      <c r="I205" s="106"/>
      <c r="J205" s="683"/>
      <c r="K205" s="683"/>
      <c r="L205" s="686">
        <f t="shared" si="10"/>
        <v>0</v>
      </c>
      <c r="M205" s="683"/>
      <c r="N205" s="689">
        <f t="shared" si="11"/>
        <v>0</v>
      </c>
      <c r="O205" s="683"/>
      <c r="P205" s="693">
        <f t="shared" si="12"/>
        <v>0</v>
      </c>
    </row>
    <row r="206" spans="1:16">
      <c r="A206" s="102"/>
      <c r="B206" s="103"/>
      <c r="C206" s="102"/>
      <c r="D206" s="103"/>
      <c r="E206" s="104"/>
      <c r="F206" s="103"/>
      <c r="G206" s="105"/>
      <c r="H206" s="103"/>
      <c r="I206" s="106"/>
      <c r="J206" s="683"/>
      <c r="K206" s="683"/>
      <c r="L206" s="686">
        <f t="shared" si="10"/>
        <v>0</v>
      </c>
      <c r="M206" s="683"/>
      <c r="N206" s="689">
        <f t="shared" si="11"/>
        <v>0</v>
      </c>
      <c r="O206" s="683"/>
      <c r="P206" s="693">
        <f t="shared" si="12"/>
        <v>0</v>
      </c>
    </row>
    <row r="207" spans="1:16">
      <c r="A207" s="102"/>
      <c r="B207" s="103"/>
      <c r="C207" s="102"/>
      <c r="D207" s="103"/>
      <c r="E207" s="104"/>
      <c r="F207" s="103"/>
      <c r="G207" s="105"/>
      <c r="H207" s="103"/>
      <c r="I207" s="106"/>
      <c r="J207" s="683"/>
      <c r="K207" s="683"/>
      <c r="L207" s="686">
        <f t="shared" si="10"/>
        <v>0</v>
      </c>
      <c r="M207" s="683"/>
      <c r="N207" s="689">
        <f t="shared" si="11"/>
        <v>0</v>
      </c>
      <c r="O207" s="683"/>
      <c r="P207" s="693">
        <f t="shared" si="12"/>
        <v>0</v>
      </c>
    </row>
    <row r="208" spans="1:16">
      <c r="A208" s="102"/>
      <c r="B208" s="103"/>
      <c r="C208" s="102"/>
      <c r="D208" s="103"/>
      <c r="E208" s="104"/>
      <c r="F208" s="103"/>
      <c r="G208" s="105"/>
      <c r="H208" s="103"/>
      <c r="I208" s="106"/>
      <c r="J208" s="683"/>
      <c r="K208" s="683"/>
      <c r="L208" s="686">
        <f t="shared" si="10"/>
        <v>0</v>
      </c>
      <c r="M208" s="683"/>
      <c r="N208" s="689">
        <f t="shared" si="11"/>
        <v>0</v>
      </c>
      <c r="O208" s="683"/>
      <c r="P208" s="693">
        <f t="shared" si="12"/>
        <v>0</v>
      </c>
    </row>
    <row r="209" spans="1:16">
      <c r="A209" s="102"/>
      <c r="B209" s="103"/>
      <c r="C209" s="102"/>
      <c r="D209" s="103"/>
      <c r="E209" s="104"/>
      <c r="F209" s="103"/>
      <c r="G209" s="105"/>
      <c r="H209" s="103"/>
      <c r="I209" s="106"/>
      <c r="J209" s="683"/>
      <c r="K209" s="683"/>
      <c r="L209" s="686">
        <f t="shared" si="10"/>
        <v>0</v>
      </c>
      <c r="M209" s="683"/>
      <c r="N209" s="689">
        <f t="shared" si="11"/>
        <v>0</v>
      </c>
      <c r="O209" s="683"/>
      <c r="P209" s="693">
        <f t="shared" si="12"/>
        <v>0</v>
      </c>
    </row>
    <row r="210" spans="1:16">
      <c r="A210" s="102"/>
      <c r="B210" s="103"/>
      <c r="C210" s="102"/>
      <c r="D210" s="103"/>
      <c r="E210" s="104"/>
      <c r="F210" s="103"/>
      <c r="G210" s="105"/>
      <c r="H210" s="103"/>
      <c r="I210" s="106"/>
      <c r="J210" s="683"/>
      <c r="K210" s="683"/>
      <c r="L210" s="686">
        <f t="shared" si="10"/>
        <v>0</v>
      </c>
      <c r="M210" s="683"/>
      <c r="N210" s="689">
        <f t="shared" si="11"/>
        <v>0</v>
      </c>
      <c r="O210" s="683"/>
      <c r="P210" s="693">
        <f t="shared" si="12"/>
        <v>0</v>
      </c>
    </row>
    <row r="211" spans="1:16">
      <c r="A211" s="102"/>
      <c r="B211" s="103"/>
      <c r="C211" s="102"/>
      <c r="D211" s="103"/>
      <c r="E211" s="104"/>
      <c r="F211" s="103"/>
      <c r="G211" s="105"/>
      <c r="H211" s="103"/>
      <c r="I211" s="106"/>
      <c r="J211" s="683"/>
      <c r="K211" s="683"/>
      <c r="L211" s="686">
        <f t="shared" si="10"/>
        <v>0</v>
      </c>
      <c r="M211" s="683"/>
      <c r="N211" s="689">
        <f t="shared" si="11"/>
        <v>0</v>
      </c>
      <c r="O211" s="683"/>
      <c r="P211" s="693">
        <f t="shared" si="12"/>
        <v>0</v>
      </c>
    </row>
    <row r="212" spans="1:16">
      <c r="A212" s="102"/>
      <c r="B212" s="103"/>
      <c r="C212" s="102"/>
      <c r="D212" s="103"/>
      <c r="E212" s="104"/>
      <c r="F212" s="103"/>
      <c r="G212" s="105"/>
      <c r="H212" s="103"/>
      <c r="I212" s="106"/>
      <c r="J212" s="683"/>
      <c r="K212" s="683"/>
      <c r="L212" s="686">
        <f t="shared" si="10"/>
        <v>0</v>
      </c>
      <c r="M212" s="683"/>
      <c r="N212" s="689">
        <f t="shared" si="11"/>
        <v>0</v>
      </c>
      <c r="O212" s="683"/>
      <c r="P212" s="693">
        <f t="shared" si="12"/>
        <v>0</v>
      </c>
    </row>
    <row r="213" spans="1:16">
      <c r="A213" s="102"/>
      <c r="B213" s="103"/>
      <c r="C213" s="102"/>
      <c r="D213" s="103"/>
      <c r="E213" s="104"/>
      <c r="F213" s="103"/>
      <c r="G213" s="105"/>
      <c r="H213" s="103"/>
      <c r="I213" s="106"/>
      <c r="J213" s="683"/>
      <c r="K213" s="683"/>
      <c r="L213" s="686">
        <f t="shared" si="10"/>
        <v>0</v>
      </c>
      <c r="M213" s="683"/>
      <c r="N213" s="689">
        <f t="shared" si="11"/>
        <v>0</v>
      </c>
      <c r="O213" s="683"/>
      <c r="P213" s="693">
        <f t="shared" si="12"/>
        <v>0</v>
      </c>
    </row>
    <row r="214" spans="1:16">
      <c r="A214" s="102"/>
      <c r="B214" s="103"/>
      <c r="C214" s="102"/>
      <c r="D214" s="103"/>
      <c r="E214" s="104"/>
      <c r="F214" s="103"/>
      <c r="G214" s="105"/>
      <c r="H214" s="103"/>
      <c r="I214" s="106"/>
      <c r="J214" s="683"/>
      <c r="K214" s="683"/>
      <c r="L214" s="686">
        <f t="shared" si="10"/>
        <v>0</v>
      </c>
      <c r="M214" s="683"/>
      <c r="N214" s="689">
        <f t="shared" si="11"/>
        <v>0</v>
      </c>
      <c r="O214" s="683"/>
      <c r="P214" s="693">
        <f t="shared" si="12"/>
        <v>0</v>
      </c>
    </row>
    <row r="215" spans="1:16">
      <c r="A215" s="102"/>
      <c r="B215" s="103"/>
      <c r="C215" s="102"/>
      <c r="D215" s="103"/>
      <c r="E215" s="104"/>
      <c r="F215" s="103"/>
      <c r="G215" s="105"/>
      <c r="H215" s="103"/>
      <c r="I215" s="106"/>
      <c r="J215" s="683"/>
      <c r="K215" s="683"/>
      <c r="L215" s="686">
        <f t="shared" si="10"/>
        <v>0</v>
      </c>
      <c r="M215" s="683"/>
      <c r="N215" s="689">
        <f t="shared" si="11"/>
        <v>0</v>
      </c>
      <c r="O215" s="683"/>
      <c r="P215" s="693">
        <f t="shared" si="12"/>
        <v>0</v>
      </c>
    </row>
    <row r="216" spans="1:16">
      <c r="A216" s="102"/>
      <c r="B216" s="103"/>
      <c r="C216" s="102"/>
      <c r="D216" s="103"/>
      <c r="E216" s="104"/>
      <c r="F216" s="103"/>
      <c r="G216" s="105"/>
      <c r="H216" s="103"/>
      <c r="I216" s="106"/>
      <c r="J216" s="683"/>
      <c r="K216" s="683"/>
      <c r="L216" s="686">
        <f t="shared" si="10"/>
        <v>0</v>
      </c>
      <c r="M216" s="683"/>
      <c r="N216" s="689">
        <f t="shared" si="11"/>
        <v>0</v>
      </c>
      <c r="O216" s="683"/>
      <c r="P216" s="693">
        <f t="shared" si="12"/>
        <v>0</v>
      </c>
    </row>
    <row r="217" spans="1:16">
      <c r="A217" s="102"/>
      <c r="B217" s="103"/>
      <c r="C217" s="102"/>
      <c r="D217" s="103"/>
      <c r="E217" s="104"/>
      <c r="F217" s="103"/>
      <c r="G217" s="105"/>
      <c r="H217" s="103"/>
      <c r="I217" s="106"/>
      <c r="J217" s="683"/>
      <c r="K217" s="683"/>
      <c r="L217" s="686">
        <f t="shared" si="10"/>
        <v>0</v>
      </c>
      <c r="M217" s="683"/>
      <c r="N217" s="689">
        <f t="shared" si="11"/>
        <v>0</v>
      </c>
      <c r="O217" s="683"/>
      <c r="P217" s="693">
        <f t="shared" si="12"/>
        <v>0</v>
      </c>
    </row>
    <row r="218" spans="1:16">
      <c r="A218" s="102"/>
      <c r="B218" s="103"/>
      <c r="C218" s="102"/>
      <c r="D218" s="103"/>
      <c r="E218" s="104"/>
      <c r="F218" s="103"/>
      <c r="G218" s="105"/>
      <c r="H218" s="103"/>
      <c r="I218" s="106"/>
      <c r="J218" s="683"/>
      <c r="K218" s="683"/>
      <c r="L218" s="686">
        <f t="shared" si="10"/>
        <v>0</v>
      </c>
      <c r="M218" s="683"/>
      <c r="N218" s="689">
        <f t="shared" si="11"/>
        <v>0</v>
      </c>
      <c r="O218" s="683"/>
      <c r="P218" s="693">
        <f t="shared" si="12"/>
        <v>0</v>
      </c>
    </row>
    <row r="219" spans="1:16">
      <c r="A219" s="102"/>
      <c r="B219" s="103"/>
      <c r="C219" s="102"/>
      <c r="D219" s="103"/>
      <c r="E219" s="104"/>
      <c r="F219" s="103"/>
      <c r="G219" s="105"/>
      <c r="H219" s="103"/>
      <c r="I219" s="106"/>
      <c r="J219" s="683"/>
      <c r="K219" s="683"/>
      <c r="L219" s="686">
        <f t="shared" si="10"/>
        <v>0</v>
      </c>
      <c r="M219" s="683"/>
      <c r="N219" s="689">
        <f t="shared" si="11"/>
        <v>0</v>
      </c>
      <c r="O219" s="683"/>
      <c r="P219" s="693">
        <f t="shared" si="12"/>
        <v>0</v>
      </c>
    </row>
    <row r="220" spans="1:16">
      <c r="A220" s="102"/>
      <c r="B220" s="103"/>
      <c r="C220" s="102"/>
      <c r="D220" s="103"/>
      <c r="E220" s="104"/>
      <c r="F220" s="103"/>
      <c r="G220" s="105"/>
      <c r="H220" s="103"/>
      <c r="I220" s="106"/>
      <c r="J220" s="683"/>
      <c r="K220" s="683"/>
      <c r="L220" s="686">
        <f t="shared" si="10"/>
        <v>0</v>
      </c>
      <c r="M220" s="683"/>
      <c r="N220" s="689">
        <f t="shared" si="11"/>
        <v>0</v>
      </c>
      <c r="O220" s="683"/>
      <c r="P220" s="693">
        <f t="shared" si="12"/>
        <v>0</v>
      </c>
    </row>
    <row r="221" spans="1:16">
      <c r="A221" s="102"/>
      <c r="B221" s="103"/>
      <c r="C221" s="102"/>
      <c r="D221" s="103"/>
      <c r="E221" s="104"/>
      <c r="F221" s="103"/>
      <c r="G221" s="105"/>
      <c r="H221" s="103"/>
      <c r="I221" s="106"/>
      <c r="J221" s="683"/>
      <c r="K221" s="683"/>
      <c r="L221" s="686">
        <f t="shared" si="10"/>
        <v>0</v>
      </c>
      <c r="M221" s="683"/>
      <c r="N221" s="689">
        <f t="shared" si="11"/>
        <v>0</v>
      </c>
      <c r="O221" s="683"/>
      <c r="P221" s="693">
        <f t="shared" si="12"/>
        <v>0</v>
      </c>
    </row>
    <row r="222" spans="1:16">
      <c r="A222" s="102"/>
      <c r="B222" s="103"/>
      <c r="C222" s="102"/>
      <c r="D222" s="103"/>
      <c r="E222" s="104"/>
      <c r="F222" s="103"/>
      <c r="G222" s="105"/>
      <c r="H222" s="103"/>
      <c r="I222" s="106"/>
      <c r="J222" s="683"/>
      <c r="K222" s="683"/>
      <c r="L222" s="686">
        <f t="shared" si="10"/>
        <v>0</v>
      </c>
      <c r="M222" s="683"/>
      <c r="N222" s="689">
        <f t="shared" si="11"/>
        <v>0</v>
      </c>
      <c r="O222" s="683"/>
      <c r="P222" s="693">
        <f t="shared" si="12"/>
        <v>0</v>
      </c>
    </row>
    <row r="223" spans="1:16">
      <c r="A223" s="102"/>
      <c r="B223" s="103"/>
      <c r="C223" s="102"/>
      <c r="D223" s="103"/>
      <c r="E223" s="104"/>
      <c r="F223" s="103"/>
      <c r="G223" s="105"/>
      <c r="H223" s="103"/>
      <c r="I223" s="106"/>
      <c r="J223" s="683"/>
      <c r="K223" s="683"/>
      <c r="L223" s="686">
        <f t="shared" si="10"/>
        <v>0</v>
      </c>
      <c r="M223" s="683"/>
      <c r="N223" s="689">
        <f t="shared" si="11"/>
        <v>0</v>
      </c>
      <c r="O223" s="683"/>
      <c r="P223" s="693">
        <f t="shared" si="12"/>
        <v>0</v>
      </c>
    </row>
    <row r="224" spans="1:16">
      <c r="A224" s="102"/>
      <c r="B224" s="103"/>
      <c r="C224" s="102"/>
      <c r="D224" s="103"/>
      <c r="E224" s="104"/>
      <c r="F224" s="103"/>
      <c r="G224" s="105"/>
      <c r="H224" s="103"/>
      <c r="I224" s="106"/>
      <c r="J224" s="683"/>
      <c r="K224" s="683"/>
      <c r="L224" s="686">
        <f t="shared" si="10"/>
        <v>0</v>
      </c>
      <c r="M224" s="683"/>
      <c r="N224" s="689">
        <f t="shared" si="11"/>
        <v>0</v>
      </c>
      <c r="O224" s="683"/>
      <c r="P224" s="693">
        <f t="shared" si="12"/>
        <v>0</v>
      </c>
    </row>
    <row r="225" spans="1:16">
      <c r="A225" s="102"/>
      <c r="B225" s="103"/>
      <c r="C225" s="102"/>
      <c r="D225" s="103"/>
      <c r="E225" s="104"/>
      <c r="F225" s="103"/>
      <c r="G225" s="105"/>
      <c r="H225" s="103"/>
      <c r="I225" s="106"/>
      <c r="J225" s="683"/>
      <c r="K225" s="683"/>
      <c r="L225" s="686">
        <f t="shared" si="10"/>
        <v>0</v>
      </c>
      <c r="M225" s="683"/>
      <c r="N225" s="689">
        <f t="shared" si="11"/>
        <v>0</v>
      </c>
      <c r="O225" s="683"/>
      <c r="P225" s="693">
        <f t="shared" si="12"/>
        <v>0</v>
      </c>
    </row>
    <row r="226" spans="1:16">
      <c r="A226" s="102"/>
      <c r="B226" s="103"/>
      <c r="C226" s="102"/>
      <c r="D226" s="103"/>
      <c r="E226" s="104"/>
      <c r="F226" s="103"/>
      <c r="G226" s="105"/>
      <c r="H226" s="103"/>
      <c r="I226" s="106"/>
      <c r="J226" s="683"/>
      <c r="K226" s="683"/>
      <c r="L226" s="686">
        <f t="shared" si="10"/>
        <v>0</v>
      </c>
      <c r="M226" s="683"/>
      <c r="N226" s="689">
        <f t="shared" si="11"/>
        <v>0</v>
      </c>
      <c r="O226" s="683"/>
      <c r="P226" s="693">
        <f t="shared" si="12"/>
        <v>0</v>
      </c>
    </row>
    <row r="227" spans="1:16">
      <c r="A227" s="102"/>
      <c r="B227" s="103"/>
      <c r="C227" s="102"/>
      <c r="D227" s="103"/>
      <c r="E227" s="104"/>
      <c r="F227" s="103"/>
      <c r="G227" s="105"/>
      <c r="H227" s="103"/>
      <c r="I227" s="106"/>
      <c r="J227" s="683"/>
      <c r="K227" s="683"/>
      <c r="L227" s="686">
        <f t="shared" si="10"/>
        <v>0</v>
      </c>
      <c r="M227" s="683"/>
      <c r="N227" s="689">
        <f t="shared" si="11"/>
        <v>0</v>
      </c>
      <c r="O227" s="683"/>
      <c r="P227" s="693">
        <f t="shared" si="12"/>
        <v>0</v>
      </c>
    </row>
    <row r="228" spans="1:16">
      <c r="A228" s="102"/>
      <c r="B228" s="103"/>
      <c r="C228" s="102"/>
      <c r="D228" s="103"/>
      <c r="E228" s="104"/>
      <c r="F228" s="103"/>
      <c r="G228" s="105"/>
      <c r="H228" s="103"/>
      <c r="I228" s="106"/>
      <c r="J228" s="683"/>
      <c r="K228" s="683"/>
      <c r="L228" s="686">
        <f t="shared" si="10"/>
        <v>0</v>
      </c>
      <c r="M228" s="683"/>
      <c r="N228" s="689">
        <f t="shared" si="11"/>
        <v>0</v>
      </c>
      <c r="O228" s="683"/>
      <c r="P228" s="693">
        <f t="shared" si="12"/>
        <v>0</v>
      </c>
    </row>
    <row r="229" spans="1:16">
      <c r="A229" s="102"/>
      <c r="B229" s="103"/>
      <c r="C229" s="102"/>
      <c r="D229" s="103"/>
      <c r="E229" s="104"/>
      <c r="F229" s="103"/>
      <c r="G229" s="105"/>
      <c r="H229" s="103"/>
      <c r="I229" s="106"/>
      <c r="J229" s="683"/>
      <c r="K229" s="683"/>
      <c r="L229" s="686">
        <f t="shared" si="10"/>
        <v>0</v>
      </c>
      <c r="M229" s="683"/>
      <c r="N229" s="689">
        <f t="shared" si="11"/>
        <v>0</v>
      </c>
      <c r="O229" s="683"/>
      <c r="P229" s="693">
        <f t="shared" si="12"/>
        <v>0</v>
      </c>
    </row>
    <row r="230" spans="1:16">
      <c r="A230" s="102"/>
      <c r="B230" s="103"/>
      <c r="C230" s="102"/>
      <c r="D230" s="103"/>
      <c r="E230" s="104"/>
      <c r="F230" s="103"/>
      <c r="G230" s="105"/>
      <c r="H230" s="103"/>
      <c r="I230" s="106"/>
      <c r="J230" s="683"/>
      <c r="K230" s="683"/>
      <c r="L230" s="686">
        <f t="shared" si="10"/>
        <v>0</v>
      </c>
      <c r="M230" s="683"/>
      <c r="N230" s="689">
        <f t="shared" si="11"/>
        <v>0</v>
      </c>
      <c r="O230" s="683"/>
      <c r="P230" s="693">
        <f t="shared" si="12"/>
        <v>0</v>
      </c>
    </row>
    <row r="231" spans="1:16">
      <c r="A231" s="102"/>
      <c r="B231" s="103"/>
      <c r="C231" s="102"/>
      <c r="D231" s="103"/>
      <c r="E231" s="104"/>
      <c r="F231" s="103"/>
      <c r="G231" s="105"/>
      <c r="H231" s="103"/>
      <c r="I231" s="106"/>
      <c r="J231" s="683"/>
      <c r="K231" s="683"/>
      <c r="L231" s="686">
        <f t="shared" si="10"/>
        <v>0</v>
      </c>
      <c r="M231" s="683"/>
      <c r="N231" s="689">
        <f t="shared" si="11"/>
        <v>0</v>
      </c>
      <c r="O231" s="683"/>
      <c r="P231" s="693">
        <f t="shared" si="12"/>
        <v>0</v>
      </c>
    </row>
    <row r="232" spans="1:16">
      <c r="A232" s="102"/>
      <c r="B232" s="103"/>
      <c r="C232" s="102"/>
      <c r="D232" s="103"/>
      <c r="E232" s="104"/>
      <c r="F232" s="103"/>
      <c r="G232" s="105"/>
      <c r="H232" s="103"/>
      <c r="I232" s="106"/>
      <c r="J232" s="683"/>
      <c r="K232" s="683"/>
      <c r="L232" s="686">
        <f t="shared" si="10"/>
        <v>0</v>
      </c>
      <c r="M232" s="683"/>
      <c r="N232" s="689">
        <f t="shared" si="11"/>
        <v>0</v>
      </c>
      <c r="O232" s="683"/>
      <c r="P232" s="693">
        <f t="shared" si="12"/>
        <v>0</v>
      </c>
    </row>
    <row r="233" spans="1:16">
      <c r="A233" s="102"/>
      <c r="B233" s="103"/>
      <c r="C233" s="102"/>
      <c r="D233" s="103"/>
      <c r="E233" s="104"/>
      <c r="F233" s="103"/>
      <c r="G233" s="105"/>
      <c r="H233" s="103"/>
      <c r="I233" s="106"/>
      <c r="J233" s="683"/>
      <c r="K233" s="683"/>
      <c r="L233" s="686">
        <f t="shared" si="10"/>
        <v>0</v>
      </c>
      <c r="M233" s="683"/>
      <c r="N233" s="689">
        <f t="shared" si="11"/>
        <v>0</v>
      </c>
      <c r="O233" s="683"/>
      <c r="P233" s="693">
        <f t="shared" si="12"/>
        <v>0</v>
      </c>
    </row>
    <row r="234" spans="1:16">
      <c r="A234" s="102"/>
      <c r="B234" s="103"/>
      <c r="C234" s="102"/>
      <c r="D234" s="103"/>
      <c r="E234" s="104"/>
      <c r="F234" s="103"/>
      <c r="G234" s="105"/>
      <c r="H234" s="103"/>
      <c r="I234" s="106"/>
      <c r="J234" s="683"/>
      <c r="K234" s="683"/>
      <c r="L234" s="686">
        <f t="shared" si="10"/>
        <v>0</v>
      </c>
      <c r="M234" s="683"/>
      <c r="N234" s="689">
        <f t="shared" si="11"/>
        <v>0</v>
      </c>
      <c r="O234" s="683"/>
      <c r="P234" s="693">
        <f t="shared" si="12"/>
        <v>0</v>
      </c>
    </row>
    <row r="235" spans="1:16">
      <c r="A235" s="102"/>
      <c r="B235" s="103"/>
      <c r="C235" s="102"/>
      <c r="D235" s="103"/>
      <c r="E235" s="104"/>
      <c r="F235" s="103"/>
      <c r="G235" s="105"/>
      <c r="H235" s="103"/>
      <c r="I235" s="106"/>
      <c r="J235" s="683"/>
      <c r="K235" s="683"/>
      <c r="L235" s="686">
        <f t="shared" si="10"/>
        <v>0</v>
      </c>
      <c r="M235" s="683"/>
      <c r="N235" s="689">
        <f t="shared" si="11"/>
        <v>0</v>
      </c>
      <c r="O235" s="683"/>
      <c r="P235" s="693">
        <f t="shared" si="12"/>
        <v>0</v>
      </c>
    </row>
    <row r="236" spans="1:16">
      <c r="A236" s="102"/>
      <c r="B236" s="103"/>
      <c r="C236" s="102"/>
      <c r="D236" s="103"/>
      <c r="E236" s="104"/>
      <c r="F236" s="103"/>
      <c r="G236" s="105"/>
      <c r="H236" s="103"/>
      <c r="I236" s="106"/>
      <c r="J236" s="683"/>
      <c r="K236" s="683"/>
      <c r="L236" s="686">
        <f t="shared" si="10"/>
        <v>0</v>
      </c>
      <c r="M236" s="683"/>
      <c r="N236" s="689">
        <f t="shared" si="11"/>
        <v>0</v>
      </c>
      <c r="O236" s="683"/>
      <c r="P236" s="693">
        <f t="shared" si="12"/>
        <v>0</v>
      </c>
    </row>
    <row r="237" spans="1:16">
      <c r="A237" s="102"/>
      <c r="B237" s="103"/>
      <c r="C237" s="102"/>
      <c r="D237" s="103"/>
      <c r="E237" s="104"/>
      <c r="F237" s="103"/>
      <c r="G237" s="105"/>
      <c r="H237" s="103"/>
      <c r="I237" s="106"/>
      <c r="J237" s="683"/>
      <c r="K237" s="683"/>
      <c r="L237" s="686">
        <f t="shared" si="10"/>
        <v>0</v>
      </c>
      <c r="M237" s="683"/>
      <c r="N237" s="689">
        <f t="shared" si="11"/>
        <v>0</v>
      </c>
      <c r="O237" s="683"/>
      <c r="P237" s="693">
        <f t="shared" si="12"/>
        <v>0</v>
      </c>
    </row>
    <row r="238" spans="1:16">
      <c r="A238" s="102"/>
      <c r="B238" s="103"/>
      <c r="C238" s="102"/>
      <c r="D238" s="103"/>
      <c r="E238" s="104"/>
      <c r="F238" s="103"/>
      <c r="G238" s="105"/>
      <c r="H238" s="103"/>
      <c r="I238" s="106"/>
      <c r="J238" s="683"/>
      <c r="K238" s="683"/>
      <c r="L238" s="686">
        <f t="shared" si="10"/>
        <v>0</v>
      </c>
      <c r="M238" s="683"/>
      <c r="N238" s="689">
        <f t="shared" si="11"/>
        <v>0</v>
      </c>
      <c r="O238" s="683"/>
      <c r="P238" s="693">
        <f t="shared" si="12"/>
        <v>0</v>
      </c>
    </row>
    <row r="239" spans="1:16">
      <c r="A239" s="102"/>
      <c r="B239" s="103"/>
      <c r="C239" s="102"/>
      <c r="D239" s="103"/>
      <c r="E239" s="104"/>
      <c r="F239" s="103"/>
      <c r="G239" s="105"/>
      <c r="H239" s="103"/>
      <c r="I239" s="106"/>
      <c r="J239" s="683"/>
      <c r="K239" s="683"/>
      <c r="L239" s="686">
        <f t="shared" si="10"/>
        <v>0</v>
      </c>
      <c r="M239" s="683"/>
      <c r="N239" s="689">
        <f t="shared" si="11"/>
        <v>0</v>
      </c>
      <c r="O239" s="683"/>
      <c r="P239" s="693">
        <f t="shared" si="12"/>
        <v>0</v>
      </c>
    </row>
    <row r="240" spans="1:16">
      <c r="A240" s="102"/>
      <c r="B240" s="103"/>
      <c r="C240" s="102"/>
      <c r="D240" s="103"/>
      <c r="E240" s="104"/>
      <c r="F240" s="103"/>
      <c r="G240" s="105"/>
      <c r="H240" s="103"/>
      <c r="I240" s="106"/>
      <c r="J240" s="683"/>
      <c r="K240" s="683"/>
      <c r="L240" s="686">
        <f t="shared" si="10"/>
        <v>0</v>
      </c>
      <c r="M240" s="683"/>
      <c r="N240" s="689">
        <f t="shared" si="11"/>
        <v>0</v>
      </c>
      <c r="O240" s="683"/>
      <c r="P240" s="693">
        <f t="shared" si="12"/>
        <v>0</v>
      </c>
    </row>
    <row r="241" spans="1:16">
      <c r="A241" s="102"/>
      <c r="B241" s="103"/>
      <c r="C241" s="102"/>
      <c r="D241" s="103"/>
      <c r="E241" s="104"/>
      <c r="F241" s="103"/>
      <c r="G241" s="105"/>
      <c r="H241" s="103"/>
      <c r="I241" s="106"/>
      <c r="J241" s="683"/>
      <c r="K241" s="683"/>
      <c r="L241" s="686">
        <f t="shared" si="10"/>
        <v>0</v>
      </c>
      <c r="M241" s="683"/>
      <c r="N241" s="689">
        <f t="shared" si="11"/>
        <v>0</v>
      </c>
      <c r="O241" s="683"/>
      <c r="P241" s="693">
        <f>SUM(N241-O241)</f>
        <v>0</v>
      </c>
    </row>
    <row r="242" spans="1:16">
      <c r="A242" s="111"/>
      <c r="B242" s="112"/>
      <c r="C242" s="111"/>
      <c r="D242" s="112"/>
      <c r="E242" s="112"/>
      <c r="F242" s="67"/>
      <c r="G242" s="69"/>
      <c r="H242" s="67"/>
      <c r="I242" s="70"/>
      <c r="J242" s="692"/>
      <c r="K242" s="692"/>
      <c r="L242" s="691">
        <f>SUM(J242:K242)</f>
        <v>0</v>
      </c>
      <c r="M242" s="692"/>
      <c r="N242" s="642">
        <f>SUM(L242-M242)</f>
        <v>0</v>
      </c>
      <c r="O242" s="692"/>
      <c r="P242" s="693">
        <f>SUM(N242-O242)</f>
        <v>0</v>
      </c>
    </row>
    <row r="243" spans="1:16">
      <c r="A243" s="111"/>
      <c r="B243" s="112"/>
      <c r="C243" s="111"/>
      <c r="D243" s="112"/>
      <c r="E243" s="112"/>
      <c r="F243" s="67"/>
      <c r="G243" s="69"/>
      <c r="H243" s="67"/>
      <c r="I243" s="70"/>
      <c r="J243" s="692"/>
      <c r="K243" s="692"/>
      <c r="L243" s="691">
        <f>SUM(J243:K243)</f>
        <v>0</v>
      </c>
      <c r="M243" s="692"/>
      <c r="N243" s="642">
        <f>SUM(L243-M243)</f>
        <v>0</v>
      </c>
      <c r="O243" s="692"/>
      <c r="P243" s="693">
        <f>SUM(N243-O243)</f>
        <v>0</v>
      </c>
    </row>
    <row r="244" spans="1:16" ht="13.5" thickBot="1">
      <c r="C244" s="114"/>
      <c r="D244" s="115"/>
      <c r="E244" s="116"/>
      <c r="F244" s="115"/>
      <c r="G244" s="117"/>
      <c r="H244" s="115"/>
      <c r="I244" s="118"/>
      <c r="J244" s="694"/>
      <c r="K244" s="694"/>
      <c r="L244" s="695">
        <f>SUM(J244:K244)</f>
        <v>0</v>
      </c>
      <c r="M244" s="694"/>
      <c r="N244" s="696">
        <f>SUM(L244-M244)</f>
        <v>0</v>
      </c>
      <c r="O244" s="694"/>
      <c r="P244" s="693">
        <f>SUM(N244-O244)</f>
        <v>0</v>
      </c>
    </row>
    <row r="245" spans="1:16" ht="13.5" thickBot="1">
      <c r="A245" s="71" t="s">
        <v>54</v>
      </c>
      <c r="B245" s="72"/>
      <c r="C245" s="72"/>
      <c r="D245" s="72"/>
      <c r="E245" s="72"/>
      <c r="F245" s="72"/>
      <c r="G245" s="72"/>
      <c r="H245" s="72"/>
      <c r="I245" s="73"/>
      <c r="J245" s="74">
        <f>SUM(J54:J244)</f>
        <v>0</v>
      </c>
      <c r="K245" s="74">
        <f t="shared" ref="K245:P245" si="13">SUM(K54:K244)</f>
        <v>0</v>
      </c>
      <c r="L245" s="74">
        <f t="shared" si="13"/>
        <v>0</v>
      </c>
      <c r="M245" s="74">
        <f t="shared" si="13"/>
        <v>0</v>
      </c>
      <c r="N245" s="74">
        <f t="shared" si="13"/>
        <v>0</v>
      </c>
      <c r="O245" s="74">
        <f t="shared" si="13"/>
        <v>0</v>
      </c>
      <c r="P245" s="74">
        <f t="shared" si="13"/>
        <v>0</v>
      </c>
    </row>
    <row r="246" spans="1:16" ht="13.5" thickBot="1">
      <c r="A246" s="194"/>
      <c r="B246" s="195"/>
      <c r="C246" s="195"/>
      <c r="D246" s="195"/>
      <c r="E246" s="195"/>
      <c r="F246" s="195"/>
      <c r="G246" s="195"/>
      <c r="H246" s="195"/>
      <c r="I246" s="195"/>
      <c r="J246" s="122"/>
      <c r="K246" s="122"/>
      <c r="L246" s="123"/>
      <c r="M246" s="122"/>
      <c r="N246" s="124"/>
      <c r="O246" s="122"/>
      <c r="P246" s="125"/>
    </row>
    <row r="247" spans="1:16" ht="13.5" thickBot="1">
      <c r="A247" s="71" t="s">
        <v>55</v>
      </c>
      <c r="B247" s="72"/>
      <c r="C247" s="72"/>
      <c r="D247" s="72"/>
      <c r="E247" s="72"/>
      <c r="F247" s="72"/>
      <c r="G247" s="72"/>
      <c r="H247" s="72"/>
      <c r="I247" s="73"/>
      <c r="J247" s="27"/>
      <c r="K247" s="27"/>
      <c r="L247" s="28">
        <f>SUM(J247:K247)</f>
        <v>0</v>
      </c>
      <c r="M247" s="27"/>
      <c r="N247" s="82">
        <f>SUM(L247-M247)</f>
        <v>0</v>
      </c>
      <c r="O247" s="81"/>
      <c r="P247" s="126">
        <f>SUM(N247-O247)</f>
        <v>0</v>
      </c>
    </row>
    <row r="248" spans="1:16">
      <c r="A248" s="46" t="s">
        <v>57</v>
      </c>
      <c r="B248" s="33"/>
      <c r="C248" s="46"/>
      <c r="D248" s="33"/>
      <c r="E248" s="34"/>
      <c r="F248" s="33"/>
      <c r="G248" s="34"/>
      <c r="H248" s="38"/>
      <c r="I248" s="39"/>
      <c r="J248" s="34"/>
      <c r="K248" s="34"/>
      <c r="L248" s="34"/>
      <c r="M248" s="34"/>
      <c r="N248" s="41"/>
      <c r="O248" s="127"/>
      <c r="P248" s="127"/>
    </row>
    <row r="249" spans="1:16" ht="51">
      <c r="A249" s="192" t="s">
        <v>58</v>
      </c>
      <c r="B249" s="192"/>
      <c r="C249" s="192"/>
      <c r="D249" s="192"/>
      <c r="E249" s="192"/>
      <c r="F249" s="192"/>
      <c r="G249" s="192"/>
      <c r="H249" s="192"/>
      <c r="I249" s="192"/>
      <c r="J249" s="192"/>
      <c r="K249" s="192"/>
      <c r="L249" s="192"/>
      <c r="M249" s="192"/>
      <c r="N249" s="192"/>
      <c r="O249" s="192"/>
      <c r="P249" s="192"/>
    </row>
    <row r="250" spans="1:16" ht="61.5">
      <c r="A250" s="151" t="s">
        <v>59</v>
      </c>
      <c r="B250" s="151"/>
      <c r="C250" s="151"/>
      <c r="D250" s="151"/>
      <c r="E250" s="151"/>
      <c r="F250" s="151"/>
      <c r="G250" s="151"/>
      <c r="H250" s="151"/>
      <c r="I250" s="151"/>
      <c r="J250" s="151"/>
      <c r="K250" s="151"/>
      <c r="L250" s="151"/>
      <c r="M250" s="151"/>
      <c r="N250" s="151"/>
      <c r="O250" s="151"/>
      <c r="P250" s="151"/>
    </row>
    <row r="251" spans="1:16">
      <c r="A251" s="128" t="s">
        <v>60</v>
      </c>
      <c r="B251" s="128"/>
      <c r="C251" s="128"/>
      <c r="D251" s="128"/>
      <c r="E251" s="16"/>
      <c r="F251" s="128"/>
      <c r="G251" s="16"/>
      <c r="H251" s="16"/>
      <c r="I251" s="18"/>
      <c r="J251" s="16"/>
      <c r="K251" s="16"/>
      <c r="L251" s="16"/>
      <c r="M251" s="16"/>
      <c r="N251" s="17"/>
      <c r="O251" s="16"/>
      <c r="P251" s="16"/>
    </row>
    <row r="252" spans="1:16">
      <c r="A252" s="16"/>
      <c r="B252" s="16"/>
      <c r="C252" s="16"/>
      <c r="D252" s="16"/>
      <c r="E252" s="16"/>
      <c r="F252" s="16"/>
      <c r="G252" s="16"/>
      <c r="H252" s="16"/>
      <c r="I252" s="18"/>
      <c r="J252" s="16"/>
      <c r="K252" s="16"/>
      <c r="L252" s="16"/>
      <c r="M252" s="16"/>
      <c r="N252" s="17"/>
      <c r="O252" s="16"/>
      <c r="P252" s="16"/>
    </row>
    <row r="253" spans="1:16">
      <c r="A253" s="16"/>
      <c r="B253" s="16"/>
      <c r="C253" s="16"/>
      <c r="D253" s="16"/>
      <c r="E253" s="16"/>
      <c r="F253" s="16"/>
      <c r="G253" s="16"/>
      <c r="H253" s="16"/>
      <c r="I253" s="18"/>
      <c r="J253" s="16"/>
      <c r="K253" s="16"/>
      <c r="L253" s="16"/>
      <c r="M253" s="16"/>
      <c r="N253" s="17"/>
      <c r="O253" s="16"/>
      <c r="P253" s="16"/>
    </row>
    <row r="254" spans="1:16">
      <c r="A254" s="128" t="s">
        <v>61</v>
      </c>
      <c r="B254" s="16"/>
      <c r="C254" s="16"/>
      <c r="D254" s="16"/>
      <c r="E254" s="16"/>
      <c r="F254" s="16"/>
      <c r="G254" s="16"/>
      <c r="H254" s="16"/>
      <c r="I254" s="18"/>
      <c r="J254" s="16"/>
      <c r="K254" s="16"/>
      <c r="L254" s="16"/>
      <c r="M254" s="16"/>
      <c r="N254" s="17"/>
      <c r="O254" s="16"/>
      <c r="P254" s="16"/>
    </row>
    <row r="255" spans="1:16">
      <c r="A255" s="128"/>
      <c r="B255" s="16"/>
      <c r="C255" s="16"/>
      <c r="D255" s="16"/>
      <c r="E255" s="16"/>
      <c r="F255" s="16"/>
      <c r="G255" s="16"/>
      <c r="H255" s="16"/>
      <c r="I255" s="18"/>
      <c r="J255" s="16"/>
      <c r="K255" s="16"/>
      <c r="L255" s="16"/>
      <c r="M255" s="16"/>
      <c r="N255" s="17"/>
      <c r="O255" s="16"/>
      <c r="P255" s="16"/>
    </row>
    <row r="256" spans="1:16">
      <c r="A256" s="128" t="s">
        <v>62</v>
      </c>
      <c r="B256" s="16"/>
      <c r="C256" s="16"/>
      <c r="D256" s="16"/>
      <c r="E256" s="16"/>
      <c r="F256" s="16"/>
      <c r="G256" s="16"/>
      <c r="H256" s="16"/>
      <c r="I256" s="18"/>
      <c r="J256" s="16"/>
      <c r="K256" s="16"/>
      <c r="L256" s="16"/>
      <c r="M256" s="16"/>
      <c r="N256" s="17"/>
      <c r="O256" s="16"/>
      <c r="P256" s="16"/>
    </row>
    <row r="434" ht="13.15" customHeight="1"/>
    <row r="435" ht="13.15" customHeight="1"/>
  </sheetData>
  <sheetProtection insertRows="0"/>
  <mergeCells count="34">
    <mergeCell ref="C1:N1"/>
    <mergeCell ref="G2:I2"/>
    <mergeCell ref="M2:N2"/>
    <mergeCell ref="C3:N3"/>
    <mergeCell ref="H22:H23"/>
    <mergeCell ref="L22:L23"/>
    <mergeCell ref="N22:N23"/>
    <mergeCell ref="I22:I23"/>
    <mergeCell ref="O51:O52"/>
    <mergeCell ref="O22:O23"/>
    <mergeCell ref="G51:G52"/>
    <mergeCell ref="H51:H52"/>
    <mergeCell ref="N51:N52"/>
    <mergeCell ref="J22:J23"/>
    <mergeCell ref="J51:J52"/>
    <mergeCell ref="K51:K52"/>
    <mergeCell ref="L51:L52"/>
    <mergeCell ref="M51:M52"/>
    <mergeCell ref="E51:E52"/>
    <mergeCell ref="F51:F52"/>
    <mergeCell ref="M22:M23"/>
    <mergeCell ref="K22:K23"/>
    <mergeCell ref="E22:E23"/>
    <mergeCell ref="F22:F23"/>
    <mergeCell ref="I51:I52"/>
    <mergeCell ref="G22:G23"/>
    <mergeCell ref="A22:A23"/>
    <mergeCell ref="B22:B23"/>
    <mergeCell ref="C22:C23"/>
    <mergeCell ref="D22:D23"/>
    <mergeCell ref="A51:A52"/>
    <mergeCell ref="B51:B52"/>
    <mergeCell ref="C51:C52"/>
    <mergeCell ref="D51:D52"/>
  </mergeCells>
  <phoneticPr fontId="2" type="noConversion"/>
  <printOptions horizontalCentered="1"/>
  <pageMargins left="0.23622047244094491" right="0.19685039370078741" top="0.59055118110236227" bottom="0.27559055118110237" header="0.51181102362204722" footer="0.23622047244094491"/>
  <pageSetup scale="5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dimension ref="A1:P32"/>
  <sheetViews>
    <sheetView workbookViewId="0">
      <selection activeCell="E7" sqref="E7"/>
    </sheetView>
  </sheetViews>
  <sheetFormatPr defaultRowHeight="12.75"/>
  <cols>
    <col min="1" max="1" width="14.42578125" customWidth="1"/>
    <col min="2" max="2" width="17.140625" customWidth="1"/>
    <col min="4" max="4" width="17.28515625" customWidth="1"/>
    <col min="5" max="5" width="21.85546875" customWidth="1"/>
    <col min="6" max="6" width="17.7109375" customWidth="1"/>
    <col min="7" max="7" width="27.7109375" customWidth="1"/>
    <col min="8" max="8" width="23.28515625" customWidth="1"/>
    <col min="10" max="10" width="16.85546875" customWidth="1"/>
    <col min="12" max="12" width="15.140625" customWidth="1"/>
    <col min="14" max="14" width="12.7109375" customWidth="1"/>
    <col min="15" max="15" width="16.42578125" customWidth="1"/>
    <col min="16" max="16" width="12.42578125" customWidth="1"/>
  </cols>
  <sheetData>
    <row r="1" spans="1:14" ht="15.75">
      <c r="A1" s="976" t="s">
        <v>310</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3"/>
      <c r="C8" s="1026" t="s">
        <v>1149</v>
      </c>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6">
      <c r="A17" s="147" t="s">
        <v>257</v>
      </c>
      <c r="B17" s="38"/>
      <c r="C17" s="49"/>
      <c r="D17" s="38"/>
      <c r="E17" s="34"/>
      <c r="F17" s="36"/>
      <c r="G17" s="39"/>
      <c r="H17" s="34"/>
      <c r="I17" s="34"/>
      <c r="J17" s="34"/>
      <c r="K17" s="34"/>
      <c r="L17" s="40"/>
      <c r="M17" s="34"/>
      <c r="N17" s="34"/>
    </row>
    <row r="18" spans="1:16">
      <c r="A18" s="34"/>
      <c r="B18" s="38"/>
      <c r="C18" s="34"/>
      <c r="D18" s="38"/>
      <c r="E18" s="34"/>
      <c r="F18" s="38"/>
      <c r="G18" s="39"/>
      <c r="H18" s="34"/>
      <c r="I18" s="34"/>
      <c r="J18" s="34"/>
      <c r="K18" s="34"/>
      <c r="L18" s="40"/>
      <c r="M18" s="34"/>
      <c r="N18" s="34"/>
    </row>
    <row r="19" spans="1:16">
      <c r="A19" s="34" t="s">
        <v>36</v>
      </c>
      <c r="B19" s="38"/>
      <c r="C19" s="34"/>
      <c r="D19" s="38"/>
      <c r="E19" s="34"/>
      <c r="F19" s="38"/>
      <c r="G19" s="39"/>
      <c r="H19" s="34"/>
      <c r="I19" s="34"/>
      <c r="J19" s="34"/>
      <c r="K19" s="34"/>
      <c r="L19" s="40"/>
      <c r="M19" s="34"/>
      <c r="N19" s="34"/>
    </row>
    <row r="20" spans="1:16">
      <c r="A20" s="34"/>
      <c r="B20" s="38"/>
      <c r="C20" s="34"/>
      <c r="D20" s="38"/>
      <c r="E20" s="34"/>
      <c r="F20" s="38"/>
      <c r="G20" s="39"/>
      <c r="H20" s="34"/>
      <c r="I20" s="34"/>
      <c r="J20" s="34"/>
      <c r="K20" s="34"/>
      <c r="L20" s="40"/>
      <c r="M20" s="34"/>
      <c r="N20" s="34"/>
    </row>
    <row r="21" spans="1:16" ht="13.5" thickBot="1">
      <c r="A21" s="46" t="s">
        <v>34</v>
      </c>
      <c r="B21" s="33"/>
      <c r="C21" s="46"/>
      <c r="D21" s="33"/>
      <c r="E21" s="34"/>
      <c r="F21" s="38"/>
      <c r="G21" s="39"/>
      <c r="H21" s="34"/>
      <c r="I21" s="34"/>
      <c r="J21" s="34"/>
      <c r="K21" s="34"/>
      <c r="L21" s="50"/>
      <c r="M21" s="34"/>
      <c r="N21" s="34"/>
    </row>
    <row r="22" spans="1:16" ht="51">
      <c r="A22" s="1027" t="s">
        <v>398</v>
      </c>
      <c r="B22" s="1027" t="s">
        <v>399</v>
      </c>
      <c r="C22" s="973" t="s">
        <v>258</v>
      </c>
      <c r="D22" s="969" t="s">
        <v>38</v>
      </c>
      <c r="E22" s="969" t="s">
        <v>39</v>
      </c>
      <c r="F22" s="969" t="s">
        <v>40</v>
      </c>
      <c r="G22" s="969" t="s">
        <v>41</v>
      </c>
      <c r="H22" s="971" t="s">
        <v>42</v>
      </c>
      <c r="I22" s="969" t="s">
        <v>43</v>
      </c>
      <c r="J22" s="969" t="s">
        <v>15</v>
      </c>
      <c r="K22" s="969" t="s">
        <v>17</v>
      </c>
      <c r="L22" s="969" t="s">
        <v>16</v>
      </c>
      <c r="M22" s="969" t="s">
        <v>259</v>
      </c>
      <c r="N22" s="979" t="s">
        <v>260</v>
      </c>
      <c r="O22" s="969" t="s">
        <v>261</v>
      </c>
      <c r="P22" s="53" t="s">
        <v>133</v>
      </c>
    </row>
    <row r="23" spans="1:16">
      <c r="A23" s="1028"/>
      <c r="B23" s="1028"/>
      <c r="C23" s="974"/>
      <c r="D23" s="970"/>
      <c r="E23" s="970"/>
      <c r="F23" s="970"/>
      <c r="G23" s="970"/>
      <c r="H23" s="972"/>
      <c r="I23" s="970"/>
      <c r="J23" s="970"/>
      <c r="K23" s="970"/>
      <c r="L23" s="970"/>
      <c r="M23" s="970"/>
      <c r="N23" s="980"/>
      <c r="O23" s="970"/>
      <c r="P23" s="57" t="s">
        <v>18</v>
      </c>
    </row>
    <row r="24" spans="1:16" ht="13.5" thickBot="1">
      <c r="A24" s="407"/>
      <c r="B24" s="408"/>
      <c r="C24" s="129"/>
      <c r="D24" s="130"/>
      <c r="E24" s="130"/>
      <c r="F24" s="131"/>
      <c r="G24" s="131"/>
      <c r="H24" s="131"/>
      <c r="I24" s="131"/>
      <c r="J24" s="130" t="s">
        <v>44</v>
      </c>
      <c r="K24" s="130" t="s">
        <v>44</v>
      </c>
      <c r="L24" s="130" t="s">
        <v>44</v>
      </c>
      <c r="M24" s="130" t="s">
        <v>44</v>
      </c>
      <c r="N24" s="130" t="s">
        <v>44</v>
      </c>
      <c r="O24" s="130" t="s">
        <v>44</v>
      </c>
      <c r="P24" s="132" t="s">
        <v>44</v>
      </c>
    </row>
    <row r="25" spans="1:16">
      <c r="A25" s="309"/>
      <c r="B25" s="305"/>
      <c r="C25" s="51"/>
      <c r="D25" s="133"/>
      <c r="E25" s="52"/>
      <c r="F25" s="52"/>
      <c r="G25" s="52"/>
      <c r="H25" s="52"/>
      <c r="I25" s="52"/>
      <c r="J25" s="687"/>
      <c r="K25" s="687"/>
      <c r="L25" s="640">
        <f>SUM(J25:K25)</f>
        <v>0</v>
      </c>
      <c r="M25" s="641"/>
      <c r="N25" s="642">
        <f>SUM(L25-M25)</f>
        <v>0</v>
      </c>
      <c r="O25" s="643"/>
      <c r="P25" s="644">
        <f>SUM(N25-O25)</f>
        <v>0</v>
      </c>
    </row>
    <row r="26" spans="1:16">
      <c r="A26" s="164">
        <v>30371222</v>
      </c>
      <c r="B26" s="164">
        <v>33226222</v>
      </c>
      <c r="C26" s="54"/>
      <c r="D26" s="164" t="s">
        <v>1170</v>
      </c>
      <c r="E26" s="164" t="s">
        <v>1171</v>
      </c>
      <c r="F26" s="164" t="s">
        <v>1172</v>
      </c>
      <c r="G26" s="164" t="s">
        <v>1173</v>
      </c>
      <c r="H26" s="164">
        <v>20160209</v>
      </c>
      <c r="I26" s="55"/>
      <c r="J26" s="705">
        <v>25731.119999999999</v>
      </c>
      <c r="K26" s="654"/>
      <c r="L26" s="640">
        <f>SUM(J26:K26)</f>
        <v>25731.119999999999</v>
      </c>
      <c r="M26" s="641"/>
      <c r="N26" s="642">
        <f>SUM(L26-M26)</f>
        <v>25731.119999999999</v>
      </c>
      <c r="O26" s="642">
        <v>25731.119999999999</v>
      </c>
      <c r="P26" s="644">
        <f>-Q27</f>
        <v>0</v>
      </c>
    </row>
    <row r="27" spans="1:16">
      <c r="A27" s="309"/>
      <c r="B27" s="305"/>
      <c r="C27" s="54"/>
      <c r="D27" s="139"/>
      <c r="E27" s="139"/>
      <c r="F27" s="55"/>
      <c r="G27" s="55"/>
      <c r="H27" s="55"/>
      <c r="I27" s="55"/>
      <c r="J27" s="654"/>
      <c r="K27" s="654"/>
      <c r="L27" s="640">
        <f>SUM(J27:K27)</f>
        <v>0</v>
      </c>
      <c r="M27" s="641"/>
      <c r="N27" s="642">
        <f>SUM(L27-M27)</f>
        <v>0</v>
      </c>
      <c r="O27" s="643"/>
      <c r="P27" s="644">
        <f>SUM(N27-O27)</f>
        <v>0</v>
      </c>
    </row>
    <row r="28" spans="1:16">
      <c r="A28" s="309"/>
      <c r="B28" s="305"/>
      <c r="C28" s="54"/>
      <c r="D28" s="139"/>
      <c r="E28" s="139"/>
      <c r="F28" s="55"/>
      <c r="G28" s="55"/>
      <c r="H28" s="55"/>
      <c r="I28" s="55"/>
      <c r="J28" s="654"/>
      <c r="K28" s="654"/>
      <c r="L28" s="640">
        <f>SUM(J28:K28)</f>
        <v>0</v>
      </c>
      <c r="M28" s="641"/>
      <c r="N28" s="642">
        <f>SUM(L28-M28)</f>
        <v>0</v>
      </c>
      <c r="O28" s="643"/>
      <c r="P28" s="644">
        <f>SUM(N28-O28)</f>
        <v>0</v>
      </c>
    </row>
    <row r="29" spans="1:16" ht="13.5" thickBot="1">
      <c r="A29" s="309"/>
      <c r="B29" s="305"/>
      <c r="C29" s="66"/>
      <c r="D29" s="67"/>
      <c r="E29" s="68"/>
      <c r="F29" s="67"/>
      <c r="G29" s="69"/>
      <c r="H29" s="67"/>
      <c r="I29" s="70"/>
      <c r="J29" s="641"/>
      <c r="K29" s="641"/>
      <c r="L29" s="640">
        <f>SUM(J29:K29)</f>
        <v>0</v>
      </c>
      <c r="M29" s="641"/>
      <c r="N29" s="642">
        <f>SUM(L29-M29)</f>
        <v>0</v>
      </c>
      <c r="O29" s="641"/>
      <c r="P29" s="644">
        <f>SUM(N29-O29)</f>
        <v>0</v>
      </c>
    </row>
    <row r="30" spans="1:16" ht="13.5" thickBot="1">
      <c r="A30" s="415" t="s">
        <v>1174</v>
      </c>
      <c r="B30" s="416"/>
      <c r="C30" s="72"/>
      <c r="D30" s="71"/>
      <c r="E30" s="72"/>
      <c r="F30" s="72"/>
      <c r="G30" s="72"/>
      <c r="H30" s="72"/>
      <c r="I30" s="73"/>
      <c r="J30" s="74">
        <f>SUM(J25:J29)</f>
        <v>25731.119999999999</v>
      </c>
      <c r="K30" s="74">
        <f t="shared" ref="K30:P30" si="0">SUM(K25:K29)</f>
        <v>0</v>
      </c>
      <c r="L30" s="74">
        <f t="shared" si="0"/>
        <v>25731.119999999999</v>
      </c>
      <c r="M30" s="74">
        <f t="shared" si="0"/>
        <v>0</v>
      </c>
      <c r="N30" s="74">
        <f t="shared" si="0"/>
        <v>25731.119999999999</v>
      </c>
      <c r="O30" s="74">
        <f t="shared" si="0"/>
        <v>25731.119999999999</v>
      </c>
      <c r="P30" s="74">
        <f t="shared" si="0"/>
        <v>0</v>
      </c>
    </row>
    <row r="31" spans="1:16" ht="13.5" thickBot="1">
      <c r="A31" s="417"/>
      <c r="B31" s="418"/>
      <c r="C31" s="982"/>
      <c r="D31" s="982"/>
      <c r="E31" s="982"/>
      <c r="F31" s="982"/>
      <c r="G31" s="982"/>
      <c r="H31" s="982"/>
      <c r="I31" s="983"/>
      <c r="J31" s="76"/>
      <c r="K31" s="76"/>
      <c r="L31" s="77"/>
      <c r="M31" s="76"/>
      <c r="N31" s="78"/>
      <c r="O31" s="79"/>
      <c r="P31" s="80"/>
    </row>
    <row r="32" spans="1:16" ht="13.5" thickBot="1">
      <c r="A32" s="419" t="s">
        <v>55</v>
      </c>
      <c r="B32" s="420"/>
      <c r="C32" s="72" t="s">
        <v>55</v>
      </c>
      <c r="D32" s="71"/>
      <c r="E32" s="72"/>
      <c r="F32" s="72"/>
      <c r="G32" s="72"/>
      <c r="H32" s="72"/>
      <c r="I32" s="73"/>
      <c r="J32" s="27"/>
      <c r="K32" s="27"/>
      <c r="L32" s="28"/>
      <c r="M32" s="27"/>
      <c r="N32" s="82"/>
      <c r="O32" s="27"/>
      <c r="P32" s="29"/>
    </row>
  </sheetData>
  <mergeCells count="21">
    <mergeCell ref="O22:O23"/>
    <mergeCell ref="K22:K23"/>
    <mergeCell ref="J22:J23"/>
    <mergeCell ref="D22:D23"/>
    <mergeCell ref="L22:L23"/>
    <mergeCell ref="M22:M23"/>
    <mergeCell ref="N22:N23"/>
    <mergeCell ref="A22:A23"/>
    <mergeCell ref="B22:B23"/>
    <mergeCell ref="C22:C23"/>
    <mergeCell ref="C31:I31"/>
    <mergeCell ref="F22:F23"/>
    <mergeCell ref="G22:G23"/>
    <mergeCell ref="H22:H23"/>
    <mergeCell ref="I22:I23"/>
    <mergeCell ref="E22:E23"/>
    <mergeCell ref="A1:L1"/>
    <mergeCell ref="E2:G2"/>
    <mergeCell ref="K2:L2"/>
    <mergeCell ref="A3:L3"/>
    <mergeCell ref="C8:E8"/>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N256"/>
  <sheetViews>
    <sheetView zoomScaleNormal="75" workbookViewId="0">
      <selection activeCell="I38" sqref="I38:N38"/>
    </sheetView>
  </sheetViews>
  <sheetFormatPr defaultColWidth="28.85546875" defaultRowHeight="12.75"/>
  <cols>
    <col min="8" max="8" width="16.5703125" bestFit="1" customWidth="1"/>
    <col min="9" max="9" width="27.85546875" bestFit="1" customWidth="1"/>
    <col min="10" max="11" width="28.28515625" bestFit="1" customWidth="1"/>
    <col min="12" max="12" width="27.7109375" bestFit="1" customWidth="1"/>
    <col min="13" max="13" width="28.7109375" bestFit="1" customWidth="1"/>
    <col min="14" max="14" width="28.42578125" bestFit="1" customWidth="1"/>
  </cols>
  <sheetData>
    <row r="1" spans="1:14" ht="15.75">
      <c r="A1" s="976" t="s">
        <v>254</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ht="17.25" customHeight="1">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3"/>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4">
      <c r="A17" s="147" t="s">
        <v>257</v>
      </c>
      <c r="B17" s="38"/>
      <c r="C17" s="49"/>
      <c r="D17" s="38"/>
      <c r="E17" s="34"/>
      <c r="F17" s="36"/>
      <c r="G17" s="39"/>
      <c r="H17" s="34"/>
      <c r="I17" s="34"/>
      <c r="J17" s="34"/>
      <c r="K17" s="34"/>
      <c r="L17" s="40"/>
      <c r="M17" s="34"/>
      <c r="N17" s="34"/>
    </row>
    <row r="18" spans="1:14">
      <c r="A18" s="34"/>
      <c r="B18" s="38"/>
      <c r="C18" s="34"/>
      <c r="D18" s="38"/>
      <c r="E18" s="34"/>
      <c r="F18" s="38"/>
      <c r="G18" s="39"/>
      <c r="H18" s="34"/>
      <c r="I18" s="34"/>
      <c r="J18" s="34"/>
      <c r="K18" s="34"/>
      <c r="L18" s="40"/>
      <c r="M18" s="34"/>
      <c r="N18" s="34"/>
    </row>
    <row r="19" spans="1:14">
      <c r="A19" s="34" t="s">
        <v>36</v>
      </c>
      <c r="B19" s="38"/>
      <c r="C19" s="34"/>
      <c r="D19" s="38"/>
      <c r="E19" s="34"/>
      <c r="F19" s="38"/>
      <c r="G19" s="39"/>
      <c r="H19" s="34"/>
      <c r="I19" s="34"/>
      <c r="J19" s="34"/>
      <c r="K19" s="34"/>
      <c r="L19" s="40"/>
      <c r="M19" s="34"/>
      <c r="N19" s="34"/>
    </row>
    <row r="20" spans="1:14">
      <c r="A20" s="34"/>
      <c r="B20" s="38"/>
      <c r="C20" s="34"/>
      <c r="D20" s="38"/>
      <c r="E20" s="34"/>
      <c r="F20" s="38"/>
      <c r="G20" s="39"/>
      <c r="H20" s="34"/>
      <c r="I20" s="34"/>
      <c r="J20" s="34"/>
      <c r="K20" s="34"/>
      <c r="L20" s="40"/>
      <c r="M20" s="34"/>
      <c r="N20" s="34"/>
    </row>
    <row r="21" spans="1:14" ht="13.5" thickBot="1">
      <c r="A21" s="46" t="s">
        <v>34</v>
      </c>
      <c r="B21" s="33"/>
      <c r="C21" s="46"/>
      <c r="D21" s="33"/>
      <c r="E21" s="34"/>
      <c r="F21" s="38"/>
      <c r="G21" s="39"/>
      <c r="H21" s="34"/>
      <c r="I21" s="34"/>
      <c r="J21" s="34"/>
      <c r="K21" s="34"/>
      <c r="L21" s="50"/>
      <c r="M21" s="34"/>
      <c r="N21" s="34"/>
    </row>
    <row r="22" spans="1:14" ht="82.5" customHeight="1">
      <c r="A22" s="973" t="s">
        <v>37</v>
      </c>
      <c r="B22" s="969" t="s">
        <v>38</v>
      </c>
      <c r="C22" s="969" t="s">
        <v>39</v>
      </c>
      <c r="D22" s="969" t="s">
        <v>40</v>
      </c>
      <c r="E22" s="969" t="s">
        <v>41</v>
      </c>
      <c r="F22" s="971" t="s">
        <v>42</v>
      </c>
      <c r="G22" s="969" t="s">
        <v>43</v>
      </c>
      <c r="H22" s="969" t="s">
        <v>15</v>
      </c>
      <c r="I22" s="969" t="s">
        <v>17</v>
      </c>
      <c r="J22" s="969" t="s">
        <v>16</v>
      </c>
      <c r="K22" s="969" t="s">
        <v>259</v>
      </c>
      <c r="L22" s="979" t="s">
        <v>260</v>
      </c>
      <c r="M22" s="969" t="s">
        <v>261</v>
      </c>
      <c r="N22" s="53" t="s">
        <v>133</v>
      </c>
    </row>
    <row r="23" spans="1:14" ht="26.25" customHeight="1">
      <c r="A23" s="974"/>
      <c r="B23" s="970"/>
      <c r="C23" s="970"/>
      <c r="D23" s="970"/>
      <c r="E23" s="970"/>
      <c r="F23" s="972"/>
      <c r="G23" s="970"/>
      <c r="H23" s="970"/>
      <c r="I23" s="970"/>
      <c r="J23" s="970"/>
      <c r="K23" s="970"/>
      <c r="L23" s="980"/>
      <c r="M23" s="970"/>
      <c r="N23" s="57" t="s">
        <v>18</v>
      </c>
    </row>
    <row r="24" spans="1:14">
      <c r="A24" s="58"/>
      <c r="B24" s="59"/>
      <c r="C24" s="59"/>
      <c r="D24" s="60"/>
      <c r="E24" s="60"/>
      <c r="F24" s="60"/>
      <c r="G24" s="60"/>
      <c r="H24" s="59" t="s">
        <v>44</v>
      </c>
      <c r="I24" s="59" t="s">
        <v>44</v>
      </c>
      <c r="J24" s="59" t="s">
        <v>44</v>
      </c>
      <c r="K24" s="59" t="s">
        <v>44</v>
      </c>
      <c r="L24" s="59" t="s">
        <v>44</v>
      </c>
      <c r="M24" s="59" t="s">
        <v>44</v>
      </c>
      <c r="N24" s="61" t="s">
        <v>44</v>
      </c>
    </row>
    <row r="25" spans="1:14" s="187" customFormat="1">
      <c r="A25" s="164" t="s">
        <v>67</v>
      </c>
      <c r="B25" s="164" t="s">
        <v>48</v>
      </c>
      <c r="C25" s="164" t="s">
        <v>434</v>
      </c>
      <c r="D25" s="164" t="s">
        <v>435</v>
      </c>
      <c r="E25" s="164" t="s">
        <v>436</v>
      </c>
      <c r="F25" s="164">
        <v>20151215</v>
      </c>
      <c r="G25" s="304"/>
      <c r="H25" s="705">
        <v>2691</v>
      </c>
      <c r="I25" s="706">
        <v>0</v>
      </c>
      <c r="J25" s="720">
        <f t="shared" ref="J25:J31" si="0">SUM(H25:I25)</f>
        <v>2691</v>
      </c>
      <c r="K25" s="705">
        <v>1540.8</v>
      </c>
      <c r="L25" s="702">
        <f>(J25-K25)</f>
        <v>1150.2</v>
      </c>
      <c r="M25" s="721">
        <v>1150.2</v>
      </c>
      <c r="N25" s="721">
        <f>SUM(L25-M25)</f>
        <v>0</v>
      </c>
    </row>
    <row r="26" spans="1:14" s="187" customFormat="1">
      <c r="A26" s="164" t="s">
        <v>67</v>
      </c>
      <c r="B26" s="164" t="s">
        <v>48</v>
      </c>
      <c r="C26" s="164" t="s">
        <v>378</v>
      </c>
      <c r="D26" s="164" t="s">
        <v>437</v>
      </c>
      <c r="E26" s="164" t="s">
        <v>438</v>
      </c>
      <c r="F26" s="164">
        <v>20151204</v>
      </c>
      <c r="G26" s="304"/>
      <c r="H26" s="705">
        <v>304469.19</v>
      </c>
      <c r="I26" s="706">
        <v>0</v>
      </c>
      <c r="J26" s="720">
        <f t="shared" si="0"/>
        <v>304469.19</v>
      </c>
      <c r="K26" s="705">
        <v>101489.72</v>
      </c>
      <c r="L26" s="702">
        <f>(J26-K26)</f>
        <v>202979.47</v>
      </c>
      <c r="M26" s="721">
        <v>202979.47</v>
      </c>
      <c r="N26" s="721">
        <f>SUM(L26-M26)</f>
        <v>0</v>
      </c>
    </row>
    <row r="27" spans="1:14" s="187" customFormat="1">
      <c r="A27" s="164" t="s">
        <v>65</v>
      </c>
      <c r="B27" s="164" t="s">
        <v>48</v>
      </c>
      <c r="C27" s="164" t="s">
        <v>439</v>
      </c>
      <c r="D27" s="164" t="s">
        <v>440</v>
      </c>
      <c r="E27" s="164" t="s">
        <v>441</v>
      </c>
      <c r="F27" s="164">
        <v>20160223</v>
      </c>
      <c r="G27" s="304"/>
      <c r="H27" s="705">
        <v>17261.88</v>
      </c>
      <c r="I27" s="706">
        <v>0</v>
      </c>
      <c r="J27" s="720">
        <f t="shared" si="0"/>
        <v>17261.88</v>
      </c>
      <c r="K27" s="705">
        <v>0</v>
      </c>
      <c r="L27" s="720">
        <f>SUM(J27:K27)</f>
        <v>17261.88</v>
      </c>
      <c r="M27" s="721">
        <v>17261.88</v>
      </c>
      <c r="N27" s="721">
        <f>SUM(L27-M27)</f>
        <v>0</v>
      </c>
    </row>
    <row r="28" spans="1:14" s="187" customFormat="1">
      <c r="A28" s="164" t="s">
        <v>65</v>
      </c>
      <c r="B28" s="164" t="s">
        <v>48</v>
      </c>
      <c r="C28" s="164" t="s">
        <v>439</v>
      </c>
      <c r="D28" s="164" t="s">
        <v>440</v>
      </c>
      <c r="E28" s="164" t="s">
        <v>441</v>
      </c>
      <c r="F28" s="164">
        <v>20160223</v>
      </c>
      <c r="G28" s="304"/>
      <c r="H28" s="705">
        <v>13841.88</v>
      </c>
      <c r="I28" s="706">
        <v>0</v>
      </c>
      <c r="J28" s="720">
        <f t="shared" si="0"/>
        <v>13841.88</v>
      </c>
      <c r="K28" s="705">
        <v>0</v>
      </c>
      <c r="L28" s="720">
        <f>SUM(J28:K28)</f>
        <v>13841.88</v>
      </c>
      <c r="M28" s="721">
        <v>13841.88</v>
      </c>
      <c r="N28" s="721">
        <f>SUM(L28-M28)</f>
        <v>0</v>
      </c>
    </row>
    <row r="29" spans="1:14" s="187" customFormat="1">
      <c r="A29" s="164" t="s">
        <v>67</v>
      </c>
      <c r="B29" s="164" t="s">
        <v>48</v>
      </c>
      <c r="C29" s="164" t="s">
        <v>442</v>
      </c>
      <c r="D29" s="164" t="s">
        <v>443</v>
      </c>
      <c r="E29" s="164" t="s">
        <v>444</v>
      </c>
      <c r="F29" s="164">
        <v>20160311</v>
      </c>
      <c r="G29" s="304"/>
      <c r="H29" s="705">
        <v>39318.97</v>
      </c>
      <c r="I29" s="706">
        <v>0</v>
      </c>
      <c r="J29" s="720">
        <f t="shared" si="0"/>
        <v>39318.97</v>
      </c>
      <c r="K29" s="705">
        <v>0</v>
      </c>
      <c r="L29" s="720">
        <f>SUM(J29:K29)</f>
        <v>39318.97</v>
      </c>
      <c r="M29" s="721">
        <v>39318.97</v>
      </c>
      <c r="N29" s="721">
        <f>SUM(L29-M29)</f>
        <v>0</v>
      </c>
    </row>
    <row r="30" spans="1:14">
      <c r="A30" s="157"/>
      <c r="B30" s="64"/>
      <c r="C30" s="64"/>
      <c r="D30" s="65"/>
      <c r="E30" s="65"/>
      <c r="F30" s="65"/>
      <c r="G30" s="65"/>
      <c r="H30" s="722"/>
      <c r="I30" s="722"/>
      <c r="J30" s="723">
        <f t="shared" si="0"/>
        <v>0</v>
      </c>
      <c r="K30" s="724"/>
      <c r="L30" s="689"/>
      <c r="M30" s="725"/>
      <c r="N30" s="726"/>
    </row>
    <row r="31" spans="1:14" ht="13.5" thickBot="1">
      <c r="A31" s="54"/>
      <c r="B31" s="139"/>
      <c r="C31" s="68"/>
      <c r="D31" s="55"/>
      <c r="E31" s="55"/>
      <c r="F31" s="55"/>
      <c r="G31" s="70"/>
      <c r="H31" s="654"/>
      <c r="I31" s="727"/>
      <c r="J31" s="728">
        <f t="shared" si="0"/>
        <v>0</v>
      </c>
      <c r="K31" s="727"/>
      <c r="L31" s="642"/>
      <c r="M31" s="727"/>
      <c r="N31" s="729"/>
    </row>
    <row r="32" spans="1:14" ht="13.5" thickBot="1">
      <c r="A32" s="71" t="s">
        <v>54</v>
      </c>
      <c r="B32" s="72"/>
      <c r="C32" s="72"/>
      <c r="D32" s="72"/>
      <c r="E32" s="72"/>
      <c r="F32" s="72"/>
      <c r="G32" s="73"/>
      <c r="H32" s="74">
        <f>SUM(H25:H31)</f>
        <v>377582.92000000004</v>
      </c>
      <c r="I32" s="74">
        <f t="shared" ref="I32:N32" si="1">SUM(I25:I31)</f>
        <v>0</v>
      </c>
      <c r="J32" s="74">
        <f t="shared" si="1"/>
        <v>377582.92000000004</v>
      </c>
      <c r="K32" s="74">
        <f t="shared" si="1"/>
        <v>103030.52</v>
      </c>
      <c r="L32" s="74">
        <f t="shared" si="1"/>
        <v>274552.40000000002</v>
      </c>
      <c r="M32" s="74">
        <f t="shared" si="1"/>
        <v>274552.40000000002</v>
      </c>
      <c r="N32" s="74">
        <f t="shared" si="1"/>
        <v>0</v>
      </c>
    </row>
    <row r="33" spans="1:14" ht="13.5" thickBot="1">
      <c r="A33" s="194"/>
      <c r="B33" s="195"/>
      <c r="C33" s="195"/>
      <c r="D33" s="195"/>
      <c r="E33" s="195"/>
      <c r="F33" s="195"/>
      <c r="G33" s="196"/>
      <c r="H33" s="730"/>
      <c r="I33" s="730"/>
      <c r="J33" s="731"/>
      <c r="K33" s="730"/>
      <c r="L33" s="732"/>
      <c r="M33" s="733"/>
      <c r="N33" s="734"/>
    </row>
    <row r="34" spans="1:14" ht="13.5" thickBot="1">
      <c r="A34" s="71" t="s">
        <v>55</v>
      </c>
      <c r="B34" s="72"/>
      <c r="C34" s="72"/>
      <c r="D34" s="72"/>
      <c r="E34" s="72"/>
      <c r="F34" s="72"/>
      <c r="G34" s="73"/>
      <c r="H34" s="74"/>
      <c r="I34" s="74"/>
      <c r="J34" s="74"/>
      <c r="K34" s="74"/>
      <c r="L34" s="74"/>
      <c r="M34" s="74"/>
      <c r="N34" s="74"/>
    </row>
    <row r="35" spans="1:14" ht="13.5" thickBot="1">
      <c r="A35" s="83" t="s">
        <v>56</v>
      </c>
      <c r="B35" s="84"/>
      <c r="C35" s="84"/>
      <c r="D35" s="84"/>
      <c r="E35" s="86"/>
      <c r="F35" s="87"/>
      <c r="G35" s="88"/>
      <c r="H35" s="86"/>
      <c r="I35" s="86"/>
      <c r="J35" s="89"/>
      <c r="K35" s="140"/>
      <c r="L35" s="90"/>
      <c r="M35" s="91"/>
      <c r="N35" s="92"/>
    </row>
    <row r="36" spans="1:14">
      <c r="A36" s="93"/>
      <c r="B36" s="94"/>
      <c r="C36" s="94"/>
      <c r="D36" s="94"/>
      <c r="E36" s="96"/>
      <c r="F36" s="94"/>
      <c r="G36" s="97"/>
      <c r="H36" s="98"/>
      <c r="I36" s="98"/>
      <c r="J36" s="99">
        <f>SUM(I36:I36)</f>
        <v>0</v>
      </c>
      <c r="K36" s="107"/>
      <c r="L36" s="100">
        <f>SUM(J36-K36)</f>
        <v>0</v>
      </c>
      <c r="M36" s="98"/>
      <c r="N36" s="101">
        <f>SUM(L36-M36)</f>
        <v>0</v>
      </c>
    </row>
    <row r="37" spans="1:14" ht="13.5" thickBot="1">
      <c r="A37" s="102"/>
      <c r="B37" s="103"/>
      <c r="C37" s="103"/>
      <c r="D37" s="103"/>
      <c r="E37" s="105"/>
      <c r="F37" s="103"/>
      <c r="G37" s="118"/>
      <c r="H37" s="107"/>
      <c r="I37" s="119"/>
      <c r="J37" s="120">
        <f>SUM(I37:I37)</f>
        <v>0</v>
      </c>
      <c r="K37" s="119"/>
      <c r="L37" s="121">
        <f>SUM(J37-K37)</f>
        <v>0</v>
      </c>
      <c r="M37" s="119"/>
      <c r="N37" s="110">
        <f>SUM(L37-M37)</f>
        <v>0</v>
      </c>
    </row>
    <row r="38" spans="1:14" ht="13.5" thickBot="1">
      <c r="A38" s="71" t="s">
        <v>54</v>
      </c>
      <c r="B38" s="72"/>
      <c r="C38" s="72"/>
      <c r="D38" s="72"/>
      <c r="E38" s="72"/>
      <c r="F38" s="72"/>
      <c r="G38" s="73"/>
      <c r="H38" s="74">
        <f>SUM(H36:H37)</f>
        <v>0</v>
      </c>
      <c r="I38" s="74">
        <f t="shared" ref="I38:N38" si="2">SUM(I36:I37)</f>
        <v>0</v>
      </c>
      <c r="J38" s="74">
        <f t="shared" si="2"/>
        <v>0</v>
      </c>
      <c r="K38" s="74">
        <f t="shared" si="2"/>
        <v>0</v>
      </c>
      <c r="L38" s="74">
        <f t="shared" si="2"/>
        <v>0</v>
      </c>
      <c r="M38" s="74">
        <f t="shared" si="2"/>
        <v>0</v>
      </c>
      <c r="N38" s="74">
        <f t="shared" si="2"/>
        <v>0</v>
      </c>
    </row>
    <row r="39" spans="1:14" ht="13.5" thickBot="1">
      <c r="A39" s="194"/>
      <c r="B39" s="195"/>
      <c r="C39" s="195"/>
      <c r="D39" s="195"/>
      <c r="E39" s="195"/>
      <c r="F39" s="195"/>
      <c r="G39" s="195"/>
      <c r="H39" s="122"/>
      <c r="I39" s="122"/>
      <c r="J39" s="123"/>
      <c r="K39" s="122"/>
      <c r="L39" s="124"/>
      <c r="M39" s="122"/>
      <c r="N39" s="125"/>
    </row>
    <row r="40" spans="1:14" ht="13.5" thickBot="1">
      <c r="A40" s="71" t="s">
        <v>55</v>
      </c>
      <c r="B40" s="72"/>
      <c r="C40" s="72"/>
      <c r="D40" s="72"/>
      <c r="E40" s="72"/>
      <c r="F40" s="72"/>
      <c r="G40" s="73"/>
      <c r="H40" s="27"/>
      <c r="I40" s="27"/>
      <c r="J40" s="28">
        <f>SUM(I40:I40)</f>
        <v>0</v>
      </c>
      <c r="K40" s="27"/>
      <c r="L40" s="82">
        <f>SUM(J40-K40)</f>
        <v>0</v>
      </c>
      <c r="M40" s="81"/>
      <c r="N40" s="126">
        <f>SUM(L40-M40)</f>
        <v>0</v>
      </c>
    </row>
    <row r="41" spans="1:14">
      <c r="A41" s="46" t="s">
        <v>57</v>
      </c>
      <c r="B41" s="33"/>
      <c r="D41" s="33"/>
      <c r="E41" s="34"/>
      <c r="F41" s="38"/>
      <c r="G41" s="39"/>
      <c r="H41" s="34"/>
      <c r="I41" s="34"/>
      <c r="J41" s="34"/>
      <c r="K41" s="34"/>
      <c r="L41" s="41"/>
      <c r="M41" s="127"/>
      <c r="N41" s="127"/>
    </row>
    <row r="42" spans="1:14" ht="38.25">
      <c r="A42" s="192" t="s">
        <v>58</v>
      </c>
      <c r="B42" s="192"/>
      <c r="D42" s="192"/>
      <c r="E42" s="192"/>
      <c r="F42" s="192"/>
      <c r="H42" s="192"/>
    </row>
    <row r="43" spans="1:14" ht="66.75">
      <c r="A43" s="151" t="s">
        <v>59</v>
      </c>
      <c r="B43" s="151"/>
      <c r="D43" s="151"/>
      <c r="E43" s="151"/>
      <c r="F43" s="151"/>
      <c r="H43" s="151"/>
    </row>
    <row r="44" spans="1:14">
      <c r="A44" s="128" t="s">
        <v>60</v>
      </c>
      <c r="B44" s="128"/>
      <c r="D44" s="128"/>
      <c r="E44" s="16"/>
      <c r="F44" s="16"/>
      <c r="H44" s="16"/>
    </row>
    <row r="45" spans="1:14">
      <c r="A45" s="16"/>
      <c r="B45" s="16"/>
      <c r="D45" s="16"/>
      <c r="E45" s="16"/>
      <c r="F45" s="16"/>
      <c r="H45" s="16"/>
    </row>
    <row r="46" spans="1:14">
      <c r="A46" s="16"/>
      <c r="B46" s="16"/>
      <c r="D46" s="16"/>
      <c r="E46" s="16"/>
      <c r="F46" s="16"/>
      <c r="H46" s="16"/>
    </row>
    <row r="47" spans="1:14">
      <c r="A47" s="128" t="s">
        <v>61</v>
      </c>
      <c r="B47" s="16"/>
      <c r="D47" s="16"/>
      <c r="E47" s="16"/>
      <c r="F47" s="16"/>
      <c r="H47" s="16"/>
    </row>
    <row r="48" spans="1:14">
      <c r="A48" s="128"/>
      <c r="B48" s="16"/>
      <c r="D48" s="16"/>
      <c r="E48" s="16"/>
      <c r="F48" s="16"/>
      <c r="H48" s="16"/>
    </row>
    <row r="49" spans="1:8">
      <c r="A49" s="128" t="s">
        <v>62</v>
      </c>
      <c r="B49" s="16"/>
      <c r="D49" s="16"/>
      <c r="E49" s="16"/>
      <c r="F49" s="16"/>
      <c r="H49" s="16"/>
    </row>
    <row r="51" spans="1:8" ht="82.5" customHeight="1"/>
    <row r="52" spans="1:8" ht="26.25" customHeight="1"/>
    <row r="61" spans="1:8" ht="12.75" customHeight="1"/>
    <row r="62" spans="1:8" ht="12.75" customHeight="1"/>
    <row r="256" ht="20.25" customHeight="1"/>
  </sheetData>
  <sheetProtection insertRows="0"/>
  <mergeCells count="18">
    <mergeCell ref="B22:B23"/>
    <mergeCell ref="C22:C23"/>
    <mergeCell ref="A1:L1"/>
    <mergeCell ref="E2:G2"/>
    <mergeCell ref="K2:L2"/>
    <mergeCell ref="A3:L3"/>
    <mergeCell ref="A22:A23"/>
    <mergeCell ref="C8:E8"/>
    <mergeCell ref="D22:D23"/>
    <mergeCell ref="E22:E23"/>
    <mergeCell ref="M22:M23"/>
    <mergeCell ref="F22:F23"/>
    <mergeCell ref="G22:G23"/>
    <mergeCell ref="H22:H23"/>
    <mergeCell ref="I22:I23"/>
    <mergeCell ref="J22:J23"/>
    <mergeCell ref="K22:K23"/>
    <mergeCell ref="L22:L23"/>
  </mergeCells>
  <phoneticPr fontId="2" type="noConversion"/>
  <printOptions horizontalCentered="1"/>
  <pageMargins left="0.23622047244094491" right="0.19685039370078741" top="0.59055118110236227" bottom="0.27559055118110237" header="0.51181102362204722" footer="0.23622047244094491"/>
  <pageSetup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K44"/>
  <sheetViews>
    <sheetView workbookViewId="0">
      <selection activeCell="I10" sqref="I10"/>
    </sheetView>
  </sheetViews>
  <sheetFormatPr defaultRowHeight="12.75"/>
  <cols>
    <col min="1" max="1" width="50.7109375" customWidth="1"/>
    <col min="2" max="2" width="15" customWidth="1"/>
    <col min="3" max="4" width="14.85546875" customWidth="1"/>
    <col min="5" max="5" width="15.140625" customWidth="1"/>
    <col min="6" max="6" width="16.7109375" customWidth="1"/>
    <col min="7" max="7" width="16.85546875" customWidth="1"/>
    <col min="8" max="8" width="19.5703125" customWidth="1"/>
  </cols>
  <sheetData>
    <row r="1" spans="1:8" ht="13.5" thickBot="1">
      <c r="A1" s="958" t="s">
        <v>90</v>
      </c>
      <c r="B1" s="959"/>
      <c r="C1" s="959"/>
      <c r="D1" s="959"/>
      <c r="E1" s="959"/>
      <c r="F1" s="959"/>
      <c r="G1" s="959"/>
      <c r="H1" s="959"/>
    </row>
    <row r="2" spans="1:8" ht="13.5" thickBot="1">
      <c r="A2" s="958" t="s">
        <v>0</v>
      </c>
      <c r="B2" s="959"/>
      <c r="C2" s="959"/>
      <c r="D2" s="959"/>
      <c r="E2" s="959"/>
      <c r="F2" s="959"/>
      <c r="G2" s="959"/>
      <c r="H2" s="959"/>
    </row>
    <row r="3" spans="1:8" ht="13.5" thickBot="1">
      <c r="A3" s="960" t="s">
        <v>1</v>
      </c>
      <c r="B3" s="961"/>
      <c r="C3" s="961"/>
      <c r="D3" s="961"/>
      <c r="E3" s="961"/>
      <c r="F3" s="961"/>
      <c r="G3" s="19"/>
      <c r="H3" s="20"/>
    </row>
    <row r="4" spans="1:8" ht="12.75" customHeight="1">
      <c r="A4" s="21"/>
      <c r="B4" s="962" t="s">
        <v>15</v>
      </c>
      <c r="C4" s="962" t="s">
        <v>17</v>
      </c>
      <c r="D4" s="962" t="s">
        <v>16</v>
      </c>
      <c r="E4" s="962" t="s">
        <v>104</v>
      </c>
      <c r="F4" s="964" t="s">
        <v>105</v>
      </c>
      <c r="G4" s="962" t="s">
        <v>106</v>
      </c>
      <c r="H4" s="962" t="s">
        <v>107</v>
      </c>
    </row>
    <row r="5" spans="1:8">
      <c r="A5" s="21"/>
      <c r="B5" s="963"/>
      <c r="C5" s="963"/>
      <c r="D5" s="963"/>
      <c r="E5" s="963"/>
      <c r="F5" s="965"/>
      <c r="G5" s="963"/>
      <c r="H5" s="963"/>
    </row>
    <row r="6" spans="1:8">
      <c r="A6" s="21"/>
      <c r="B6" s="963"/>
      <c r="C6" s="963"/>
      <c r="D6" s="963"/>
      <c r="E6" s="963"/>
      <c r="F6" s="965"/>
      <c r="G6" s="963"/>
      <c r="H6" s="963"/>
    </row>
    <row r="7" spans="1:8">
      <c r="A7" s="21"/>
      <c r="B7" s="963"/>
      <c r="C7" s="963"/>
      <c r="D7" s="963"/>
      <c r="E7" s="963"/>
      <c r="F7" s="965"/>
      <c r="G7" s="25" t="s">
        <v>18</v>
      </c>
      <c r="H7" s="25" t="s">
        <v>18</v>
      </c>
    </row>
    <row r="8" spans="1:8" ht="13.5" thickBot="1">
      <c r="A8" s="22"/>
      <c r="B8" s="23" t="s">
        <v>2</v>
      </c>
      <c r="C8" s="23" t="s">
        <v>2</v>
      </c>
      <c r="D8" s="23" t="s">
        <v>2</v>
      </c>
      <c r="E8" s="23" t="s">
        <v>2</v>
      </c>
      <c r="F8" s="24" t="s">
        <v>2</v>
      </c>
      <c r="G8" s="26" t="s">
        <v>2</v>
      </c>
      <c r="H8" s="23" t="s">
        <v>2</v>
      </c>
    </row>
    <row r="9" spans="1:8">
      <c r="A9" s="594" t="s">
        <v>1449</v>
      </c>
      <c r="B9" s="839">
        <f>+RBIG!O8</f>
        <v>0</v>
      </c>
      <c r="C9" s="839">
        <f>+RBIG!P8</f>
        <v>0</v>
      </c>
      <c r="D9" s="839">
        <f>+RBIG!Q8</f>
        <v>0</v>
      </c>
      <c r="E9" s="839">
        <f>+RBIG!R8</f>
        <v>0</v>
      </c>
      <c r="F9" s="839">
        <f>+RBIG!S8</f>
        <v>11149606463.844843</v>
      </c>
      <c r="G9" s="839">
        <f>+RBIG!T8</f>
        <v>11149606463.844843</v>
      </c>
      <c r="H9" s="839">
        <f>+RBIG!U8</f>
        <v>0</v>
      </c>
    </row>
    <row r="10" spans="1:8">
      <c r="A10" s="594" t="s">
        <v>1421</v>
      </c>
      <c r="B10" s="839">
        <v>0</v>
      </c>
      <c r="C10" s="839">
        <v>0</v>
      </c>
      <c r="D10" s="839">
        <v>0</v>
      </c>
      <c r="E10" s="839">
        <v>0</v>
      </c>
      <c r="F10" s="839">
        <f>+ACIP!E169</f>
        <v>215087999.72</v>
      </c>
      <c r="G10" s="839">
        <f>+ACIP!E169</f>
        <v>215087999.72</v>
      </c>
      <c r="H10" s="839">
        <v>0</v>
      </c>
    </row>
    <row r="11" spans="1:8">
      <c r="A11" s="163" t="s">
        <v>91</v>
      </c>
      <c r="B11" s="849">
        <f>+'Free State Cap-Annex C2'!I30</f>
        <v>1580571.3299999998</v>
      </c>
      <c r="C11" s="849">
        <f>+'Free State Cap-Annex C2'!J30</f>
        <v>0</v>
      </c>
      <c r="D11" s="849">
        <f>+'Free State Cap-Annex C2'!K30</f>
        <v>1580571.3299999998</v>
      </c>
      <c r="E11" s="849">
        <f>+'Free State Cap-Annex C2'!L30</f>
        <v>0</v>
      </c>
      <c r="F11" s="849">
        <f>+'Free State Cap-Annex C2'!M30</f>
        <v>1580571.3299999998</v>
      </c>
      <c r="G11" s="849">
        <f>+'Free State Cap-Annex C2'!N30</f>
        <v>1580571.3299999998</v>
      </c>
      <c r="H11" s="839">
        <f>+'Free State Cap-Annex C2'!O30</f>
        <v>0</v>
      </c>
    </row>
    <row r="12" spans="1:8">
      <c r="A12" s="163" t="s">
        <v>92</v>
      </c>
      <c r="B12" s="849">
        <f>+'W Cape Cap Comm-Annex C2'!H30</f>
        <v>134653.1</v>
      </c>
      <c r="C12" s="849">
        <f>+'W Cape Cap Comm-Annex C2'!I30</f>
        <v>0</v>
      </c>
      <c r="D12" s="849">
        <f>+'W Cape Cap Comm-Annex C2'!J30</f>
        <v>134653.1</v>
      </c>
      <c r="E12" s="849">
        <f>+'W Cape Cap Comm-Annex C2'!K30</f>
        <v>0</v>
      </c>
      <c r="F12" s="849">
        <f>+'W Cape Cap Comm-Annex C2'!L30</f>
        <v>134653.1</v>
      </c>
      <c r="G12" s="849">
        <f>+'W Cape Cap Comm-Annex C2'!M30</f>
        <v>134653.1</v>
      </c>
      <c r="H12" s="839">
        <f>+'W Cape Cap Comm-Annex C2'!N30</f>
        <v>0</v>
      </c>
    </row>
    <row r="13" spans="1:8">
      <c r="A13" s="163" t="s">
        <v>93</v>
      </c>
      <c r="B13" s="849">
        <f>+'N West Cap Comm-Annex C2'!H34</f>
        <v>0</v>
      </c>
      <c r="C13" s="849">
        <f>+'N West Cap Comm-Annex C2'!I34</f>
        <v>0</v>
      </c>
      <c r="D13" s="849">
        <f>+'N West Cap Comm-Annex C2'!J34</f>
        <v>0</v>
      </c>
      <c r="E13" s="849">
        <f>+'N West Cap Comm-Annex C2'!K34</f>
        <v>0</v>
      </c>
      <c r="F13" s="849">
        <f>+'N West Cap Comm-Annex C2'!L34</f>
        <v>0</v>
      </c>
      <c r="G13" s="849">
        <f>+'N West Cap Comm-Annex C2'!M34</f>
        <v>0</v>
      </c>
      <c r="H13" s="839">
        <f>+'N West Cap Comm-Annex C2'!N34</f>
        <v>0</v>
      </c>
    </row>
    <row r="14" spans="1:8">
      <c r="A14" s="163" t="s">
        <v>94</v>
      </c>
      <c r="B14" s="849">
        <f>+'KZN Cap Comm-Annex C2'!K29</f>
        <v>0</v>
      </c>
      <c r="C14" s="849">
        <f>+'KZN Cap Comm-Annex C2'!L29</f>
        <v>0</v>
      </c>
      <c r="D14" s="849">
        <f>+'KZN Cap Comm-Annex C2'!M29</f>
        <v>0</v>
      </c>
      <c r="E14" s="849">
        <f>+'KZN Cap Comm-Annex C2'!N29</f>
        <v>0</v>
      </c>
      <c r="F14" s="849">
        <f>+'KZN Cap Comm-Annex C2'!O29</f>
        <v>0</v>
      </c>
      <c r="G14" s="849">
        <f>+'KZN Cap Comm-Annex C2'!P29</f>
        <v>0</v>
      </c>
      <c r="H14" s="839">
        <f>+'KZN Cap Comm-Annex C2'!Q29</f>
        <v>0</v>
      </c>
    </row>
    <row r="15" spans="1:8">
      <c r="A15" s="163" t="s">
        <v>95</v>
      </c>
      <c r="B15" s="849">
        <f>+'E Cape Cap Comm-Annex C2'!I40</f>
        <v>455912.96000000002</v>
      </c>
      <c r="C15" s="849">
        <f>+'E Cape Cap Comm-Annex C2'!J40</f>
        <v>0</v>
      </c>
      <c r="D15" s="849">
        <f>+'E Cape Cap Comm-Annex C2'!K40</f>
        <v>455912.96000000002</v>
      </c>
      <c r="E15" s="849">
        <f>+'E Cape Cap Comm-Annex C2'!L40</f>
        <v>0</v>
      </c>
      <c r="F15" s="849">
        <f>+'E Cape Cap Comm-Annex C2'!M40</f>
        <v>455912.96000000002</v>
      </c>
      <c r="G15" s="849">
        <f>+'E Cape Cap Comm-Annex C2'!N40</f>
        <v>455912.96000000002</v>
      </c>
      <c r="H15" s="839">
        <f>+'E Cape Cap Comm-Annex C2'!O40</f>
        <v>0</v>
      </c>
    </row>
    <row r="16" spans="1:8">
      <c r="A16" s="163" t="s">
        <v>96</v>
      </c>
      <c r="B16" s="849">
        <f>+'N Cape Cap Comm-Annex C2'!I34</f>
        <v>53899.199999999997</v>
      </c>
      <c r="C16" s="849">
        <f>+'N Cape Cap Comm-Annex C2'!J34</f>
        <v>0</v>
      </c>
      <c r="D16" s="849">
        <f>+'N Cape Cap Comm-Annex C2'!K34</f>
        <v>53899.199999999997</v>
      </c>
      <c r="E16" s="849">
        <f>+'N Cape Cap Comm-Annex C2'!L34</f>
        <v>0</v>
      </c>
      <c r="F16" s="849">
        <f>+'N Cape Cap Comm-Annex C2'!M34</f>
        <v>53899.199999999997</v>
      </c>
      <c r="G16" s="849">
        <f>+'N Cape Cap Comm-Annex C2'!N34</f>
        <v>53899.199999999997</v>
      </c>
      <c r="H16" s="839">
        <f>+'N Cape Cap Comm-Annex C2'!O34</f>
        <v>0</v>
      </c>
    </row>
    <row r="17" spans="1:11">
      <c r="A17" s="163" t="s">
        <v>97</v>
      </c>
      <c r="B17" s="849">
        <f>+'Gauteng Cap Comm-Annex C2'!K34</f>
        <v>41269.1</v>
      </c>
      <c r="C17" s="849">
        <f>+'Gauteng Cap Comm-Annex C2'!L34</f>
        <v>0</v>
      </c>
      <c r="D17" s="849">
        <f>+'Gauteng Cap Comm-Annex C2'!M34</f>
        <v>41269.1</v>
      </c>
      <c r="E17" s="849">
        <f>+'Gauteng Cap Comm-Annex C2'!N34</f>
        <v>0</v>
      </c>
      <c r="F17" s="849">
        <f>+'Gauteng Cap Comm-Annex C2'!O34</f>
        <v>41269.1</v>
      </c>
      <c r="G17" s="849">
        <f>+'Gauteng Cap Comm-Annex C2'!P34</f>
        <v>41269.1</v>
      </c>
      <c r="H17" s="839">
        <f>+'Gauteng Cap Comm-Annex C2'!Q34</f>
        <v>0</v>
      </c>
    </row>
    <row r="18" spans="1:11">
      <c r="A18" s="163" t="s">
        <v>98</v>
      </c>
      <c r="B18" s="851">
        <f>+'Limpopo Cap Comm. Annex C2'!J30</f>
        <v>25731.119999999999</v>
      </c>
      <c r="C18" s="851">
        <f>+'Limpopo Cap Comm. Annex C2'!K30</f>
        <v>0</v>
      </c>
      <c r="D18" s="851">
        <f>+'Limpopo Cap Comm. Annex C2'!L30</f>
        <v>25731.119999999999</v>
      </c>
      <c r="E18" s="851">
        <f>+'Limpopo Cap Comm. Annex C2'!M30</f>
        <v>0</v>
      </c>
      <c r="F18" s="851">
        <f>+'Limpopo Cap Comm. Annex C2'!N30</f>
        <v>25731.119999999999</v>
      </c>
      <c r="G18" s="851">
        <f>+'Limpopo Cap Comm. Annex C2'!O30</f>
        <v>25731.119999999999</v>
      </c>
      <c r="H18" s="853">
        <f>+'Limpopo Cap Comm. Annex C2'!P30</f>
        <v>0</v>
      </c>
    </row>
    <row r="19" spans="1:11">
      <c r="A19" s="163" t="s">
        <v>99</v>
      </c>
      <c r="B19" s="849">
        <f>+'Mpumalanga Cap Comm-Annex C1'!I29</f>
        <v>561439.18999999994</v>
      </c>
      <c r="C19" s="849">
        <f>+'Mpumalanga Cap Comm-Annex C1'!J29</f>
        <v>0</v>
      </c>
      <c r="D19" s="849">
        <f>+'Mpumalanga Cap Comm-Annex C1'!K29</f>
        <v>561439.18999999994</v>
      </c>
      <c r="E19" s="849">
        <f>+'Mpumalanga Cap Comm-Annex C1'!L29</f>
        <v>0</v>
      </c>
      <c r="F19" s="849">
        <f>+'Mpumalanga Cap Comm-Annex C1'!M29</f>
        <v>561439.18999999994</v>
      </c>
      <c r="G19" s="849">
        <f>+'Mpumalanga Cap Comm-Annex C1'!N29</f>
        <v>561439.18999999994</v>
      </c>
      <c r="H19" s="839">
        <f>+'Mpumalanga Cap Comm-Annex C1'!O29</f>
        <v>0</v>
      </c>
    </row>
    <row r="20" spans="1:11" ht="13.5" thickBot="1">
      <c r="A20" s="163" t="s">
        <v>100</v>
      </c>
      <c r="B20" s="850">
        <f>+'Head Office Cap Comm-Annex-C2'!J74</f>
        <v>1301262.5</v>
      </c>
      <c r="C20" s="850">
        <f>+'Head Office Cap Comm-Annex-C2'!K74</f>
        <v>0</v>
      </c>
      <c r="D20" s="850">
        <f>+'Head Office Cap Comm-Annex-C2'!L74</f>
        <v>1301262.5</v>
      </c>
      <c r="E20" s="850">
        <f>+'Head Office Cap Comm-Annex-C2'!M74</f>
        <v>0</v>
      </c>
      <c r="F20" s="850">
        <f>+'Head Office Cap Comm-Annex-C2'!N74</f>
        <v>1301262.5</v>
      </c>
      <c r="G20" s="850">
        <f>+'Head Office Cap Comm-Annex-C2'!O74</f>
        <v>1301262.5</v>
      </c>
      <c r="H20" s="844">
        <f>+'Head Office Cap Comm-Annex-C2'!P74</f>
        <v>0</v>
      </c>
    </row>
    <row r="21" spans="1:11" ht="13.5" thickBot="1">
      <c r="A21" s="9" t="s">
        <v>3</v>
      </c>
      <c r="B21" s="840">
        <f>SUM(B9:B20)</f>
        <v>4154738.5000000005</v>
      </c>
      <c r="C21" s="840">
        <f t="shared" ref="C21:H21" si="0">SUM(C9:C20)</f>
        <v>0</v>
      </c>
      <c r="D21" s="840">
        <f t="shared" si="0"/>
        <v>4154738.5000000005</v>
      </c>
      <c r="E21" s="840">
        <f t="shared" si="0"/>
        <v>0</v>
      </c>
      <c r="F21" s="840">
        <f t="shared" si="0"/>
        <v>11368849202.064844</v>
      </c>
      <c r="G21" s="840">
        <f t="shared" si="0"/>
        <v>11368849202.064844</v>
      </c>
      <c r="H21" s="840">
        <f t="shared" si="0"/>
        <v>0</v>
      </c>
    </row>
    <row r="22" spans="1:11" ht="13.5" thickBot="1">
      <c r="A22" s="10"/>
      <c r="B22" s="842"/>
      <c r="C22" s="842"/>
      <c r="D22" s="842"/>
      <c r="E22" s="842"/>
      <c r="F22" s="840"/>
      <c r="G22" s="841"/>
      <c r="H22" s="842"/>
    </row>
    <row r="23" spans="1:11" ht="13.5" thickBot="1">
      <c r="A23" s="958" t="s">
        <v>139</v>
      </c>
      <c r="B23" s="959"/>
      <c r="C23" s="959"/>
      <c r="D23" s="959"/>
      <c r="E23" s="959"/>
      <c r="F23" s="959"/>
      <c r="G23" s="959"/>
      <c r="H23" s="959"/>
    </row>
    <row r="24" spans="1:11" ht="13.5" thickBot="1">
      <c r="A24" s="958" t="s">
        <v>0</v>
      </c>
      <c r="B24" s="959"/>
      <c r="C24" s="959"/>
      <c r="D24" s="959"/>
      <c r="E24" s="959"/>
      <c r="F24" s="959"/>
      <c r="G24" s="959"/>
      <c r="H24" s="959"/>
    </row>
    <row r="25" spans="1:11" ht="13.5" thickBot="1">
      <c r="A25" s="960" t="s">
        <v>4</v>
      </c>
      <c r="B25" s="967"/>
      <c r="C25" s="967"/>
      <c r="D25" s="967"/>
      <c r="E25" s="967"/>
      <c r="F25" s="967"/>
      <c r="G25" s="19"/>
      <c r="H25" s="20"/>
    </row>
    <row r="26" spans="1:11" ht="12.75" customHeight="1">
      <c r="A26" s="21"/>
      <c r="B26" s="962" t="s">
        <v>15</v>
      </c>
      <c r="C26" s="962" t="s">
        <v>17</v>
      </c>
      <c r="D26" s="962" t="s">
        <v>16</v>
      </c>
      <c r="E26" s="962" t="s">
        <v>104</v>
      </c>
      <c r="F26" s="964" t="s">
        <v>105</v>
      </c>
      <c r="G26" s="962" t="s">
        <v>106</v>
      </c>
      <c r="H26" s="962" t="s">
        <v>107</v>
      </c>
    </row>
    <row r="27" spans="1:11">
      <c r="A27" s="21"/>
      <c r="B27" s="963"/>
      <c r="C27" s="963"/>
      <c r="D27" s="963"/>
      <c r="E27" s="963"/>
      <c r="F27" s="965"/>
      <c r="G27" s="963"/>
      <c r="H27" s="963"/>
    </row>
    <row r="28" spans="1:11">
      <c r="A28" s="21"/>
      <c r="B28" s="963"/>
      <c r="C28" s="963"/>
      <c r="D28" s="963"/>
      <c r="E28" s="963"/>
      <c r="F28" s="965"/>
      <c r="G28" s="963"/>
      <c r="H28" s="963"/>
    </row>
    <row r="29" spans="1:11">
      <c r="A29" s="21"/>
      <c r="B29" s="963"/>
      <c r="C29" s="963"/>
      <c r="D29" s="963"/>
      <c r="E29" s="963"/>
      <c r="F29" s="965"/>
      <c r="G29" s="25" t="s">
        <v>18</v>
      </c>
      <c r="H29" s="25" t="s">
        <v>18</v>
      </c>
    </row>
    <row r="30" spans="1:11" ht="13.5" thickBot="1">
      <c r="A30" s="22"/>
      <c r="B30" s="23" t="s">
        <v>2</v>
      </c>
      <c r="C30" s="23" t="s">
        <v>2</v>
      </c>
      <c r="D30" s="23" t="s">
        <v>2</v>
      </c>
      <c r="E30" s="23" t="s">
        <v>2</v>
      </c>
      <c r="F30" s="24" t="s">
        <v>2</v>
      </c>
      <c r="G30" s="23" t="s">
        <v>2</v>
      </c>
      <c r="H30" s="23" t="s">
        <v>2</v>
      </c>
    </row>
    <row r="31" spans="1:11" ht="13.5" thickBot="1">
      <c r="A31" s="162"/>
      <c r="B31" s="7"/>
      <c r="C31" s="7"/>
      <c r="D31" s="7"/>
      <c r="E31" s="7"/>
      <c r="F31" s="7"/>
      <c r="G31" s="7"/>
      <c r="H31" s="7"/>
      <c r="K31" s="633" t="s">
        <v>1450</v>
      </c>
    </row>
    <row r="32" spans="1:11" ht="15.75" thickBot="1">
      <c r="A32" s="162" t="s">
        <v>1449</v>
      </c>
      <c r="B32" s="852">
        <f>+RBIG!O16</f>
        <v>154523618</v>
      </c>
      <c r="C32" s="852">
        <f>+RBIG!P16</f>
        <v>0</v>
      </c>
      <c r="D32" s="852">
        <f>+RBIG!Q16</f>
        <v>154523618</v>
      </c>
      <c r="E32" s="852">
        <f>+RBIG!R16</f>
        <v>0</v>
      </c>
      <c r="F32" s="852">
        <f>+RBIG!S16</f>
        <v>154523618</v>
      </c>
      <c r="G32" s="852">
        <f>+RBIG!T16</f>
        <v>154523618</v>
      </c>
      <c r="H32" s="852">
        <f>+RBIG!U16</f>
        <v>0</v>
      </c>
    </row>
    <row r="33" spans="1:9">
      <c r="A33" s="162" t="s">
        <v>91</v>
      </c>
      <c r="B33" s="839">
        <f>'Free State Cap-Annex C2'!I40</f>
        <v>0</v>
      </c>
      <c r="C33" s="839">
        <f>'Free State Cap-Annex C2'!J40</f>
        <v>0</v>
      </c>
      <c r="D33" s="839">
        <f>'Free State Cap-Annex C2'!K40</f>
        <v>0</v>
      </c>
      <c r="E33" s="839">
        <f>'Free State Cap-Annex C2'!L40</f>
        <v>0</v>
      </c>
      <c r="F33" s="839">
        <f>'Free State Cap-Annex C2'!M40</f>
        <v>0</v>
      </c>
      <c r="G33" s="839">
        <f>'Free State Cap-Annex C2'!N40</f>
        <v>0</v>
      </c>
      <c r="H33" s="839">
        <f>'Free State Cap-Annex C2'!O40</f>
        <v>0</v>
      </c>
    </row>
    <row r="34" spans="1:9">
      <c r="A34" s="163" t="s">
        <v>92</v>
      </c>
      <c r="B34" s="839">
        <f>+'W Cape Cap Comm-Annex C2'!H36</f>
        <v>0</v>
      </c>
      <c r="C34" s="839">
        <f>+'W Cape Cap Comm-Annex C2'!I36</f>
        <v>0</v>
      </c>
      <c r="D34" s="839">
        <f>+'W Cape Cap Comm-Annex C2'!J36</f>
        <v>0</v>
      </c>
      <c r="E34" s="839">
        <f>+'W Cape Cap Comm-Annex C2'!K36</f>
        <v>0</v>
      </c>
      <c r="F34" s="839">
        <f>+'W Cape Cap Comm-Annex C2'!L36</f>
        <v>0</v>
      </c>
      <c r="G34" s="839">
        <f>+'W Cape Cap Comm-Annex C2'!M36</f>
        <v>0</v>
      </c>
      <c r="H34" s="839">
        <f>+'W Cape Cap Comm-Annex C2'!N36</f>
        <v>0</v>
      </c>
    </row>
    <row r="35" spans="1:9">
      <c r="A35" s="163" t="s">
        <v>93</v>
      </c>
      <c r="B35" s="839">
        <f>+'N West Cap Comm-Annex C2'!H47</f>
        <v>0</v>
      </c>
      <c r="C35" s="839">
        <f>+'N West Cap Comm-Annex C2'!I47</f>
        <v>0</v>
      </c>
      <c r="D35" s="839">
        <f>+'N West Cap Comm-Annex C2'!J47</f>
        <v>0</v>
      </c>
      <c r="E35" s="839">
        <f>+'N West Cap Comm-Annex C2'!K47</f>
        <v>0</v>
      </c>
      <c r="F35" s="839">
        <f>+'N West Cap Comm-Annex C2'!L47</f>
        <v>0</v>
      </c>
      <c r="G35" s="839">
        <f>+'N West Cap Comm-Annex C2'!M47</f>
        <v>0</v>
      </c>
      <c r="H35" s="839">
        <f>+'N West Cap Comm-Annex C2'!N47</f>
        <v>0</v>
      </c>
    </row>
    <row r="36" spans="1:9">
      <c r="A36" s="163" t="s">
        <v>94</v>
      </c>
      <c r="B36" s="839">
        <f>+'KZN Cap Comm-Annex C2'!K63</f>
        <v>0</v>
      </c>
      <c r="C36" s="839">
        <f>+'KZN Cap Comm-Annex C2'!L63</f>
        <v>0</v>
      </c>
      <c r="D36" s="839">
        <f>+'KZN Cap Comm-Annex C2'!M63</f>
        <v>0</v>
      </c>
      <c r="E36" s="839">
        <f>+'KZN Cap Comm-Annex C2'!N63</f>
        <v>0</v>
      </c>
      <c r="F36" s="839">
        <f>+'KZN Cap Comm-Annex C2'!O63</f>
        <v>0</v>
      </c>
      <c r="G36" s="839">
        <f>+'KZN Cap Comm-Annex C2'!P63</f>
        <v>0</v>
      </c>
      <c r="H36" s="839">
        <f>+'KZN Cap Comm-Annex C2'!Q63</f>
        <v>0</v>
      </c>
    </row>
    <row r="37" spans="1:9">
      <c r="A37" s="163" t="s">
        <v>95</v>
      </c>
      <c r="B37" s="839">
        <f>+'E Cape Cap Comm-Annex C2'!I53</f>
        <v>0</v>
      </c>
      <c r="C37" s="839">
        <f>+'E Cape Cap Comm-Annex C2'!J53</f>
        <v>0</v>
      </c>
      <c r="D37" s="839">
        <f>+'E Cape Cap Comm-Annex C2'!K53</f>
        <v>0</v>
      </c>
      <c r="E37" s="839">
        <f>+'E Cape Cap Comm-Annex C2'!L53</f>
        <v>0</v>
      </c>
      <c r="F37" s="839">
        <f>+'E Cape Cap Comm-Annex C2'!M53</f>
        <v>0</v>
      </c>
      <c r="G37" s="839">
        <f>+'E Cape Cap Comm-Annex C2'!N53</f>
        <v>0</v>
      </c>
      <c r="H37" s="839">
        <f>+'E Cape Cap Comm-Annex C2'!O53</f>
        <v>0</v>
      </c>
    </row>
    <row r="38" spans="1:9">
      <c r="A38" s="163" t="s">
        <v>96</v>
      </c>
      <c r="B38" s="839">
        <f>+'N Cape Cap Comm-Annex C2'!I236</f>
        <v>0</v>
      </c>
      <c r="C38" s="839">
        <f>+'N Cape Cap Comm-Annex C2'!J236</f>
        <v>0</v>
      </c>
      <c r="D38" s="839">
        <f>+'N Cape Cap Comm-Annex C2'!K236</f>
        <v>0</v>
      </c>
      <c r="E38" s="839">
        <f>+'N Cape Cap Comm-Annex C2'!L236</f>
        <v>0</v>
      </c>
      <c r="F38" s="839">
        <f>+'N Cape Cap Comm-Annex C2'!M236</f>
        <v>0</v>
      </c>
      <c r="G38" s="839">
        <f>+'N Cape Cap Comm-Annex C2'!N236</f>
        <v>0</v>
      </c>
      <c r="H38" s="839">
        <f>+'N Cape Cap Comm-Annex C2'!O236</f>
        <v>0</v>
      </c>
    </row>
    <row r="39" spans="1:9">
      <c r="A39" s="163" t="s">
        <v>97</v>
      </c>
      <c r="B39" s="839">
        <f>+'Gauteng Cap Comm-Annex C2'!K40</f>
        <v>0</v>
      </c>
      <c r="C39" s="839">
        <f>+'Gauteng Cap Comm-Annex C2'!L40</f>
        <v>0</v>
      </c>
      <c r="D39" s="839">
        <f>+'Gauteng Cap Comm-Annex C2'!M40</f>
        <v>0</v>
      </c>
      <c r="E39" s="839">
        <f>+'Gauteng Cap Comm-Annex C2'!N40</f>
        <v>0</v>
      </c>
      <c r="F39" s="839">
        <f>+'Gauteng Cap Comm-Annex C2'!O40</f>
        <v>0</v>
      </c>
      <c r="G39" s="839">
        <f>+'Gauteng Cap Comm-Annex C2'!P40</f>
        <v>0</v>
      </c>
      <c r="H39" s="839">
        <f>+'Gauteng Cap Comm-Annex C2'!Q40</f>
        <v>0</v>
      </c>
    </row>
    <row r="40" spans="1:9">
      <c r="A40" s="163" t="s">
        <v>98</v>
      </c>
      <c r="B40" s="839">
        <f>+'Limpopo Cap Comm. Annex C2'!J32</f>
        <v>0</v>
      </c>
      <c r="C40" s="839">
        <f>+'Limpopo Cap Comm. Annex C2'!K32</f>
        <v>0</v>
      </c>
      <c r="D40" s="839">
        <f>+'Limpopo Cap Comm. Annex C2'!L32</f>
        <v>0</v>
      </c>
      <c r="E40" s="839">
        <f>+'Limpopo Cap Comm. Annex C2'!M32</f>
        <v>0</v>
      </c>
      <c r="F40" s="839">
        <f>+'Limpopo Cap Comm. Annex C2'!N32</f>
        <v>0</v>
      </c>
      <c r="G40" s="839">
        <f>+'Limpopo Cap Comm. Annex C2'!O32</f>
        <v>0</v>
      </c>
      <c r="H40" s="839">
        <f>+'Limpopo Cap Comm. Annex C2'!P32</f>
        <v>0</v>
      </c>
      <c r="I40" s="406"/>
    </row>
    <row r="41" spans="1:9">
      <c r="A41" s="163" t="s">
        <v>99</v>
      </c>
      <c r="B41" s="839">
        <f>+'Mpumalanga Cap Comm-Annex C1'!I35</f>
        <v>0</v>
      </c>
      <c r="C41" s="839">
        <f>+'Mpumalanga Cap Comm-Annex C1'!J35</f>
        <v>0</v>
      </c>
      <c r="D41" s="839">
        <f>+'Mpumalanga Cap Comm-Annex C1'!K35</f>
        <v>0</v>
      </c>
      <c r="E41" s="839">
        <f>+'Mpumalanga Cap Comm-Annex C1'!L35</f>
        <v>0</v>
      </c>
      <c r="F41" s="839">
        <f>+'Mpumalanga Cap Comm-Annex C1'!M35</f>
        <v>0</v>
      </c>
      <c r="G41" s="839">
        <f>+'Mpumalanga Cap Comm-Annex C1'!N35</f>
        <v>0</v>
      </c>
      <c r="H41" s="839">
        <f>+'Mpumalanga Cap Comm-Annex C1'!O35</f>
        <v>0</v>
      </c>
    </row>
    <row r="42" spans="1:9" ht="13.5" thickBot="1">
      <c r="A42" s="163" t="s">
        <v>100</v>
      </c>
      <c r="B42" s="839">
        <f>+'Head Office Cap Comm-Annex-C2'!I88</f>
        <v>1809750</v>
      </c>
      <c r="C42" s="839">
        <f>+'Head Office Cap Comm-Annex-C2'!J88</f>
        <v>0</v>
      </c>
      <c r="D42" s="839">
        <f>+'Head Office Cap Comm-Annex-C2'!K88</f>
        <v>1809750</v>
      </c>
      <c r="E42" s="839">
        <f>+'Head Office Cap Comm-Annex-C2'!L88</f>
        <v>0</v>
      </c>
      <c r="F42" s="839">
        <f>+'Head Office Cap Comm-Annex-C2'!M88</f>
        <v>1809750</v>
      </c>
      <c r="G42" s="839">
        <f>+'Head Office Cap Comm-Annex-C2'!N88</f>
        <v>0</v>
      </c>
      <c r="H42" s="839">
        <f>+'Head Office Cap Comm-Annex-C2'!O88</f>
        <v>1809750</v>
      </c>
    </row>
    <row r="43" spans="1:9" ht="13.5" thickBot="1">
      <c r="A43" s="14" t="s">
        <v>3</v>
      </c>
      <c r="B43" s="840">
        <f>SUM(B32:B42)</f>
        <v>156333368</v>
      </c>
      <c r="C43" s="840">
        <f t="shared" ref="C43:H43" si="1">SUM(C32:C42)</f>
        <v>0</v>
      </c>
      <c r="D43" s="840">
        <f t="shared" si="1"/>
        <v>156333368</v>
      </c>
      <c r="E43" s="840">
        <f t="shared" si="1"/>
        <v>0</v>
      </c>
      <c r="F43" s="840">
        <f t="shared" si="1"/>
        <v>156333368</v>
      </c>
      <c r="G43" s="840">
        <f t="shared" si="1"/>
        <v>154523618</v>
      </c>
      <c r="H43" s="840">
        <f t="shared" si="1"/>
        <v>1809750</v>
      </c>
    </row>
    <row r="44" spans="1:9" ht="13.5" thickBot="1">
      <c r="A44" s="3"/>
      <c r="B44" s="842"/>
      <c r="C44" s="842"/>
      <c r="D44" s="842"/>
      <c r="E44" s="842"/>
      <c r="F44" s="840"/>
      <c r="G44" s="843"/>
      <c r="H44" s="842"/>
    </row>
  </sheetData>
  <mergeCells count="20">
    <mergeCell ref="A23:H23"/>
    <mergeCell ref="A24:H24"/>
    <mergeCell ref="A25:F25"/>
    <mergeCell ref="B26:B29"/>
    <mergeCell ref="C26:C29"/>
    <mergeCell ref="D26:D29"/>
    <mergeCell ref="E26:E29"/>
    <mergeCell ref="F26:F29"/>
    <mergeCell ref="G26:G28"/>
    <mergeCell ref="H26:H28"/>
    <mergeCell ref="A1:H1"/>
    <mergeCell ref="A2:H2"/>
    <mergeCell ref="A3:F3"/>
    <mergeCell ref="B4:B7"/>
    <mergeCell ref="C4:C7"/>
    <mergeCell ref="D4:D7"/>
    <mergeCell ref="E4:E7"/>
    <mergeCell ref="F4:F7"/>
    <mergeCell ref="G4:G6"/>
    <mergeCell ref="H4:H6"/>
  </mergeCells>
  <hyperlinks>
    <hyperlink ref="A11" location="'Free State Cap-Annex C2'!A9" display="Free State Cap- Annex C2"/>
    <hyperlink ref="A12" location="'W Cape Cap Comm-Annex C2'!A1" display="Western Cape Cap- Annex C2"/>
    <hyperlink ref="A13" location="'N West Cap Comm-Annex C2'!A1" display="North West Cap -Annex C2"/>
    <hyperlink ref="A14" location="'KZN Cap Comm-Annex C2'!A1" display="Kwa-zulu-Natal Cap- Annex C2"/>
    <hyperlink ref="A15" location="'E Cape Cap Comm-Annex C2'!A1" display="Eastern Cape Cap-Annex C2"/>
    <hyperlink ref="A16" location="'N Cape Cap Comm-Annex C2'!A1" display="Northren Cape Cap -Annex C2"/>
    <hyperlink ref="A17" location="'Gauteng Cap Comm-Annex C2'!A1" display="Gauteng  Cap-Annex C2"/>
    <hyperlink ref="A18" location="'Limpopo Cap Comm. Annex C2'!A1" display="Limpopo  Cap- Annex C2"/>
    <hyperlink ref="A19" location="'Mpumalanga Cap Comm-Annex C1'!A1" display="Mpumalanga Cap- Annex C2"/>
    <hyperlink ref="A20" location="'Head Office Cap Comm-Annex-C2'!A1" display="Head Office Cap - Annex C2"/>
    <hyperlink ref="A34" location="'W Cape Cap Comm-Annex C2'!A1" display="Western Cape Cap- Annex C2"/>
    <hyperlink ref="A35" location="'N West Cap Comm-Annex C2'!A1" display="North West Cap -Annex C2"/>
    <hyperlink ref="A36" location="'KZN Cap Comm-Annex C2'!A1" display="Kwa-zulu-Natal Cap- Annex C2"/>
    <hyperlink ref="A37" location="'E Cape Cap Comm-Annex C2'!A1" display="Eastern Cape Cap-Annex C2"/>
    <hyperlink ref="A38" location="'N Cape Cap Comm-Annex C2'!A1" display="Northren Cape Cap -Annex C2"/>
    <hyperlink ref="A39" location="'Gauteng Cap Comm-Annex C2'!A1" display="Gauteng  Cap-Annex C2"/>
    <hyperlink ref="A40" location="'Limpopo Cap Comm. Annex C2'!A1" display="Limpopo  Cap- Annex C2"/>
    <hyperlink ref="A41" location="'Mpumalanga Cap Comm-Annex C1'!A1" display="Mpumalanga Cap- Annex C2"/>
    <hyperlink ref="A42" location="'Head Office Cap Comm-Annex-C2'!A1" display="Head Office Cap - Annex C2"/>
    <hyperlink ref="A9" location="RBIG!A1" display="RBIG!A1"/>
    <hyperlink ref="A33" location="'Free State Cap-Annex C2'!A9" display="Free State Cap- Annex C2"/>
    <hyperlink ref="A32" location="RBIG!A1" display="RBIG!A1"/>
    <hyperlink ref="A10" location="ACIP!A1" display="ACIP"/>
  </hyperlinks>
  <pageMargins left="0.70866141732283472" right="0.70866141732283472" top="0.74803149606299213" bottom="0.74803149606299213" header="0.31496062992125984" footer="0.31496062992125984"/>
  <pageSetup paperSize="8" orientation="landscape" r:id="rId1"/>
</worksheet>
</file>

<file path=xl/worksheets/sheet20.xml><?xml version="1.0" encoding="utf-8"?>
<worksheet xmlns="http://schemas.openxmlformats.org/spreadsheetml/2006/main" xmlns:r="http://schemas.openxmlformats.org/officeDocument/2006/relationships">
  <dimension ref="A1:O54"/>
  <sheetViews>
    <sheetView workbookViewId="0">
      <selection activeCell="I31" sqref="I31"/>
    </sheetView>
  </sheetViews>
  <sheetFormatPr defaultRowHeight="12.75"/>
  <cols>
    <col min="1" max="1" width="18.28515625" customWidth="1"/>
    <col min="2" max="2" width="14" customWidth="1"/>
    <col min="3" max="3" width="33.140625" customWidth="1"/>
    <col min="4" max="4" width="14.85546875" customWidth="1"/>
    <col min="5" max="5" width="24.42578125" customWidth="1"/>
    <col min="6" max="6" width="24.140625" customWidth="1"/>
    <col min="7" max="7" width="16.42578125" customWidth="1"/>
    <col min="8" max="8" width="14.28515625" customWidth="1"/>
    <col min="9" max="9" width="13.42578125" customWidth="1"/>
    <col min="10" max="10" width="14.5703125" customWidth="1"/>
    <col min="11" max="11" width="14" customWidth="1"/>
    <col min="12" max="12" width="16" customWidth="1"/>
    <col min="13" max="13" width="16.140625" customWidth="1"/>
    <col min="14" max="14" width="15" customWidth="1"/>
    <col min="15" max="15" width="15.42578125" customWidth="1"/>
  </cols>
  <sheetData>
    <row r="1" spans="1:15" ht="15.75">
      <c r="A1" s="976" t="s">
        <v>310</v>
      </c>
      <c r="B1" s="976"/>
      <c r="C1" s="976"/>
      <c r="D1" s="976"/>
      <c r="E1" s="976"/>
      <c r="F1" s="976"/>
      <c r="G1" s="976"/>
      <c r="H1" s="976"/>
      <c r="I1" s="976"/>
      <c r="J1" s="976"/>
      <c r="K1" s="976"/>
      <c r="L1" s="976"/>
      <c r="M1" s="976"/>
      <c r="N1" s="34"/>
      <c r="O1" s="34"/>
    </row>
    <row r="2" spans="1:15">
      <c r="A2" s="35"/>
      <c r="B2" s="36"/>
      <c r="C2" s="37"/>
      <c r="D2" s="37"/>
      <c r="E2" s="36"/>
      <c r="F2" s="977"/>
      <c r="G2" s="977"/>
      <c r="H2" s="977"/>
      <c r="I2" s="35"/>
      <c r="J2" s="35"/>
      <c r="K2" s="35"/>
      <c r="L2" s="976"/>
      <c r="M2" s="976"/>
      <c r="N2" s="33" t="s">
        <v>28</v>
      </c>
      <c r="O2" s="33"/>
    </row>
    <row r="3" spans="1:15">
      <c r="A3" s="976" t="s">
        <v>29</v>
      </c>
      <c r="B3" s="976"/>
      <c r="C3" s="976"/>
      <c r="D3" s="976"/>
      <c r="E3" s="976"/>
      <c r="F3" s="976"/>
      <c r="G3" s="976"/>
      <c r="H3" s="976"/>
      <c r="I3" s="976"/>
      <c r="J3" s="976"/>
      <c r="K3" s="976"/>
      <c r="L3" s="976"/>
      <c r="M3" s="976"/>
      <c r="N3" s="34"/>
      <c r="O3" s="34"/>
    </row>
    <row r="4" spans="1:15">
      <c r="A4" s="34"/>
      <c r="B4" s="38"/>
      <c r="C4" s="34"/>
      <c r="D4" s="34"/>
      <c r="E4" s="38"/>
      <c r="F4" s="34"/>
      <c r="G4" s="38"/>
      <c r="H4" s="39"/>
      <c r="I4" s="34"/>
      <c r="J4" s="34"/>
      <c r="K4" s="34"/>
      <c r="L4" s="34"/>
      <c r="M4" s="41"/>
      <c r="N4" s="34"/>
      <c r="O4" s="34"/>
    </row>
    <row r="5" spans="1:15">
      <c r="A5" s="42"/>
      <c r="B5" s="33"/>
      <c r="C5" s="42"/>
      <c r="D5" s="42"/>
      <c r="E5" s="33"/>
      <c r="F5" s="42"/>
      <c r="G5" s="33"/>
      <c r="H5" s="43"/>
      <c r="I5" s="42"/>
      <c r="J5" s="42"/>
      <c r="K5" s="42"/>
      <c r="L5" s="42"/>
      <c r="M5" s="44"/>
      <c r="N5" s="34"/>
      <c r="O5" s="34"/>
    </row>
    <row r="6" spans="1:15" ht="17.25" customHeight="1">
      <c r="A6" s="42"/>
      <c r="B6" s="33"/>
      <c r="C6" s="42"/>
      <c r="D6" s="42"/>
      <c r="E6" s="33"/>
      <c r="F6" s="42"/>
      <c r="G6" s="33"/>
      <c r="H6" s="43"/>
      <c r="I6" s="42"/>
      <c r="J6" s="42"/>
      <c r="K6" s="42"/>
      <c r="L6" s="42"/>
      <c r="M6" s="44"/>
      <c r="N6" s="34"/>
      <c r="O6" s="34"/>
    </row>
    <row r="7" spans="1:15">
      <c r="A7" s="42" t="s">
        <v>30</v>
      </c>
      <c r="B7" s="33"/>
      <c r="C7" s="42"/>
      <c r="D7" s="42"/>
      <c r="E7" s="33"/>
      <c r="F7" s="42"/>
      <c r="G7" s="33"/>
      <c r="H7" s="43"/>
      <c r="I7" s="42"/>
      <c r="J7" s="42"/>
      <c r="K7" s="42"/>
      <c r="L7" s="42"/>
      <c r="M7" s="44"/>
      <c r="N7" s="34"/>
      <c r="O7" s="34"/>
    </row>
    <row r="8" spans="1:15" ht="18">
      <c r="A8" s="45" t="s">
        <v>31</v>
      </c>
      <c r="B8" s="33"/>
      <c r="C8" s="975"/>
      <c r="D8" s="975"/>
      <c r="E8" s="975"/>
      <c r="F8" s="975"/>
      <c r="G8" s="33"/>
      <c r="H8" s="43"/>
      <c r="I8" s="42"/>
      <c r="J8" s="42"/>
      <c r="K8" s="42"/>
      <c r="L8" s="42"/>
      <c r="M8" s="44"/>
      <c r="N8" s="34"/>
      <c r="O8" s="34"/>
    </row>
    <row r="9" spans="1:15">
      <c r="A9" s="46" t="s">
        <v>32</v>
      </c>
      <c r="B9" s="33"/>
      <c r="C9" s="46"/>
      <c r="D9" s="46"/>
      <c r="E9" s="33"/>
      <c r="F9" s="34"/>
      <c r="G9" s="38"/>
      <c r="H9" s="39"/>
      <c r="I9" s="34"/>
      <c r="J9" s="34"/>
      <c r="K9" s="34"/>
      <c r="L9" s="34"/>
      <c r="M9" s="41"/>
      <c r="N9" s="34"/>
      <c r="O9" s="34"/>
    </row>
    <row r="10" spans="1:15">
      <c r="A10" s="34" t="s">
        <v>255</v>
      </c>
      <c r="B10" s="38"/>
      <c r="C10" s="34"/>
      <c r="D10" s="34"/>
      <c r="E10" s="38"/>
      <c r="F10" s="34"/>
      <c r="G10" s="38"/>
      <c r="H10" s="39"/>
      <c r="I10" s="34"/>
      <c r="J10" s="34"/>
      <c r="K10" s="34"/>
      <c r="L10" s="34"/>
      <c r="M10" s="40"/>
      <c r="N10" s="34"/>
      <c r="O10" s="34"/>
    </row>
    <row r="11" spans="1:15">
      <c r="A11" s="34" t="s">
        <v>33</v>
      </c>
      <c r="B11" s="38"/>
      <c r="C11" s="34"/>
      <c r="D11" s="34"/>
      <c r="E11" s="38"/>
      <c r="F11" s="34"/>
      <c r="G11" s="38"/>
      <c r="H11" s="39"/>
      <c r="I11" s="34"/>
      <c r="J11" s="34"/>
      <c r="K11" s="34"/>
      <c r="L11" s="34"/>
      <c r="M11" s="40"/>
      <c r="N11" s="34"/>
      <c r="O11" s="34"/>
    </row>
    <row r="12" spans="1:15">
      <c r="A12" s="34"/>
      <c r="B12" s="38"/>
      <c r="C12" s="34"/>
      <c r="D12" s="34"/>
      <c r="E12" s="38"/>
      <c r="F12" s="34"/>
      <c r="G12" s="38"/>
      <c r="H12" s="39"/>
      <c r="I12" s="34"/>
      <c r="J12" s="34"/>
      <c r="K12" s="34"/>
      <c r="L12" s="34"/>
      <c r="M12" s="40"/>
      <c r="N12" s="34"/>
      <c r="O12" s="34"/>
    </row>
    <row r="13" spans="1:15">
      <c r="A13" s="47" t="s">
        <v>34</v>
      </c>
      <c r="B13" s="33"/>
      <c r="C13" s="42"/>
      <c r="D13" s="42"/>
      <c r="E13" s="33"/>
      <c r="F13" s="34"/>
      <c r="G13" s="38"/>
      <c r="H13" s="39"/>
      <c r="I13" s="34"/>
      <c r="J13" s="34"/>
      <c r="K13" s="34"/>
      <c r="L13" s="34"/>
      <c r="M13" s="40"/>
      <c r="N13" s="34"/>
      <c r="O13" s="34"/>
    </row>
    <row r="14" spans="1:15" ht="15.75">
      <c r="A14" s="48" t="s">
        <v>256</v>
      </c>
      <c r="B14" s="38"/>
      <c r="C14" s="49"/>
      <c r="D14" s="49"/>
      <c r="E14" s="38"/>
      <c r="F14" s="34"/>
      <c r="G14" s="38"/>
      <c r="H14" s="39"/>
      <c r="I14" s="34"/>
      <c r="J14" s="34"/>
      <c r="K14" s="34"/>
      <c r="L14" s="34"/>
      <c r="M14" s="40"/>
      <c r="N14" s="34"/>
      <c r="O14" s="34"/>
    </row>
    <row r="15" spans="1:15">
      <c r="A15" s="34"/>
      <c r="B15" s="38"/>
      <c r="C15" s="34"/>
      <c r="D15" s="34"/>
      <c r="E15" s="38"/>
      <c r="F15" s="34"/>
      <c r="G15" s="38"/>
      <c r="H15" s="39"/>
      <c r="I15" s="34"/>
      <c r="J15" s="34"/>
      <c r="K15" s="34"/>
      <c r="L15" s="34"/>
      <c r="M15" s="40"/>
      <c r="N15" s="34"/>
      <c r="O15" s="34"/>
    </row>
    <row r="16" spans="1:15">
      <c r="A16" s="47" t="s">
        <v>35</v>
      </c>
      <c r="B16" s="33"/>
      <c r="C16" s="42"/>
      <c r="D16" s="42"/>
      <c r="E16" s="33"/>
      <c r="F16" s="34"/>
      <c r="G16" s="38"/>
      <c r="H16" s="39"/>
      <c r="I16" s="34"/>
      <c r="J16" s="34"/>
      <c r="K16" s="34"/>
      <c r="L16" s="34"/>
      <c r="M16" s="40"/>
      <c r="N16" s="34"/>
      <c r="O16" s="34"/>
    </row>
    <row r="17" spans="1:15">
      <c r="A17" s="147" t="s">
        <v>257</v>
      </c>
      <c r="B17" s="38"/>
      <c r="C17" s="49"/>
      <c r="D17" s="49"/>
      <c r="E17" s="38"/>
      <c r="F17" s="34"/>
      <c r="G17" s="36"/>
      <c r="H17" s="39"/>
      <c r="I17" s="34"/>
      <c r="J17" s="34"/>
      <c r="K17" s="34"/>
      <c r="L17" s="34"/>
      <c r="M17" s="40"/>
      <c r="N17" s="34"/>
      <c r="O17" s="34"/>
    </row>
    <row r="18" spans="1:15">
      <c r="A18" s="34"/>
      <c r="B18" s="38"/>
      <c r="C18" s="34"/>
      <c r="D18" s="34"/>
      <c r="E18" s="38"/>
      <c r="F18" s="34"/>
      <c r="G18" s="38"/>
      <c r="H18" s="39"/>
      <c r="I18" s="34"/>
      <c r="J18" s="34"/>
      <c r="K18" s="34"/>
      <c r="L18" s="34"/>
      <c r="M18" s="40"/>
      <c r="N18" s="34"/>
      <c r="O18" s="34"/>
    </row>
    <row r="19" spans="1:15">
      <c r="A19" s="34" t="s">
        <v>36</v>
      </c>
      <c r="B19" s="38"/>
      <c r="C19" s="34"/>
      <c r="D19" s="34"/>
      <c r="E19" s="38"/>
      <c r="F19" s="34"/>
      <c r="G19" s="38"/>
      <c r="H19" s="39"/>
      <c r="I19" s="34"/>
      <c r="J19" s="34"/>
      <c r="K19" s="34"/>
      <c r="L19" s="34"/>
      <c r="M19" s="40"/>
      <c r="N19" s="34"/>
      <c r="O19" s="34"/>
    </row>
    <row r="20" spans="1:15">
      <c r="A20" s="34"/>
      <c r="B20" s="38"/>
      <c r="C20" s="34"/>
      <c r="D20" s="34"/>
      <c r="E20" s="38"/>
      <c r="F20" s="34"/>
      <c r="G20" s="38"/>
      <c r="H20" s="39"/>
      <c r="I20" s="34"/>
      <c r="J20" s="34"/>
      <c r="K20" s="34"/>
      <c r="L20" s="34"/>
      <c r="M20" s="40"/>
      <c r="N20" s="34"/>
      <c r="O20" s="34"/>
    </row>
    <row r="21" spans="1:15" ht="13.5" thickBot="1">
      <c r="A21" s="46" t="s">
        <v>34</v>
      </c>
      <c r="B21" s="33"/>
      <c r="C21" s="46"/>
      <c r="D21" s="46"/>
      <c r="E21" s="33"/>
      <c r="F21" s="34"/>
      <c r="G21" s="38"/>
      <c r="H21" s="39"/>
      <c r="I21" s="34"/>
      <c r="J21" s="34"/>
      <c r="K21" s="34"/>
      <c r="L21" s="34"/>
      <c r="M21" s="50"/>
      <c r="N21" s="34"/>
      <c r="O21" s="34"/>
    </row>
    <row r="22" spans="1:15" ht="38.25" customHeight="1">
      <c r="A22" s="973" t="s">
        <v>37</v>
      </c>
      <c r="B22" s="969" t="s">
        <v>38</v>
      </c>
      <c r="C22" s="969" t="s">
        <v>39</v>
      </c>
      <c r="D22" s="52" t="s">
        <v>445</v>
      </c>
      <c r="E22" s="969" t="s">
        <v>40</v>
      </c>
      <c r="F22" s="969" t="s">
        <v>41</v>
      </c>
      <c r="G22" s="971" t="s">
        <v>42</v>
      </c>
      <c r="H22" s="969" t="s">
        <v>43</v>
      </c>
      <c r="I22" s="969" t="s">
        <v>15</v>
      </c>
      <c r="J22" s="969" t="s">
        <v>17</v>
      </c>
      <c r="K22" s="969" t="s">
        <v>16</v>
      </c>
      <c r="L22" s="969" t="s">
        <v>259</v>
      </c>
      <c r="M22" s="979" t="s">
        <v>260</v>
      </c>
      <c r="N22" s="969" t="s">
        <v>261</v>
      </c>
      <c r="O22" s="53" t="s">
        <v>133</v>
      </c>
    </row>
    <row r="23" spans="1:15">
      <c r="A23" s="974"/>
      <c r="B23" s="970"/>
      <c r="C23" s="970"/>
      <c r="D23" s="55"/>
      <c r="E23" s="970"/>
      <c r="F23" s="970"/>
      <c r="G23" s="972"/>
      <c r="H23" s="970"/>
      <c r="I23" s="970"/>
      <c r="J23" s="970"/>
      <c r="K23" s="970"/>
      <c r="L23" s="970"/>
      <c r="M23" s="980"/>
      <c r="N23" s="970"/>
      <c r="O23" s="57" t="s">
        <v>18</v>
      </c>
    </row>
    <row r="24" spans="1:15">
      <c r="A24" s="58"/>
      <c r="B24" s="59"/>
      <c r="C24" s="59"/>
      <c r="D24" s="59"/>
      <c r="E24" s="60"/>
      <c r="F24" s="60"/>
      <c r="G24" s="60"/>
      <c r="H24" s="60"/>
      <c r="I24" s="59" t="s">
        <v>44</v>
      </c>
      <c r="J24" s="59" t="s">
        <v>44</v>
      </c>
      <c r="K24" s="59" t="s">
        <v>44</v>
      </c>
      <c r="L24" s="59" t="s">
        <v>44</v>
      </c>
      <c r="M24" s="59" t="s">
        <v>44</v>
      </c>
      <c r="N24" s="59" t="s">
        <v>44</v>
      </c>
      <c r="O24" s="61" t="s">
        <v>44</v>
      </c>
    </row>
    <row r="25" spans="1:15" s="187" customFormat="1">
      <c r="A25" s="164" t="s">
        <v>446</v>
      </c>
      <c r="B25" s="164" t="s">
        <v>447</v>
      </c>
      <c r="C25" s="308"/>
      <c r="D25" s="164" t="s">
        <v>448</v>
      </c>
      <c r="E25" s="164" t="s">
        <v>449</v>
      </c>
      <c r="F25" s="164" t="s">
        <v>450</v>
      </c>
      <c r="G25" s="164">
        <v>20160209</v>
      </c>
      <c r="H25" s="304" t="s">
        <v>27</v>
      </c>
      <c r="I25" s="705">
        <v>220772.99</v>
      </c>
      <c r="J25" s="706">
        <v>0</v>
      </c>
      <c r="K25" s="720">
        <f>SUM(I25:J25)</f>
        <v>220772.99</v>
      </c>
      <c r="L25" s="735"/>
      <c r="M25" s="702">
        <f>SUM(K25-L25)</f>
        <v>220772.99</v>
      </c>
      <c r="N25" s="702">
        <v>220772.99</v>
      </c>
      <c r="O25" s="721">
        <f>SUM(M25-N25)</f>
        <v>0</v>
      </c>
    </row>
    <row r="26" spans="1:15" s="187" customFormat="1">
      <c r="A26" s="164" t="s">
        <v>446</v>
      </c>
      <c r="B26" s="164" t="s">
        <v>447</v>
      </c>
      <c r="C26" s="308"/>
      <c r="D26" s="164" t="s">
        <v>451</v>
      </c>
      <c r="E26" s="164" t="s">
        <v>452</v>
      </c>
      <c r="F26" s="164" t="s">
        <v>450</v>
      </c>
      <c r="G26" s="164">
        <v>20160209</v>
      </c>
      <c r="H26" s="304" t="s">
        <v>27</v>
      </c>
      <c r="I26" s="705">
        <v>340666.2</v>
      </c>
      <c r="J26" s="706">
        <v>0</v>
      </c>
      <c r="K26" s="720">
        <f>SUM(I26:J26)</f>
        <v>340666.2</v>
      </c>
      <c r="L26" s="735"/>
      <c r="M26" s="702">
        <f>SUM(K26-L26)</f>
        <v>340666.2</v>
      </c>
      <c r="N26" s="702">
        <v>340666.2</v>
      </c>
      <c r="O26" s="721">
        <f>SUM(M26-N26)</f>
        <v>0</v>
      </c>
    </row>
    <row r="27" spans="1:15">
      <c r="A27" s="157"/>
      <c r="B27" s="64"/>
      <c r="C27" s="64"/>
      <c r="D27" s="339"/>
      <c r="E27" s="65"/>
      <c r="F27" s="65"/>
      <c r="G27" s="65"/>
      <c r="H27" s="65"/>
      <c r="I27" s="722"/>
      <c r="J27" s="722"/>
      <c r="K27" s="723">
        <f>SUM(I27:J27)</f>
        <v>0</v>
      </c>
      <c r="L27" s="724"/>
      <c r="M27" s="689">
        <f>SUM(K27-L27)</f>
        <v>0</v>
      </c>
      <c r="N27" s="725"/>
      <c r="O27" s="726">
        <f>SUM(M27-N27)</f>
        <v>0</v>
      </c>
    </row>
    <row r="28" spans="1:15" ht="13.5" thickBot="1">
      <c r="A28" s="54"/>
      <c r="B28" s="139"/>
      <c r="C28" s="68"/>
      <c r="D28" s="340"/>
      <c r="E28" s="55"/>
      <c r="F28" s="55"/>
      <c r="G28" s="55"/>
      <c r="H28" s="70"/>
      <c r="I28" s="654"/>
      <c r="J28" s="727"/>
      <c r="K28" s="728">
        <f>SUM(I28:J28)</f>
        <v>0</v>
      </c>
      <c r="L28" s="727"/>
      <c r="M28" s="642">
        <f>SUM(K28-L28)</f>
        <v>0</v>
      </c>
      <c r="N28" s="727"/>
      <c r="O28" s="729">
        <f>SUM(M28-N28)</f>
        <v>0</v>
      </c>
    </row>
    <row r="29" spans="1:15" ht="13.5" thickBot="1">
      <c r="A29" s="71" t="s">
        <v>54</v>
      </c>
      <c r="B29" s="72"/>
      <c r="C29" s="72"/>
      <c r="D29" s="72"/>
      <c r="E29" s="72"/>
      <c r="F29" s="72"/>
      <c r="G29" s="72"/>
      <c r="H29" s="73"/>
      <c r="I29" s="74">
        <f>SUM(I25:I28)</f>
        <v>561439.18999999994</v>
      </c>
      <c r="J29" s="74">
        <f t="shared" ref="J29:O29" si="0">SUM(J25:J28)</f>
        <v>0</v>
      </c>
      <c r="K29" s="74">
        <f t="shared" si="0"/>
        <v>561439.18999999994</v>
      </c>
      <c r="L29" s="74">
        <f t="shared" si="0"/>
        <v>0</v>
      </c>
      <c r="M29" s="74">
        <f t="shared" si="0"/>
        <v>561439.18999999994</v>
      </c>
      <c r="N29" s="74">
        <f t="shared" si="0"/>
        <v>561439.18999999994</v>
      </c>
      <c r="O29" s="74">
        <f t="shared" si="0"/>
        <v>0</v>
      </c>
    </row>
    <row r="30" spans="1:15" ht="13.5" thickBot="1">
      <c r="A30" s="194"/>
      <c r="B30" s="195"/>
      <c r="C30" s="195"/>
      <c r="D30" s="195"/>
      <c r="E30" s="195"/>
      <c r="F30" s="195"/>
      <c r="G30" s="195"/>
      <c r="H30" s="196"/>
      <c r="I30" s="730"/>
      <c r="J30" s="730"/>
      <c r="K30" s="731"/>
      <c r="L30" s="730"/>
      <c r="M30" s="732"/>
      <c r="N30" s="733"/>
      <c r="O30" s="734"/>
    </row>
    <row r="31" spans="1:15" ht="13.5" thickBot="1">
      <c r="A31" s="71" t="s">
        <v>55</v>
      </c>
      <c r="B31" s="72"/>
      <c r="C31" s="72"/>
      <c r="D31" s="72"/>
      <c r="E31" s="72"/>
      <c r="F31" s="72"/>
      <c r="G31" s="72"/>
      <c r="H31" s="73"/>
      <c r="I31" s="750">
        <f>+I29</f>
        <v>561439.18999999994</v>
      </c>
      <c r="J31" s="750">
        <f t="shared" ref="J31:O31" si="1">+J29</f>
        <v>0</v>
      </c>
      <c r="K31" s="750">
        <f t="shared" si="1"/>
        <v>561439.18999999994</v>
      </c>
      <c r="L31" s="750">
        <f t="shared" si="1"/>
        <v>0</v>
      </c>
      <c r="M31" s="750">
        <f t="shared" si="1"/>
        <v>561439.18999999994</v>
      </c>
      <c r="N31" s="750">
        <f t="shared" si="1"/>
        <v>561439.18999999994</v>
      </c>
      <c r="O31" s="750">
        <f t="shared" si="1"/>
        <v>0</v>
      </c>
    </row>
    <row r="32" spans="1:15" ht="13.5" thickBot="1">
      <c r="A32" s="83" t="s">
        <v>56</v>
      </c>
      <c r="B32" s="84"/>
      <c r="C32" s="72"/>
      <c r="D32" s="72"/>
      <c r="E32" s="84"/>
      <c r="F32" s="86"/>
      <c r="G32" s="87"/>
      <c r="H32" s="88"/>
      <c r="I32" s="736"/>
      <c r="J32" s="736"/>
      <c r="K32" s="737"/>
      <c r="L32" s="738"/>
      <c r="M32" s="739"/>
      <c r="N32" s="740"/>
      <c r="O32" s="741"/>
    </row>
    <row r="33" spans="1:15" ht="13.5" thickBot="1">
      <c r="A33" s="93"/>
      <c r="B33" s="94"/>
      <c r="C33" s="195"/>
      <c r="D33" s="195"/>
      <c r="E33" s="94"/>
      <c r="F33" s="96"/>
      <c r="G33" s="94"/>
      <c r="H33" s="97"/>
      <c r="I33" s="688"/>
      <c r="J33" s="688"/>
      <c r="K33" s="686">
        <f>SUM(I33:J33)</f>
        <v>0</v>
      </c>
      <c r="L33" s="683"/>
      <c r="M33" s="689">
        <f>SUM(K33-L33)</f>
        <v>0</v>
      </c>
      <c r="N33" s="688"/>
      <c r="O33" s="690">
        <f>SUM(M33-N33)</f>
        <v>0</v>
      </c>
    </row>
    <row r="34" spans="1:15" ht="13.5" thickBot="1">
      <c r="A34" s="114"/>
      <c r="B34" s="115"/>
      <c r="C34" s="72"/>
      <c r="D34" s="72"/>
      <c r="E34" s="115"/>
      <c r="F34" s="117"/>
      <c r="G34" s="115"/>
      <c r="H34" s="118"/>
      <c r="I34" s="694"/>
      <c r="J34" s="694"/>
      <c r="K34" s="695">
        <f>SUM(I34:J34)</f>
        <v>0</v>
      </c>
      <c r="L34" s="694"/>
      <c r="M34" s="696">
        <f>SUM(K34-L34)</f>
        <v>0</v>
      </c>
      <c r="N34" s="694"/>
      <c r="O34" s="693">
        <f>SUM(M34-N34)</f>
        <v>0</v>
      </c>
    </row>
    <row r="35" spans="1:15" ht="13.5" thickBot="1">
      <c r="A35" s="71" t="s">
        <v>54</v>
      </c>
      <c r="B35" s="72"/>
      <c r="C35" s="72"/>
      <c r="D35" s="72"/>
      <c r="E35" s="72"/>
      <c r="F35" s="72"/>
      <c r="G35" s="72"/>
      <c r="H35" s="73"/>
      <c r="I35" s="74">
        <f>SUM(I33:I34)</f>
        <v>0</v>
      </c>
      <c r="J35" s="74">
        <f t="shared" ref="J35:O35" si="2">SUM(J33:J34)</f>
        <v>0</v>
      </c>
      <c r="K35" s="74">
        <f t="shared" si="2"/>
        <v>0</v>
      </c>
      <c r="L35" s="74">
        <f t="shared" si="2"/>
        <v>0</v>
      </c>
      <c r="M35" s="74">
        <f t="shared" si="2"/>
        <v>0</v>
      </c>
      <c r="N35" s="74">
        <f t="shared" si="2"/>
        <v>0</v>
      </c>
      <c r="O35" s="74">
        <f t="shared" si="2"/>
        <v>0</v>
      </c>
    </row>
    <row r="36" spans="1:15" ht="13.5" thickBot="1">
      <c r="A36" s="194"/>
      <c r="B36" s="195"/>
      <c r="C36" s="195"/>
      <c r="D36" s="195"/>
      <c r="E36" s="195"/>
      <c r="F36" s="195"/>
      <c r="G36" s="195"/>
      <c r="H36" s="195"/>
      <c r="I36" s="742"/>
      <c r="J36" s="742"/>
      <c r="K36" s="743"/>
      <c r="L36" s="742"/>
      <c r="M36" s="744"/>
      <c r="N36" s="742"/>
      <c r="O36" s="745"/>
    </row>
    <row r="37" spans="1:15" ht="13.5" thickBot="1">
      <c r="A37" s="71" t="s">
        <v>55</v>
      </c>
      <c r="B37" s="72"/>
      <c r="C37" s="72"/>
      <c r="D37" s="72"/>
      <c r="E37" s="72"/>
      <c r="F37" s="72"/>
      <c r="G37" s="72"/>
      <c r="H37" s="73"/>
      <c r="I37" s="74"/>
      <c r="J37" s="74"/>
      <c r="K37" s="746"/>
      <c r="L37" s="74"/>
      <c r="M37" s="747"/>
      <c r="N37" s="748"/>
      <c r="O37" s="749"/>
    </row>
    <row r="38" spans="1:15">
      <c r="A38" s="46" t="s">
        <v>57</v>
      </c>
      <c r="B38" s="33"/>
      <c r="C38" s="16"/>
      <c r="D38" s="152"/>
      <c r="E38" s="33"/>
      <c r="F38" s="34"/>
      <c r="G38" s="38"/>
      <c r="H38" s="39"/>
      <c r="I38" s="34"/>
      <c r="J38" s="34"/>
      <c r="K38" s="34"/>
      <c r="L38" s="34"/>
      <c r="M38" s="41"/>
      <c r="N38" s="127"/>
      <c r="O38" s="127"/>
    </row>
    <row r="39" spans="1:15" ht="63.75">
      <c r="A39" s="192" t="s">
        <v>58</v>
      </c>
      <c r="B39" s="192"/>
      <c r="C39" s="16"/>
      <c r="D39" s="192"/>
      <c r="E39" s="192"/>
      <c r="F39" s="192"/>
      <c r="G39" s="192"/>
      <c r="H39" s="192"/>
      <c r="I39" s="192"/>
      <c r="J39" s="192"/>
      <c r="K39" s="192"/>
      <c r="L39" s="192"/>
      <c r="M39" s="192"/>
      <c r="N39" s="192"/>
      <c r="O39" s="192"/>
    </row>
    <row r="40" spans="1:15" ht="92.25">
      <c r="A40" s="151" t="s">
        <v>59</v>
      </c>
      <c r="B40" s="151"/>
      <c r="C40" s="16"/>
      <c r="D40" s="151"/>
      <c r="E40" s="151"/>
      <c r="F40" s="151"/>
      <c r="G40" s="151"/>
      <c r="H40" s="151"/>
      <c r="I40" s="151"/>
      <c r="J40" s="151"/>
      <c r="K40" s="151"/>
      <c r="L40" s="151"/>
      <c r="M40" s="151"/>
      <c r="N40" s="151"/>
      <c r="O40" s="151"/>
    </row>
    <row r="41" spans="1:15">
      <c r="A41" s="128" t="s">
        <v>60</v>
      </c>
      <c r="B41" s="128"/>
      <c r="C41" s="16"/>
      <c r="D41" s="128"/>
      <c r="E41" s="128"/>
      <c r="F41" s="16"/>
      <c r="G41" s="16"/>
      <c r="H41" s="18"/>
      <c r="I41" s="16"/>
      <c r="J41" s="16"/>
      <c r="K41" s="16"/>
      <c r="L41" s="16"/>
      <c r="M41" s="17"/>
      <c r="N41" s="16"/>
      <c r="O41" s="16"/>
    </row>
    <row r="42" spans="1:15">
      <c r="A42" s="16"/>
      <c r="B42" s="16"/>
      <c r="C42" s="16"/>
      <c r="D42" s="16"/>
      <c r="E42" s="16"/>
      <c r="F42" s="16"/>
      <c r="G42" s="16"/>
      <c r="H42" s="18"/>
      <c r="I42" s="16"/>
      <c r="J42" s="16"/>
      <c r="K42" s="16"/>
      <c r="L42" s="16"/>
      <c r="M42" s="17"/>
      <c r="N42" s="16"/>
      <c r="O42" s="16"/>
    </row>
    <row r="43" spans="1:15">
      <c r="A43" s="16"/>
      <c r="B43" s="16"/>
      <c r="D43" s="16"/>
      <c r="E43" s="16"/>
      <c r="F43" s="16"/>
      <c r="G43" s="16"/>
      <c r="H43" s="18"/>
      <c r="I43" s="16"/>
      <c r="J43" s="16"/>
      <c r="K43" s="16"/>
      <c r="L43" s="16"/>
      <c r="M43" s="17"/>
      <c r="N43" s="16"/>
      <c r="O43" s="16"/>
    </row>
    <row r="44" spans="1:15">
      <c r="A44" s="128" t="s">
        <v>61</v>
      </c>
      <c r="B44" s="16"/>
      <c r="D44" s="16"/>
      <c r="E44" s="16"/>
      <c r="F44" s="16"/>
      <c r="G44" s="16"/>
      <c r="H44" s="18"/>
      <c r="I44" s="16"/>
      <c r="J44" s="16"/>
      <c r="K44" s="16"/>
      <c r="L44" s="16"/>
      <c r="M44" s="17"/>
      <c r="N44" s="16"/>
      <c r="O44" s="16"/>
    </row>
    <row r="45" spans="1:15">
      <c r="A45" s="128"/>
      <c r="B45" s="16"/>
      <c r="D45" s="16"/>
      <c r="E45" s="16"/>
      <c r="F45" s="16"/>
      <c r="G45" s="16"/>
      <c r="H45" s="18"/>
      <c r="I45" s="16"/>
      <c r="J45" s="16"/>
      <c r="K45" s="16"/>
      <c r="L45" s="16"/>
      <c r="M45" s="17"/>
      <c r="N45" s="16"/>
      <c r="O45" s="16"/>
    </row>
    <row r="46" spans="1:15">
      <c r="A46" s="128" t="s">
        <v>62</v>
      </c>
      <c r="B46" s="16"/>
      <c r="D46" s="16"/>
      <c r="E46" s="16"/>
      <c r="F46" s="16"/>
      <c r="G46" s="16"/>
      <c r="H46" s="18"/>
      <c r="I46" s="16"/>
      <c r="J46" s="16"/>
      <c r="K46" s="16"/>
      <c r="L46" s="16"/>
      <c r="M46" s="17"/>
      <c r="N46" s="16"/>
      <c r="O46" s="16"/>
    </row>
    <row r="53" ht="13.15" customHeight="1"/>
    <row r="54" ht="13.15" customHeight="1"/>
  </sheetData>
  <mergeCells count="18">
    <mergeCell ref="A1:M1"/>
    <mergeCell ref="F2:H2"/>
    <mergeCell ref="L2:M2"/>
    <mergeCell ref="A3:M3"/>
    <mergeCell ref="E22:E23"/>
    <mergeCell ref="B22:B23"/>
    <mergeCell ref="C22:C23"/>
    <mergeCell ref="C8:F8"/>
    <mergeCell ref="N22:N23"/>
    <mergeCell ref="A22:A23"/>
    <mergeCell ref="L22:L23"/>
    <mergeCell ref="M22:M23"/>
    <mergeCell ref="F22:F23"/>
    <mergeCell ref="G22:G23"/>
    <mergeCell ref="H22:H23"/>
    <mergeCell ref="I22:I23"/>
    <mergeCell ref="J22:J23"/>
    <mergeCell ref="K22:K2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P90"/>
  <sheetViews>
    <sheetView topLeftCell="A51" workbookViewId="0">
      <selection activeCell="C71" sqref="C71:C72"/>
    </sheetView>
  </sheetViews>
  <sheetFormatPr defaultRowHeight="12.75"/>
  <cols>
    <col min="1" max="3" width="26.85546875" customWidth="1"/>
    <col min="4" max="4" width="44.85546875" customWidth="1"/>
    <col min="5" max="5" width="9.140625" hidden="1" customWidth="1"/>
    <col min="6" max="6" width="19.28515625" customWidth="1"/>
    <col min="7" max="7" width="18.85546875" customWidth="1"/>
    <col min="8" max="8" width="17.7109375" customWidth="1"/>
    <col min="9" max="9" width="20.7109375" customWidth="1"/>
    <col min="10" max="10" width="20.42578125" customWidth="1"/>
    <col min="11" max="11" width="19.85546875" customWidth="1"/>
    <col min="12" max="12" width="16.28515625" customWidth="1"/>
    <col min="13" max="13" width="13.85546875" customWidth="1"/>
    <col min="14" max="14" width="14.42578125" customWidth="1"/>
    <col min="15" max="15" width="15.85546875" customWidth="1"/>
    <col min="16" max="16" width="15.5703125" customWidth="1"/>
  </cols>
  <sheetData>
    <row r="1" spans="1:16" ht="15.75">
      <c r="A1" s="976" t="s">
        <v>310</v>
      </c>
      <c r="B1" s="976"/>
      <c r="C1" s="976"/>
      <c r="D1" s="976"/>
      <c r="E1" s="976"/>
      <c r="F1" s="976"/>
      <c r="G1" s="976"/>
      <c r="H1" s="976"/>
      <c r="I1" s="976"/>
      <c r="J1" s="976"/>
      <c r="K1" s="976"/>
      <c r="L1" s="976"/>
      <c r="M1" s="976"/>
      <c r="N1" s="976"/>
      <c r="O1" s="34"/>
      <c r="P1" s="34"/>
    </row>
    <row r="2" spans="1:16">
      <c r="A2" s="35"/>
      <c r="B2" s="35"/>
      <c r="C2" s="35"/>
      <c r="D2" s="36"/>
      <c r="E2" s="37"/>
      <c r="F2" s="36"/>
      <c r="G2" s="977"/>
      <c r="H2" s="977"/>
      <c r="I2" s="977"/>
      <c r="J2" s="35"/>
      <c r="K2" s="35"/>
      <c r="L2" s="35"/>
      <c r="M2" s="976"/>
      <c r="N2" s="976"/>
      <c r="O2" s="33" t="s">
        <v>28</v>
      </c>
      <c r="P2" s="33"/>
    </row>
    <row r="3" spans="1:16">
      <c r="A3" s="976" t="s">
        <v>29</v>
      </c>
      <c r="B3" s="976"/>
      <c r="C3" s="976"/>
      <c r="D3" s="976"/>
      <c r="E3" s="976"/>
      <c r="F3" s="976"/>
      <c r="G3" s="976"/>
      <c r="H3" s="976"/>
      <c r="I3" s="976"/>
      <c r="J3" s="976"/>
      <c r="K3" s="976"/>
      <c r="L3" s="976"/>
      <c r="M3" s="976"/>
      <c r="N3" s="976"/>
      <c r="O3" s="34"/>
      <c r="P3" s="34"/>
    </row>
    <row r="4" spans="1:16">
      <c r="A4" s="34"/>
      <c r="B4" s="34"/>
      <c r="C4" s="34"/>
      <c r="D4" s="38"/>
      <c r="E4" s="34"/>
      <c r="F4" s="38"/>
      <c r="G4" s="34"/>
      <c r="H4" s="38"/>
      <c r="I4" s="39"/>
      <c r="J4" s="34"/>
      <c r="K4" s="34"/>
      <c r="L4" s="34"/>
      <c r="M4" s="34"/>
      <c r="N4" s="41"/>
      <c r="O4" s="34"/>
      <c r="P4" s="34"/>
    </row>
    <row r="5" spans="1:16">
      <c r="A5" s="42"/>
      <c r="B5" s="42"/>
      <c r="C5" s="42"/>
      <c r="D5" s="33"/>
      <c r="E5" s="42"/>
      <c r="F5" s="33"/>
      <c r="G5" s="42"/>
      <c r="H5" s="33"/>
      <c r="I5" s="43"/>
      <c r="J5" s="42"/>
      <c r="K5" s="42"/>
      <c r="L5" s="42"/>
      <c r="M5" s="42"/>
      <c r="N5" s="44"/>
      <c r="O5" s="34"/>
      <c r="P5" s="34"/>
    </row>
    <row r="6" spans="1:16">
      <c r="A6" s="42"/>
      <c r="B6" s="42"/>
      <c r="C6" s="42"/>
      <c r="D6" s="33"/>
      <c r="E6" s="42"/>
      <c r="F6" s="33"/>
      <c r="G6" s="42"/>
      <c r="H6" s="33"/>
      <c r="I6" s="43"/>
      <c r="J6" s="42"/>
      <c r="K6" s="42"/>
      <c r="L6" s="42"/>
      <c r="M6" s="42"/>
      <c r="N6" s="44"/>
      <c r="O6" s="34"/>
      <c r="P6" s="34"/>
    </row>
    <row r="7" spans="1:16">
      <c r="A7" s="42" t="s">
        <v>30</v>
      </c>
      <c r="B7" s="42"/>
      <c r="C7" s="42"/>
      <c r="D7" s="33"/>
      <c r="E7" s="42"/>
      <c r="F7" s="33"/>
      <c r="G7" s="42"/>
      <c r="H7" s="33"/>
      <c r="I7" s="43"/>
      <c r="J7" s="42"/>
      <c r="K7" s="42"/>
      <c r="L7" s="42"/>
      <c r="M7" s="42"/>
      <c r="N7" s="44"/>
      <c r="O7" s="34"/>
      <c r="P7" s="34"/>
    </row>
    <row r="8" spans="1:16" ht="18">
      <c r="A8" s="45" t="s">
        <v>1537</v>
      </c>
      <c r="B8" s="45"/>
      <c r="C8" s="45"/>
      <c r="D8" s="33"/>
      <c r="E8" s="975"/>
      <c r="F8" s="975"/>
      <c r="G8" s="975"/>
      <c r="H8" s="33"/>
      <c r="I8" s="43"/>
      <c r="J8" s="42"/>
      <c r="K8" s="42"/>
      <c r="L8" s="42"/>
      <c r="M8" s="42"/>
      <c r="N8" s="44"/>
      <c r="O8" s="34"/>
      <c r="P8" s="34"/>
    </row>
    <row r="9" spans="1:16">
      <c r="A9" s="46" t="s">
        <v>32</v>
      </c>
      <c r="B9" s="46"/>
      <c r="C9" s="46"/>
      <c r="D9" s="33"/>
      <c r="E9" s="46"/>
      <c r="F9" s="33"/>
      <c r="G9" s="34"/>
      <c r="H9" s="38"/>
      <c r="I9" s="39"/>
      <c r="J9" s="34"/>
      <c r="K9" s="34"/>
      <c r="L9" s="34"/>
      <c r="M9" s="34"/>
      <c r="N9" s="41"/>
      <c r="O9" s="34"/>
      <c r="P9" s="34"/>
    </row>
    <row r="10" spans="1:16">
      <c r="A10" s="34" t="s">
        <v>255</v>
      </c>
      <c r="B10" s="34"/>
      <c r="C10" s="34"/>
      <c r="D10" s="38"/>
      <c r="E10" s="34"/>
      <c r="F10" s="38"/>
      <c r="G10" s="34"/>
      <c r="H10" s="38"/>
      <c r="I10" s="39"/>
      <c r="J10" s="34"/>
      <c r="K10" s="34"/>
      <c r="L10" s="34"/>
      <c r="M10" s="34"/>
      <c r="N10" s="40"/>
      <c r="O10" s="34"/>
      <c r="P10" s="34"/>
    </row>
    <row r="11" spans="1:16">
      <c r="A11" s="34" t="s">
        <v>33</v>
      </c>
      <c r="B11" s="34"/>
      <c r="C11" s="34"/>
      <c r="D11" s="38"/>
      <c r="E11" s="34"/>
      <c r="F11" s="38"/>
      <c r="G11" s="34"/>
      <c r="H11" s="38"/>
      <c r="I11" s="39"/>
      <c r="J11" s="34"/>
      <c r="K11" s="34"/>
      <c r="L11" s="34"/>
      <c r="M11" s="34"/>
      <c r="N11" s="40"/>
      <c r="O11" s="34"/>
      <c r="P11" s="34"/>
    </row>
    <row r="12" spans="1:16">
      <c r="A12" s="34"/>
      <c r="B12" s="34"/>
      <c r="C12" s="34"/>
      <c r="D12" s="38"/>
      <c r="E12" s="34"/>
      <c r="F12" s="38"/>
      <c r="G12" s="34"/>
      <c r="H12" s="38"/>
      <c r="I12" s="39"/>
      <c r="J12" s="34"/>
      <c r="K12" s="34"/>
      <c r="L12" s="34"/>
      <c r="M12" s="34"/>
      <c r="N12" s="40"/>
      <c r="O12" s="34"/>
      <c r="P12" s="34"/>
    </row>
    <row r="13" spans="1:16">
      <c r="A13" s="47" t="s">
        <v>34</v>
      </c>
      <c r="B13" s="47"/>
      <c r="C13" s="47"/>
      <c r="D13" s="33"/>
      <c r="E13" s="42"/>
      <c r="F13" s="33"/>
      <c r="G13" s="34"/>
      <c r="H13" s="38"/>
      <c r="I13" s="39"/>
      <c r="J13" s="34"/>
      <c r="K13" s="34"/>
      <c r="L13" s="34"/>
      <c r="M13" s="34"/>
      <c r="N13" s="40"/>
      <c r="O13" s="34"/>
      <c r="P13" s="34"/>
    </row>
    <row r="14" spans="1:16" ht="15.75">
      <c r="A14" s="48" t="s">
        <v>256</v>
      </c>
      <c r="B14" s="48"/>
      <c r="C14" s="48"/>
      <c r="D14" s="38"/>
      <c r="E14" s="49"/>
      <c r="F14" s="38"/>
      <c r="G14" s="34"/>
      <c r="H14" s="38"/>
      <c r="I14" s="39"/>
      <c r="J14" s="34"/>
      <c r="K14" s="34"/>
      <c r="L14" s="34"/>
      <c r="M14" s="34"/>
      <c r="N14" s="40"/>
      <c r="O14" s="34"/>
      <c r="P14" s="34"/>
    </row>
    <row r="15" spans="1:16">
      <c r="A15" s="34"/>
      <c r="B15" s="34"/>
      <c r="C15" s="34"/>
      <c r="D15" s="38"/>
      <c r="E15" s="34"/>
      <c r="F15" s="38"/>
      <c r="G15" s="34"/>
      <c r="H15" s="38"/>
      <c r="I15" s="39"/>
      <c r="J15" s="34"/>
      <c r="K15" s="34"/>
      <c r="L15" s="34"/>
      <c r="M15" s="34"/>
      <c r="N15" s="40"/>
      <c r="O15" s="34"/>
      <c r="P15" s="34"/>
    </row>
    <row r="16" spans="1:16">
      <c r="A16" s="47" t="s">
        <v>35</v>
      </c>
      <c r="B16" s="47"/>
      <c r="C16" s="47"/>
      <c r="D16" s="33"/>
      <c r="E16" s="42"/>
      <c r="F16" s="33"/>
      <c r="G16" s="34"/>
      <c r="H16" s="38"/>
      <c r="I16" s="39"/>
      <c r="J16" s="34"/>
      <c r="K16" s="34"/>
      <c r="L16" s="34"/>
      <c r="M16" s="34"/>
      <c r="N16" s="40"/>
      <c r="O16" s="34"/>
      <c r="P16" s="34"/>
    </row>
    <row r="17" spans="1:16">
      <c r="A17" s="147" t="s">
        <v>257</v>
      </c>
      <c r="B17" s="147"/>
      <c r="C17" s="147"/>
      <c r="D17" s="38"/>
      <c r="E17" s="49"/>
      <c r="F17" s="38"/>
      <c r="G17" s="34"/>
      <c r="H17" s="36"/>
      <c r="I17" s="39"/>
      <c r="J17" s="34"/>
      <c r="K17" s="34"/>
      <c r="L17" s="34"/>
      <c r="M17" s="34"/>
      <c r="N17" s="40"/>
      <c r="O17" s="34"/>
      <c r="P17" s="34"/>
    </row>
    <row r="18" spans="1:16">
      <c r="A18" s="34"/>
      <c r="B18" s="34"/>
      <c r="C18" s="34"/>
      <c r="D18" s="38"/>
      <c r="E18" s="34"/>
      <c r="F18" s="38"/>
      <c r="G18" s="34"/>
      <c r="H18" s="38"/>
      <c r="I18" s="39"/>
      <c r="J18" s="34"/>
      <c r="K18" s="34"/>
      <c r="L18" s="34"/>
      <c r="M18" s="34"/>
      <c r="N18" s="40"/>
      <c r="O18" s="34"/>
      <c r="P18" s="34"/>
    </row>
    <row r="19" spans="1:16">
      <c r="A19" s="34" t="s">
        <v>36</v>
      </c>
      <c r="B19" s="34"/>
      <c r="C19" s="34"/>
      <c r="D19" s="38"/>
      <c r="E19" s="34"/>
      <c r="F19" s="38"/>
      <c r="G19" s="34"/>
      <c r="H19" s="38"/>
      <c r="I19" s="39"/>
      <c r="J19" s="34"/>
      <c r="K19" s="34"/>
      <c r="L19" s="34"/>
      <c r="M19" s="34"/>
      <c r="N19" s="40"/>
      <c r="O19" s="34"/>
      <c r="P19" s="34"/>
    </row>
    <row r="20" spans="1:16">
      <c r="A20" s="34"/>
      <c r="B20" s="34"/>
      <c r="C20" s="34"/>
      <c r="D20" s="38"/>
      <c r="E20" s="34"/>
      <c r="F20" s="38"/>
      <c r="G20" s="34"/>
      <c r="H20" s="38"/>
      <c r="I20" s="39"/>
      <c r="J20" s="34"/>
      <c r="K20" s="34"/>
      <c r="L20" s="34"/>
      <c r="M20" s="34"/>
      <c r="N20" s="40"/>
      <c r="O20" s="34"/>
      <c r="P20" s="34"/>
    </row>
    <row r="21" spans="1:16" ht="13.5" thickBot="1">
      <c r="A21" s="46" t="s">
        <v>34</v>
      </c>
      <c r="B21" s="46"/>
      <c r="C21" s="46"/>
      <c r="D21" s="33"/>
      <c r="E21" s="46"/>
      <c r="F21" s="33"/>
      <c r="G21" s="34"/>
      <c r="H21" s="38"/>
      <c r="I21" s="39"/>
      <c r="J21" s="34"/>
      <c r="K21" s="34"/>
      <c r="L21" s="34"/>
      <c r="M21" s="34"/>
      <c r="N21" s="50"/>
      <c r="O21" s="34"/>
      <c r="P21" s="34"/>
    </row>
    <row r="22" spans="1:16" ht="38.25" customHeight="1">
      <c r="A22" s="973" t="s">
        <v>368</v>
      </c>
      <c r="B22" s="971" t="s">
        <v>369</v>
      </c>
      <c r="C22" s="969" t="s">
        <v>38</v>
      </c>
      <c r="D22" s="969" t="s">
        <v>39</v>
      </c>
      <c r="E22" s="971" t="s">
        <v>453</v>
      </c>
      <c r="F22" s="969" t="s">
        <v>40</v>
      </c>
      <c r="G22" s="971" t="s">
        <v>41</v>
      </c>
      <c r="H22" s="971" t="s">
        <v>42</v>
      </c>
      <c r="I22" s="969" t="s">
        <v>43</v>
      </c>
      <c r="J22" s="969" t="s">
        <v>15</v>
      </c>
      <c r="K22" s="969" t="s">
        <v>17</v>
      </c>
      <c r="L22" s="969" t="s">
        <v>16</v>
      </c>
      <c r="M22" s="969" t="s">
        <v>259</v>
      </c>
      <c r="N22" s="979" t="s">
        <v>260</v>
      </c>
      <c r="O22" s="969" t="s">
        <v>261</v>
      </c>
      <c r="P22" s="53" t="s">
        <v>133</v>
      </c>
    </row>
    <row r="23" spans="1:16">
      <c r="A23" s="974"/>
      <c r="B23" s="1022"/>
      <c r="C23" s="970"/>
      <c r="D23" s="970"/>
      <c r="E23" s="1022"/>
      <c r="F23" s="970"/>
      <c r="G23" s="1012"/>
      <c r="H23" s="972"/>
      <c r="I23" s="970"/>
      <c r="J23" s="970"/>
      <c r="K23" s="970"/>
      <c r="L23" s="970"/>
      <c r="M23" s="970"/>
      <c r="N23" s="980"/>
      <c r="O23" s="970"/>
      <c r="P23" s="57" t="s">
        <v>18</v>
      </c>
    </row>
    <row r="24" spans="1:16" ht="13.5" thickBot="1">
      <c r="A24" s="326"/>
      <c r="B24" s="329"/>
      <c r="C24" s="328"/>
      <c r="D24" s="328"/>
      <c r="E24" s="130"/>
      <c r="F24" s="329"/>
      <c r="G24" s="329"/>
      <c r="H24" s="329"/>
      <c r="I24" s="131"/>
      <c r="J24" s="328" t="s">
        <v>44</v>
      </c>
      <c r="K24" s="130" t="s">
        <v>44</v>
      </c>
      <c r="L24" s="130" t="s">
        <v>44</v>
      </c>
      <c r="M24" s="130" t="s">
        <v>44</v>
      </c>
      <c r="N24" s="130" t="s">
        <v>44</v>
      </c>
      <c r="O24" s="130" t="s">
        <v>44</v>
      </c>
      <c r="P24" s="132" t="s">
        <v>44</v>
      </c>
    </row>
    <row r="25" spans="1:16">
      <c r="A25" s="937" t="s">
        <v>1471</v>
      </c>
      <c r="B25" s="937" t="s">
        <v>1502</v>
      </c>
      <c r="C25" s="937" t="s">
        <v>1118</v>
      </c>
      <c r="D25" s="937" t="s">
        <v>1119</v>
      </c>
      <c r="E25" s="64"/>
      <c r="F25" s="937" t="s">
        <v>1120</v>
      </c>
      <c r="G25" s="937" t="s">
        <v>1101</v>
      </c>
      <c r="H25" s="937">
        <v>20160310</v>
      </c>
      <c r="I25" s="65">
        <v>20160410</v>
      </c>
      <c r="J25" s="938">
        <v>5698.5</v>
      </c>
      <c r="K25" s="722"/>
      <c r="L25" s="939">
        <f t="shared" ref="L25:L68" si="0">SUM(J25:K25)</f>
        <v>5698.5</v>
      </c>
      <c r="M25" s="940"/>
      <c r="N25" s="689">
        <f t="shared" ref="N25:N68" si="1">SUM(L25-M25)</f>
        <v>5698.5</v>
      </c>
      <c r="O25" s="938">
        <v>5698.5</v>
      </c>
      <c r="P25" s="934">
        <f t="shared" ref="P25:P55" si="2">SUM(N25-O25)</f>
        <v>0</v>
      </c>
    </row>
    <row r="26" spans="1:16">
      <c r="A26" s="164" t="s">
        <v>1481</v>
      </c>
      <c r="B26" s="164" t="s">
        <v>1520</v>
      </c>
      <c r="C26" s="164" t="s">
        <v>489</v>
      </c>
      <c r="D26" s="164" t="s">
        <v>490</v>
      </c>
      <c r="E26" s="139"/>
      <c r="F26" s="164" t="s">
        <v>1049</v>
      </c>
      <c r="G26" s="164" t="s">
        <v>1044</v>
      </c>
      <c r="H26" s="164">
        <v>20160122</v>
      </c>
      <c r="I26" s="55">
        <v>20160331</v>
      </c>
      <c r="J26" s="751">
        <v>5700</v>
      </c>
      <c r="K26" s="654"/>
      <c r="L26" s="640">
        <f t="shared" si="0"/>
        <v>5700</v>
      </c>
      <c r="M26" s="641"/>
      <c r="N26" s="642">
        <f t="shared" si="1"/>
        <v>5700</v>
      </c>
      <c r="O26" s="751">
        <v>5700</v>
      </c>
      <c r="P26" s="644">
        <f t="shared" si="2"/>
        <v>0</v>
      </c>
    </row>
    <row r="27" spans="1:16">
      <c r="A27" s="164" t="s">
        <v>1481</v>
      </c>
      <c r="B27" s="164">
        <v>32692222</v>
      </c>
      <c r="C27" s="164" t="s">
        <v>489</v>
      </c>
      <c r="D27" s="164" t="s">
        <v>490</v>
      </c>
      <c r="E27" s="139"/>
      <c r="F27" s="164" t="s">
        <v>1059</v>
      </c>
      <c r="G27" s="164" t="s">
        <v>238</v>
      </c>
      <c r="H27" s="164">
        <v>20160208</v>
      </c>
      <c r="I27" s="55">
        <v>20160331</v>
      </c>
      <c r="J27" s="751">
        <v>5700</v>
      </c>
      <c r="K27" s="654"/>
      <c r="L27" s="752">
        <f t="shared" si="0"/>
        <v>5700</v>
      </c>
      <c r="M27" s="641"/>
      <c r="N27" s="642">
        <f t="shared" si="1"/>
        <v>5700</v>
      </c>
      <c r="O27" s="751">
        <v>5700</v>
      </c>
      <c r="P27" s="644">
        <f t="shared" si="2"/>
        <v>0</v>
      </c>
    </row>
    <row r="28" spans="1:16">
      <c r="A28" s="164" t="s">
        <v>1481</v>
      </c>
      <c r="B28" s="164">
        <v>32692222</v>
      </c>
      <c r="C28" s="164" t="s">
        <v>489</v>
      </c>
      <c r="D28" s="164" t="s">
        <v>490</v>
      </c>
      <c r="E28" s="139"/>
      <c r="F28" s="164" t="s">
        <v>1059</v>
      </c>
      <c r="G28" s="164" t="s">
        <v>1043</v>
      </c>
      <c r="H28" s="164">
        <v>20160208</v>
      </c>
      <c r="I28" s="55">
        <v>20160331</v>
      </c>
      <c r="J28" s="751">
        <v>6042</v>
      </c>
      <c r="K28" s="654"/>
      <c r="L28" s="752">
        <f t="shared" si="0"/>
        <v>6042</v>
      </c>
      <c r="M28" s="641"/>
      <c r="N28" s="642">
        <f t="shared" si="1"/>
        <v>6042</v>
      </c>
      <c r="O28" s="751">
        <v>6042</v>
      </c>
      <c r="P28" s="644">
        <f t="shared" si="2"/>
        <v>0</v>
      </c>
    </row>
    <row r="29" spans="1:16">
      <c r="A29" s="164" t="s">
        <v>1481</v>
      </c>
      <c r="B29" s="164" t="s">
        <v>1524</v>
      </c>
      <c r="C29" s="164" t="s">
        <v>489</v>
      </c>
      <c r="D29" s="164" t="s">
        <v>490</v>
      </c>
      <c r="E29" s="139"/>
      <c r="F29" s="164" t="s">
        <v>1095</v>
      </c>
      <c r="G29" s="164" t="s">
        <v>1097</v>
      </c>
      <c r="H29" s="164">
        <v>20160223</v>
      </c>
      <c r="I29" s="55">
        <v>20160331</v>
      </c>
      <c r="J29" s="751">
        <v>6042</v>
      </c>
      <c r="K29" s="654"/>
      <c r="L29" s="640">
        <f t="shared" si="0"/>
        <v>6042</v>
      </c>
      <c r="M29" s="641"/>
      <c r="N29" s="642">
        <f t="shared" si="1"/>
        <v>6042</v>
      </c>
      <c r="O29" s="751">
        <v>6042</v>
      </c>
      <c r="P29" s="644">
        <f t="shared" si="2"/>
        <v>0</v>
      </c>
    </row>
    <row r="30" spans="1:16">
      <c r="A30" s="164" t="s">
        <v>1481</v>
      </c>
      <c r="B30" s="164" t="s">
        <v>1520</v>
      </c>
      <c r="C30" s="164" t="s">
        <v>489</v>
      </c>
      <c r="D30" s="164" t="s">
        <v>490</v>
      </c>
      <c r="E30" s="139"/>
      <c r="F30" s="164" t="s">
        <v>1049</v>
      </c>
      <c r="G30" s="164" t="s">
        <v>70</v>
      </c>
      <c r="H30" s="164">
        <v>20160122</v>
      </c>
      <c r="I30" s="55">
        <v>20160331</v>
      </c>
      <c r="J30" s="751">
        <v>6327</v>
      </c>
      <c r="K30" s="654"/>
      <c r="L30" s="640">
        <f t="shared" si="0"/>
        <v>6327</v>
      </c>
      <c r="M30" s="641"/>
      <c r="N30" s="642">
        <f t="shared" si="1"/>
        <v>6327</v>
      </c>
      <c r="O30" s="751">
        <v>6327</v>
      </c>
      <c r="P30" s="644">
        <f t="shared" si="2"/>
        <v>0</v>
      </c>
    </row>
    <row r="31" spans="1:16">
      <c r="A31" s="164" t="s">
        <v>1548</v>
      </c>
      <c r="B31" s="164" t="s">
        <v>1527</v>
      </c>
      <c r="C31" s="164" t="s">
        <v>489</v>
      </c>
      <c r="D31" s="164" t="s">
        <v>490</v>
      </c>
      <c r="E31" s="139"/>
      <c r="F31" s="164" t="s">
        <v>1040</v>
      </c>
      <c r="G31" s="164" t="s">
        <v>1041</v>
      </c>
      <c r="H31" s="164">
        <v>20160120</v>
      </c>
      <c r="I31" s="55">
        <v>20160331</v>
      </c>
      <c r="J31" s="751">
        <v>6498</v>
      </c>
      <c r="K31" s="654"/>
      <c r="L31" s="640">
        <f t="shared" si="0"/>
        <v>6498</v>
      </c>
      <c r="M31" s="641"/>
      <c r="N31" s="642">
        <f t="shared" si="1"/>
        <v>6498</v>
      </c>
      <c r="O31" s="751">
        <v>6498</v>
      </c>
      <c r="P31" s="644">
        <f t="shared" si="2"/>
        <v>0</v>
      </c>
    </row>
    <row r="32" spans="1:16">
      <c r="A32" s="164" t="s">
        <v>1481</v>
      </c>
      <c r="B32" s="164">
        <v>32692222</v>
      </c>
      <c r="C32" s="164" t="s">
        <v>1060</v>
      </c>
      <c r="D32" s="164" t="s">
        <v>490</v>
      </c>
      <c r="E32" s="139"/>
      <c r="F32" s="164" t="s">
        <v>1059</v>
      </c>
      <c r="G32" s="164" t="s">
        <v>1047</v>
      </c>
      <c r="H32" s="164">
        <v>20160208</v>
      </c>
      <c r="I32" s="55">
        <v>20160331</v>
      </c>
      <c r="J32" s="751">
        <v>6498</v>
      </c>
      <c r="K32" s="654"/>
      <c r="L32" s="752">
        <f t="shared" si="0"/>
        <v>6498</v>
      </c>
      <c r="M32" s="641"/>
      <c r="N32" s="642">
        <f t="shared" si="1"/>
        <v>6498</v>
      </c>
      <c r="O32" s="751">
        <v>6498</v>
      </c>
      <c r="P32" s="644">
        <f t="shared" si="2"/>
        <v>0</v>
      </c>
    </row>
    <row r="33" spans="1:16">
      <c r="A33" s="164" t="s">
        <v>1481</v>
      </c>
      <c r="B33" s="164" t="s">
        <v>1524</v>
      </c>
      <c r="C33" s="164" t="s">
        <v>489</v>
      </c>
      <c r="D33" s="164" t="s">
        <v>490</v>
      </c>
      <c r="E33" s="139"/>
      <c r="F33" s="164" t="s">
        <v>1095</v>
      </c>
      <c r="G33" s="164" t="s">
        <v>1047</v>
      </c>
      <c r="H33" s="164">
        <v>20160223</v>
      </c>
      <c r="I33" s="55">
        <v>20160331</v>
      </c>
      <c r="J33" s="751">
        <v>6498</v>
      </c>
      <c r="K33" s="654"/>
      <c r="L33" s="640">
        <f t="shared" si="0"/>
        <v>6498</v>
      </c>
      <c r="M33" s="641"/>
      <c r="N33" s="642">
        <f t="shared" si="1"/>
        <v>6498</v>
      </c>
      <c r="O33" s="751">
        <v>6498</v>
      </c>
      <c r="P33" s="644">
        <f t="shared" si="2"/>
        <v>0</v>
      </c>
    </row>
    <row r="34" spans="1:16">
      <c r="A34" s="164" t="s">
        <v>1504</v>
      </c>
      <c r="B34" s="164" t="s">
        <v>1519</v>
      </c>
      <c r="C34" s="164" t="s">
        <v>489</v>
      </c>
      <c r="D34" s="164" t="s">
        <v>490</v>
      </c>
      <c r="E34" s="139"/>
      <c r="F34" s="164" t="s">
        <v>1098</v>
      </c>
      <c r="G34" s="164" t="s">
        <v>68</v>
      </c>
      <c r="H34" s="164">
        <v>20160224</v>
      </c>
      <c r="I34" s="55">
        <v>20160331</v>
      </c>
      <c r="J34" s="751">
        <v>6498</v>
      </c>
      <c r="K34" s="654"/>
      <c r="L34" s="640">
        <f t="shared" si="0"/>
        <v>6498</v>
      </c>
      <c r="M34" s="641"/>
      <c r="N34" s="642">
        <f t="shared" si="1"/>
        <v>6498</v>
      </c>
      <c r="O34" s="751">
        <v>6498</v>
      </c>
      <c r="P34" s="644">
        <f t="shared" si="2"/>
        <v>0</v>
      </c>
    </row>
    <row r="35" spans="1:16">
      <c r="A35" s="164" t="s">
        <v>1481</v>
      </c>
      <c r="B35" s="164" t="s">
        <v>1490</v>
      </c>
      <c r="C35" s="164" t="s">
        <v>608</v>
      </c>
      <c r="D35" s="164" t="s">
        <v>609</v>
      </c>
      <c r="E35" s="139"/>
      <c r="F35" s="164" t="s">
        <v>610</v>
      </c>
      <c r="G35" s="164" t="s">
        <v>1130</v>
      </c>
      <c r="H35" s="164">
        <v>20160317</v>
      </c>
      <c r="I35" s="55">
        <v>20160417</v>
      </c>
      <c r="J35" s="751">
        <v>6500</v>
      </c>
      <c r="K35" s="654"/>
      <c r="L35" s="640">
        <f t="shared" si="0"/>
        <v>6500</v>
      </c>
      <c r="M35" s="641"/>
      <c r="N35" s="642">
        <f t="shared" si="1"/>
        <v>6500</v>
      </c>
      <c r="O35" s="751">
        <v>6500</v>
      </c>
      <c r="P35" s="644">
        <f t="shared" si="2"/>
        <v>0</v>
      </c>
    </row>
    <row r="36" spans="1:16">
      <c r="A36" s="164" t="s">
        <v>1481</v>
      </c>
      <c r="B36" s="164" t="s">
        <v>1520</v>
      </c>
      <c r="C36" s="164" t="s">
        <v>489</v>
      </c>
      <c r="D36" s="164" t="s">
        <v>490</v>
      </c>
      <c r="E36" s="139"/>
      <c r="F36" s="164" t="s">
        <v>491</v>
      </c>
      <c r="G36" s="164" t="s">
        <v>1044</v>
      </c>
      <c r="H36" s="164">
        <v>20160121</v>
      </c>
      <c r="I36" s="55">
        <v>20160331</v>
      </c>
      <c r="J36" s="751">
        <v>8436</v>
      </c>
      <c r="K36" s="654"/>
      <c r="L36" s="640">
        <f t="shared" si="0"/>
        <v>8436</v>
      </c>
      <c r="M36" s="641"/>
      <c r="N36" s="642">
        <f t="shared" si="1"/>
        <v>8436</v>
      </c>
      <c r="O36" s="751">
        <v>8436</v>
      </c>
      <c r="P36" s="644">
        <f t="shared" si="2"/>
        <v>0</v>
      </c>
    </row>
    <row r="37" spans="1:16">
      <c r="A37" s="164" t="s">
        <v>1481</v>
      </c>
      <c r="B37" s="164" t="s">
        <v>1524</v>
      </c>
      <c r="C37" s="164" t="s">
        <v>471</v>
      </c>
      <c r="D37" s="164" t="s">
        <v>1136</v>
      </c>
      <c r="E37" s="139"/>
      <c r="F37" s="164" t="s">
        <v>1137</v>
      </c>
      <c r="G37" s="164" t="s">
        <v>1052</v>
      </c>
      <c r="H37" s="164">
        <v>20160324</v>
      </c>
      <c r="I37" s="55">
        <v>20160424</v>
      </c>
      <c r="J37" s="751">
        <v>8863.06</v>
      </c>
      <c r="K37" s="654"/>
      <c r="L37" s="640">
        <f t="shared" si="0"/>
        <v>8863.06</v>
      </c>
      <c r="M37" s="641"/>
      <c r="N37" s="642">
        <f t="shared" si="1"/>
        <v>8863.06</v>
      </c>
      <c r="O37" s="751">
        <v>8863.06</v>
      </c>
      <c r="P37" s="644">
        <f t="shared" si="2"/>
        <v>0</v>
      </c>
    </row>
    <row r="38" spans="1:16">
      <c r="A38" s="164" t="s">
        <v>1481</v>
      </c>
      <c r="B38" s="164" t="s">
        <v>1558</v>
      </c>
      <c r="C38" s="164" t="s">
        <v>559</v>
      </c>
      <c r="D38" s="164" t="s">
        <v>596</v>
      </c>
      <c r="E38" s="139"/>
      <c r="F38" s="164" t="s">
        <v>1133</v>
      </c>
      <c r="G38" s="164" t="s">
        <v>1052</v>
      </c>
      <c r="H38" s="164">
        <v>20160322</v>
      </c>
      <c r="I38" s="55">
        <v>20160422</v>
      </c>
      <c r="J38" s="751">
        <v>8922.7800000000007</v>
      </c>
      <c r="K38" s="654"/>
      <c r="L38" s="640">
        <f t="shared" si="0"/>
        <v>8922.7800000000007</v>
      </c>
      <c r="M38" s="641"/>
      <c r="N38" s="642">
        <f t="shared" si="1"/>
        <v>8922.7800000000007</v>
      </c>
      <c r="O38" s="751">
        <v>8922.7800000000007</v>
      </c>
      <c r="P38" s="644">
        <f t="shared" si="2"/>
        <v>0</v>
      </c>
    </row>
    <row r="39" spans="1:16">
      <c r="A39" s="164" t="s">
        <v>1481</v>
      </c>
      <c r="B39" s="164" t="s">
        <v>1473</v>
      </c>
      <c r="C39" s="164" t="s">
        <v>471</v>
      </c>
      <c r="D39" s="164" t="s">
        <v>1050</v>
      </c>
      <c r="E39" s="139"/>
      <c r="F39" s="164" t="s">
        <v>1051</v>
      </c>
      <c r="G39" s="164" t="s">
        <v>1052</v>
      </c>
      <c r="H39" s="164">
        <v>20160127</v>
      </c>
      <c r="I39" s="55">
        <v>20160331</v>
      </c>
      <c r="J39" s="751">
        <v>9290.68</v>
      </c>
      <c r="K39" s="654"/>
      <c r="L39" s="640">
        <f t="shared" si="0"/>
        <v>9290.68</v>
      </c>
      <c r="M39" s="641"/>
      <c r="N39" s="642">
        <f t="shared" si="1"/>
        <v>9290.68</v>
      </c>
      <c r="O39" s="751">
        <v>9290.68</v>
      </c>
      <c r="P39" s="644">
        <f t="shared" si="2"/>
        <v>0</v>
      </c>
    </row>
    <row r="40" spans="1:16">
      <c r="A40" s="164" t="s">
        <v>1481</v>
      </c>
      <c r="B40" s="164" t="s">
        <v>1524</v>
      </c>
      <c r="C40" s="164" t="s">
        <v>489</v>
      </c>
      <c r="D40" s="164" t="s">
        <v>490</v>
      </c>
      <c r="E40" s="139"/>
      <c r="F40" s="164" t="s">
        <v>1095</v>
      </c>
      <c r="G40" s="164" t="s">
        <v>68</v>
      </c>
      <c r="H40" s="164">
        <v>20160223</v>
      </c>
      <c r="I40" s="55">
        <v>20160331</v>
      </c>
      <c r="J40" s="751">
        <v>11970</v>
      </c>
      <c r="K40" s="654"/>
      <c r="L40" s="640">
        <f t="shared" si="0"/>
        <v>11970</v>
      </c>
      <c r="M40" s="641"/>
      <c r="N40" s="642">
        <f t="shared" si="1"/>
        <v>11970</v>
      </c>
      <c r="O40" s="751">
        <v>11970</v>
      </c>
      <c r="P40" s="644">
        <f t="shared" si="2"/>
        <v>0</v>
      </c>
    </row>
    <row r="41" spans="1:16">
      <c r="A41" s="164" t="s">
        <v>1481</v>
      </c>
      <c r="B41" s="164" t="s">
        <v>1524</v>
      </c>
      <c r="C41" s="164" t="s">
        <v>489</v>
      </c>
      <c r="D41" s="164" t="s">
        <v>490</v>
      </c>
      <c r="E41" s="139"/>
      <c r="F41" s="164" t="s">
        <v>1095</v>
      </c>
      <c r="G41" s="164" t="s">
        <v>1096</v>
      </c>
      <c r="H41" s="164">
        <v>20160223</v>
      </c>
      <c r="I41" s="55">
        <v>20160331</v>
      </c>
      <c r="J41" s="751">
        <v>12540</v>
      </c>
      <c r="K41" s="654"/>
      <c r="L41" s="640">
        <f t="shared" si="0"/>
        <v>12540</v>
      </c>
      <c r="M41" s="641"/>
      <c r="N41" s="642">
        <f t="shared" si="1"/>
        <v>12540</v>
      </c>
      <c r="O41" s="751">
        <v>12540</v>
      </c>
      <c r="P41" s="644">
        <f t="shared" si="2"/>
        <v>0</v>
      </c>
    </row>
    <row r="42" spans="1:16">
      <c r="A42" s="164" t="s">
        <v>1481</v>
      </c>
      <c r="B42" s="164" t="s">
        <v>1520</v>
      </c>
      <c r="C42" s="164" t="s">
        <v>489</v>
      </c>
      <c r="D42" s="164" t="s">
        <v>490</v>
      </c>
      <c r="E42" s="139"/>
      <c r="F42" s="164" t="s">
        <v>491</v>
      </c>
      <c r="G42" s="164" t="s">
        <v>1039</v>
      </c>
      <c r="H42" s="164">
        <v>20160121</v>
      </c>
      <c r="I42" s="55">
        <v>20160331</v>
      </c>
      <c r="J42" s="751">
        <v>12996</v>
      </c>
      <c r="K42" s="654"/>
      <c r="L42" s="640">
        <f t="shared" si="0"/>
        <v>12996</v>
      </c>
      <c r="M42" s="641"/>
      <c r="N42" s="642">
        <f t="shared" si="1"/>
        <v>12996</v>
      </c>
      <c r="O42" s="751">
        <v>12996</v>
      </c>
      <c r="P42" s="644">
        <f t="shared" si="2"/>
        <v>0</v>
      </c>
    </row>
    <row r="43" spans="1:16">
      <c r="A43" s="164" t="s">
        <v>1548</v>
      </c>
      <c r="B43" s="164" t="s">
        <v>1539</v>
      </c>
      <c r="C43" s="164" t="s">
        <v>1115</v>
      </c>
      <c r="D43" s="164" t="s">
        <v>1084</v>
      </c>
      <c r="E43" s="139"/>
      <c r="F43" s="164" t="s">
        <v>1116</v>
      </c>
      <c r="G43" s="164" t="s">
        <v>1117</v>
      </c>
      <c r="H43" s="164">
        <v>20160310</v>
      </c>
      <c r="I43" s="55">
        <v>20160410</v>
      </c>
      <c r="J43" s="751">
        <v>15900</v>
      </c>
      <c r="K43" s="654"/>
      <c r="L43" s="640">
        <f t="shared" si="0"/>
        <v>15900</v>
      </c>
      <c r="M43" s="641"/>
      <c r="N43" s="642">
        <f t="shared" si="1"/>
        <v>15900</v>
      </c>
      <c r="O43" s="751">
        <v>15900</v>
      </c>
      <c r="P43" s="644">
        <f t="shared" si="2"/>
        <v>0</v>
      </c>
    </row>
    <row r="44" spans="1:16">
      <c r="A44" s="937" t="s">
        <v>1471</v>
      </c>
      <c r="B44" s="937" t="s">
        <v>1502</v>
      </c>
      <c r="C44" s="164" t="s">
        <v>489</v>
      </c>
      <c r="D44" s="164" t="s">
        <v>490</v>
      </c>
      <c r="E44" s="139"/>
      <c r="F44" s="164" t="s">
        <v>1077</v>
      </c>
      <c r="G44" s="164" t="s">
        <v>1065</v>
      </c>
      <c r="H44" s="164">
        <v>20160216</v>
      </c>
      <c r="I44" s="55">
        <v>20160331</v>
      </c>
      <c r="J44" s="751">
        <v>16245</v>
      </c>
      <c r="K44" s="654"/>
      <c r="L44" s="752">
        <f t="shared" si="0"/>
        <v>16245</v>
      </c>
      <c r="M44" s="641"/>
      <c r="N44" s="642">
        <f t="shared" si="1"/>
        <v>16245</v>
      </c>
      <c r="O44" s="751">
        <v>16245</v>
      </c>
      <c r="P44" s="644">
        <f t="shared" si="2"/>
        <v>0</v>
      </c>
    </row>
    <row r="45" spans="1:16">
      <c r="A45" s="164" t="s">
        <v>1481</v>
      </c>
      <c r="B45" s="164" t="s">
        <v>1520</v>
      </c>
      <c r="C45" s="164" t="s">
        <v>489</v>
      </c>
      <c r="D45" s="164" t="s">
        <v>490</v>
      </c>
      <c r="E45" s="139"/>
      <c r="F45" s="164" t="s">
        <v>491</v>
      </c>
      <c r="G45" s="164" t="s">
        <v>1045</v>
      </c>
      <c r="H45" s="164">
        <v>20160121</v>
      </c>
      <c r="I45" s="55">
        <v>20160331</v>
      </c>
      <c r="J45" s="751">
        <v>17784</v>
      </c>
      <c r="K45" s="654"/>
      <c r="L45" s="640">
        <f t="shared" si="0"/>
        <v>17784</v>
      </c>
      <c r="M45" s="641"/>
      <c r="N45" s="642">
        <f t="shared" si="1"/>
        <v>17784</v>
      </c>
      <c r="O45" s="751">
        <v>17784</v>
      </c>
      <c r="P45" s="644">
        <f t="shared" si="2"/>
        <v>0</v>
      </c>
    </row>
    <row r="46" spans="1:16">
      <c r="A46" s="164" t="s">
        <v>1481</v>
      </c>
      <c r="B46" s="164" t="s">
        <v>1513</v>
      </c>
      <c r="C46" s="164" t="s">
        <v>471</v>
      </c>
      <c r="D46" s="164" t="s">
        <v>1068</v>
      </c>
      <c r="E46" s="139"/>
      <c r="F46" s="164" t="s">
        <v>1069</v>
      </c>
      <c r="G46" s="164" t="s">
        <v>1052</v>
      </c>
      <c r="H46" s="164">
        <v>20160209</v>
      </c>
      <c r="I46" s="55">
        <v>20160331</v>
      </c>
      <c r="J46" s="751">
        <v>18901.310000000001</v>
      </c>
      <c r="K46" s="654"/>
      <c r="L46" s="752">
        <f t="shared" si="0"/>
        <v>18901.310000000001</v>
      </c>
      <c r="M46" s="641"/>
      <c r="N46" s="642">
        <f t="shared" si="1"/>
        <v>18901.310000000001</v>
      </c>
      <c r="O46" s="751">
        <v>18901.310000000001</v>
      </c>
      <c r="P46" s="644">
        <f t="shared" si="2"/>
        <v>0</v>
      </c>
    </row>
    <row r="47" spans="1:16">
      <c r="A47" s="937" t="s">
        <v>1471</v>
      </c>
      <c r="B47" s="164" t="s">
        <v>1563</v>
      </c>
      <c r="C47" s="164" t="s">
        <v>1053</v>
      </c>
      <c r="D47" s="164" t="s">
        <v>695</v>
      </c>
      <c r="E47" s="139"/>
      <c r="F47" s="164" t="s">
        <v>1054</v>
      </c>
      <c r="G47" s="164" t="s">
        <v>1055</v>
      </c>
      <c r="H47" s="164">
        <v>20160128</v>
      </c>
      <c r="I47" s="55">
        <v>20160331</v>
      </c>
      <c r="J47" s="751">
        <v>19231.8</v>
      </c>
      <c r="K47" s="654"/>
      <c r="L47" s="640">
        <f t="shared" si="0"/>
        <v>19231.8</v>
      </c>
      <c r="M47" s="641"/>
      <c r="N47" s="642">
        <f t="shared" si="1"/>
        <v>19231.8</v>
      </c>
      <c r="O47" s="751">
        <v>19231.8</v>
      </c>
      <c r="P47" s="644">
        <f t="shared" si="2"/>
        <v>0</v>
      </c>
    </row>
    <row r="48" spans="1:16">
      <c r="A48" s="164" t="s">
        <v>1481</v>
      </c>
      <c r="B48" s="164" t="s">
        <v>1475</v>
      </c>
      <c r="C48" s="164" t="s">
        <v>489</v>
      </c>
      <c r="D48" s="164" t="s">
        <v>490</v>
      </c>
      <c r="E48" s="139"/>
      <c r="F48" s="164" t="s">
        <v>1042</v>
      </c>
      <c r="G48" s="164" t="s">
        <v>68</v>
      </c>
      <c r="H48" s="164">
        <v>20160120</v>
      </c>
      <c r="I48" s="55">
        <v>20160331</v>
      </c>
      <c r="J48" s="751">
        <v>19950</v>
      </c>
      <c r="K48" s="654"/>
      <c r="L48" s="640">
        <f t="shared" si="0"/>
        <v>19950</v>
      </c>
      <c r="M48" s="641"/>
      <c r="N48" s="642">
        <f t="shared" si="1"/>
        <v>19950</v>
      </c>
      <c r="O48" s="751">
        <v>19950</v>
      </c>
      <c r="P48" s="644">
        <f t="shared" si="2"/>
        <v>0</v>
      </c>
    </row>
    <row r="49" spans="1:16">
      <c r="A49" s="164" t="s">
        <v>1481</v>
      </c>
      <c r="B49" s="164">
        <v>32692222</v>
      </c>
      <c r="C49" s="164" t="s">
        <v>489</v>
      </c>
      <c r="D49" s="164" t="s">
        <v>490</v>
      </c>
      <c r="E49" s="139"/>
      <c r="F49" s="164" t="s">
        <v>1059</v>
      </c>
      <c r="G49" s="164" t="s">
        <v>68</v>
      </c>
      <c r="H49" s="164">
        <v>20160208</v>
      </c>
      <c r="I49" s="55">
        <v>20160331</v>
      </c>
      <c r="J49" s="751">
        <v>19950</v>
      </c>
      <c r="K49" s="654"/>
      <c r="L49" s="752">
        <f t="shared" si="0"/>
        <v>19950</v>
      </c>
      <c r="M49" s="641"/>
      <c r="N49" s="642">
        <f t="shared" si="1"/>
        <v>19950</v>
      </c>
      <c r="O49" s="751">
        <v>19950</v>
      </c>
      <c r="P49" s="644">
        <f t="shared" si="2"/>
        <v>0</v>
      </c>
    </row>
    <row r="50" spans="1:16">
      <c r="A50" s="937" t="s">
        <v>1471</v>
      </c>
      <c r="B50" s="164" t="s">
        <v>1563</v>
      </c>
      <c r="C50" s="164" t="s">
        <v>1091</v>
      </c>
      <c r="D50" s="164" t="s">
        <v>1092</v>
      </c>
      <c r="E50" s="139"/>
      <c r="F50" s="164" t="s">
        <v>1093</v>
      </c>
      <c r="G50" s="164" t="s">
        <v>85</v>
      </c>
      <c r="H50" s="164">
        <v>20160223</v>
      </c>
      <c r="I50" s="55">
        <v>20160331</v>
      </c>
      <c r="J50" s="751">
        <v>19980.45</v>
      </c>
      <c r="K50" s="654"/>
      <c r="L50" s="640">
        <f t="shared" si="0"/>
        <v>19980.45</v>
      </c>
      <c r="M50" s="641"/>
      <c r="N50" s="642">
        <f t="shared" si="1"/>
        <v>19980.45</v>
      </c>
      <c r="O50" s="751">
        <v>19980.45</v>
      </c>
      <c r="P50" s="644">
        <f t="shared" si="2"/>
        <v>0</v>
      </c>
    </row>
    <row r="51" spans="1:16">
      <c r="A51" s="164" t="s">
        <v>1504</v>
      </c>
      <c r="B51" s="164" t="s">
        <v>1560</v>
      </c>
      <c r="C51" s="164" t="s">
        <v>1070</v>
      </c>
      <c r="D51" s="164" t="s">
        <v>1071</v>
      </c>
      <c r="E51" s="139"/>
      <c r="F51" s="164" t="s">
        <v>1072</v>
      </c>
      <c r="G51" s="164" t="s">
        <v>1062</v>
      </c>
      <c r="H51" s="164">
        <v>20160210</v>
      </c>
      <c r="I51" s="55">
        <v>20160331</v>
      </c>
      <c r="J51" s="751">
        <v>20000</v>
      </c>
      <c r="K51" s="654"/>
      <c r="L51" s="752">
        <f t="shared" si="0"/>
        <v>20000</v>
      </c>
      <c r="M51" s="641"/>
      <c r="N51" s="642">
        <f t="shared" si="1"/>
        <v>20000</v>
      </c>
      <c r="O51" s="751">
        <v>20000</v>
      </c>
      <c r="P51" s="644">
        <f t="shared" si="2"/>
        <v>0</v>
      </c>
    </row>
    <row r="52" spans="1:16">
      <c r="A52" s="164" t="s">
        <v>1481</v>
      </c>
      <c r="B52" s="164" t="s">
        <v>1565</v>
      </c>
      <c r="C52" s="164" t="s">
        <v>471</v>
      </c>
      <c r="D52" s="164" t="s">
        <v>1131</v>
      </c>
      <c r="E52" s="139"/>
      <c r="F52" s="164" t="s">
        <v>1132</v>
      </c>
      <c r="G52" s="164" t="s">
        <v>1074</v>
      </c>
      <c r="H52" s="164">
        <v>20160318</v>
      </c>
      <c r="I52" s="55">
        <v>20160418</v>
      </c>
      <c r="J52" s="751">
        <v>23026.5</v>
      </c>
      <c r="K52" s="654"/>
      <c r="L52" s="640">
        <f t="shared" si="0"/>
        <v>23026.5</v>
      </c>
      <c r="M52" s="641"/>
      <c r="N52" s="642">
        <f t="shared" si="1"/>
        <v>23026.5</v>
      </c>
      <c r="O52" s="751">
        <v>23026.5</v>
      </c>
      <c r="P52" s="644">
        <f t="shared" si="2"/>
        <v>0</v>
      </c>
    </row>
    <row r="53" spans="1:16">
      <c r="A53" s="164" t="s">
        <v>1548</v>
      </c>
      <c r="B53" s="164" t="s">
        <v>1539</v>
      </c>
      <c r="C53" s="164" t="s">
        <v>1105</v>
      </c>
      <c r="D53" s="164" t="s">
        <v>1092</v>
      </c>
      <c r="E53" s="139"/>
      <c r="F53" s="164" t="s">
        <v>1106</v>
      </c>
      <c r="G53" s="164" t="s">
        <v>85</v>
      </c>
      <c r="H53" s="164">
        <v>20160229</v>
      </c>
      <c r="I53" s="55">
        <v>20160331</v>
      </c>
      <c r="J53" s="751">
        <v>23627.32</v>
      </c>
      <c r="K53" s="654"/>
      <c r="L53" s="640">
        <f t="shared" si="0"/>
        <v>23627.32</v>
      </c>
      <c r="M53" s="641"/>
      <c r="N53" s="642">
        <f t="shared" si="1"/>
        <v>23627.32</v>
      </c>
      <c r="O53" s="751">
        <v>23627.32</v>
      </c>
      <c r="P53" s="644">
        <f t="shared" si="2"/>
        <v>0</v>
      </c>
    </row>
    <row r="54" spans="1:16">
      <c r="A54" s="164" t="s">
        <v>1481</v>
      </c>
      <c r="B54" s="164" t="s">
        <v>1520</v>
      </c>
      <c r="C54" s="164" t="s">
        <v>489</v>
      </c>
      <c r="D54" s="164" t="s">
        <v>490</v>
      </c>
      <c r="E54" s="139"/>
      <c r="F54" s="164" t="s">
        <v>491</v>
      </c>
      <c r="G54" s="164" t="s">
        <v>68</v>
      </c>
      <c r="H54" s="164">
        <v>20160121</v>
      </c>
      <c r="I54" s="55">
        <v>20160331</v>
      </c>
      <c r="J54" s="751">
        <v>23940</v>
      </c>
      <c r="K54" s="654"/>
      <c r="L54" s="640">
        <f t="shared" si="0"/>
        <v>23940</v>
      </c>
      <c r="M54" s="641"/>
      <c r="N54" s="642">
        <f t="shared" si="1"/>
        <v>23940</v>
      </c>
      <c r="O54" s="751">
        <v>23940</v>
      </c>
      <c r="P54" s="644">
        <f t="shared" si="2"/>
        <v>0</v>
      </c>
    </row>
    <row r="55" spans="1:16">
      <c r="A55" s="937" t="s">
        <v>1471</v>
      </c>
      <c r="B55" s="937" t="s">
        <v>1502</v>
      </c>
      <c r="C55" s="164" t="s">
        <v>489</v>
      </c>
      <c r="D55" s="164" t="s">
        <v>490</v>
      </c>
      <c r="E55" s="139"/>
      <c r="F55" s="164" t="s">
        <v>1077</v>
      </c>
      <c r="G55" s="164" t="s">
        <v>68</v>
      </c>
      <c r="H55" s="164">
        <v>20160216</v>
      </c>
      <c r="I55" s="55">
        <v>20160331</v>
      </c>
      <c r="J55" s="751">
        <v>23940</v>
      </c>
      <c r="K55" s="654"/>
      <c r="L55" s="752">
        <f t="shared" si="0"/>
        <v>23940</v>
      </c>
      <c r="M55" s="641"/>
      <c r="N55" s="642">
        <f t="shared" si="1"/>
        <v>23940</v>
      </c>
      <c r="O55" s="751">
        <v>23940</v>
      </c>
      <c r="P55" s="644">
        <f t="shared" si="2"/>
        <v>0</v>
      </c>
    </row>
    <row r="56" spans="1:16">
      <c r="A56" s="164" t="s">
        <v>1481</v>
      </c>
      <c r="B56" s="164" t="s">
        <v>1473</v>
      </c>
      <c r="C56" s="164" t="s">
        <v>1113</v>
      </c>
      <c r="D56" s="164" t="s">
        <v>1084</v>
      </c>
      <c r="E56" s="139"/>
      <c r="F56" s="164" t="s">
        <v>1114</v>
      </c>
      <c r="G56" s="164" t="s">
        <v>1062</v>
      </c>
      <c r="H56" s="164">
        <v>20160308</v>
      </c>
      <c r="I56" s="55">
        <v>20160408</v>
      </c>
      <c r="J56" s="751">
        <v>28000</v>
      </c>
      <c r="K56" s="654"/>
      <c r="L56" s="640">
        <f t="shared" si="0"/>
        <v>28000</v>
      </c>
      <c r="M56" s="641"/>
      <c r="N56" s="642">
        <f t="shared" si="1"/>
        <v>28000</v>
      </c>
      <c r="O56" s="751">
        <v>28000</v>
      </c>
      <c r="P56" s="644"/>
    </row>
    <row r="57" spans="1:16">
      <c r="A57" s="164" t="s">
        <v>1564</v>
      </c>
      <c r="B57" s="164" t="s">
        <v>1559</v>
      </c>
      <c r="C57" s="164" t="s">
        <v>559</v>
      </c>
      <c r="D57" s="164" t="s">
        <v>128</v>
      </c>
      <c r="E57" s="139"/>
      <c r="F57" s="164" t="s">
        <v>1073</v>
      </c>
      <c r="G57" s="164" t="s">
        <v>1074</v>
      </c>
      <c r="H57" s="164">
        <v>20160215</v>
      </c>
      <c r="I57" s="55">
        <v>20160331</v>
      </c>
      <c r="J57" s="751">
        <v>28712.54</v>
      </c>
      <c r="K57" s="654"/>
      <c r="L57" s="752">
        <f t="shared" si="0"/>
        <v>28712.54</v>
      </c>
      <c r="M57" s="641"/>
      <c r="N57" s="642">
        <f t="shared" si="1"/>
        <v>28712.54</v>
      </c>
      <c r="O57" s="751">
        <v>28712.54</v>
      </c>
      <c r="P57" s="644">
        <f t="shared" ref="P57:P68" si="3">SUM(N57-O57)</f>
        <v>0</v>
      </c>
    </row>
    <row r="58" spans="1:16">
      <c r="A58" s="164" t="s">
        <v>1481</v>
      </c>
      <c r="B58" s="164" t="s">
        <v>1562</v>
      </c>
      <c r="C58" s="164" t="s">
        <v>471</v>
      </c>
      <c r="D58" s="164" t="s">
        <v>1075</v>
      </c>
      <c r="E58" s="139"/>
      <c r="F58" s="164" t="s">
        <v>1076</v>
      </c>
      <c r="G58" s="164" t="s">
        <v>1074</v>
      </c>
      <c r="H58" s="164">
        <v>20160215</v>
      </c>
      <c r="I58" s="55">
        <v>20160331</v>
      </c>
      <c r="J58" s="751">
        <v>28712.54</v>
      </c>
      <c r="K58" s="654"/>
      <c r="L58" s="752">
        <f t="shared" si="0"/>
        <v>28712.54</v>
      </c>
      <c r="M58" s="641"/>
      <c r="N58" s="642">
        <f t="shared" si="1"/>
        <v>28712.54</v>
      </c>
      <c r="O58" s="751">
        <v>28712.54</v>
      </c>
      <c r="P58" s="644">
        <f t="shared" si="3"/>
        <v>0</v>
      </c>
    </row>
    <row r="59" spans="1:16">
      <c r="A59" s="164" t="s">
        <v>1564</v>
      </c>
      <c r="B59" s="164" t="s">
        <v>1561</v>
      </c>
      <c r="C59" s="164" t="s">
        <v>471</v>
      </c>
      <c r="D59" s="164" t="s">
        <v>1075</v>
      </c>
      <c r="E59" s="139"/>
      <c r="F59" s="164" t="s">
        <v>1094</v>
      </c>
      <c r="G59" s="164" t="s">
        <v>1074</v>
      </c>
      <c r="H59" s="164">
        <v>20160223</v>
      </c>
      <c r="I59" s="55">
        <v>20160331</v>
      </c>
      <c r="J59" s="751">
        <v>28712.54</v>
      </c>
      <c r="K59" s="654"/>
      <c r="L59" s="640">
        <f t="shared" si="0"/>
        <v>28712.54</v>
      </c>
      <c r="M59" s="641"/>
      <c r="N59" s="642">
        <f t="shared" si="1"/>
        <v>28712.54</v>
      </c>
      <c r="O59" s="751">
        <v>28712.54</v>
      </c>
      <c r="P59" s="644">
        <f t="shared" si="3"/>
        <v>0</v>
      </c>
    </row>
    <row r="60" spans="1:16">
      <c r="A60" s="164" t="s">
        <v>1481</v>
      </c>
      <c r="B60" s="164" t="s">
        <v>1524</v>
      </c>
      <c r="C60" s="164" t="s">
        <v>471</v>
      </c>
      <c r="D60" s="164" t="s">
        <v>1136</v>
      </c>
      <c r="E60" s="139"/>
      <c r="F60" s="164" t="s">
        <v>1137</v>
      </c>
      <c r="G60" s="164" t="s">
        <v>1074</v>
      </c>
      <c r="H60" s="164">
        <v>20160324</v>
      </c>
      <c r="I60" s="55">
        <v>20160424</v>
      </c>
      <c r="J60" s="751">
        <v>34252.44</v>
      </c>
      <c r="K60" s="654"/>
      <c r="L60" s="640">
        <f t="shared" si="0"/>
        <v>34252.44</v>
      </c>
      <c r="M60" s="641"/>
      <c r="N60" s="642">
        <f t="shared" si="1"/>
        <v>34252.44</v>
      </c>
      <c r="O60" s="751">
        <v>34252.44</v>
      </c>
      <c r="P60" s="644">
        <f t="shared" si="3"/>
        <v>0</v>
      </c>
    </row>
    <row r="61" spans="1:16">
      <c r="A61" s="164" t="s">
        <v>1481</v>
      </c>
      <c r="B61" s="164" t="s">
        <v>1490</v>
      </c>
      <c r="C61" s="164" t="s">
        <v>489</v>
      </c>
      <c r="D61" s="164" t="s">
        <v>553</v>
      </c>
      <c r="E61" s="139"/>
      <c r="F61" s="164" t="s">
        <v>554</v>
      </c>
      <c r="G61" s="164" t="s">
        <v>70</v>
      </c>
      <c r="H61" s="164">
        <v>20160309</v>
      </c>
      <c r="I61" s="55">
        <v>20160409</v>
      </c>
      <c r="J61" s="751">
        <v>43554.84</v>
      </c>
      <c r="K61" s="654"/>
      <c r="L61" s="640">
        <f t="shared" si="0"/>
        <v>43554.84</v>
      </c>
      <c r="M61" s="641"/>
      <c r="N61" s="642">
        <f t="shared" si="1"/>
        <v>43554.84</v>
      </c>
      <c r="O61" s="751">
        <v>43554.84</v>
      </c>
      <c r="P61" s="644">
        <f t="shared" si="3"/>
        <v>0</v>
      </c>
    </row>
    <row r="62" spans="1:16">
      <c r="A62" s="164" t="s">
        <v>1481</v>
      </c>
      <c r="B62" s="164" t="s">
        <v>1475</v>
      </c>
      <c r="C62" s="164" t="s">
        <v>1126</v>
      </c>
      <c r="D62" s="164" t="s">
        <v>1127</v>
      </c>
      <c r="E62" s="139"/>
      <c r="F62" s="164" t="s">
        <v>1128</v>
      </c>
      <c r="G62" s="164" t="s">
        <v>1129</v>
      </c>
      <c r="H62" s="164">
        <v>20160316</v>
      </c>
      <c r="I62" s="55">
        <v>20160416</v>
      </c>
      <c r="J62" s="751">
        <v>48000</v>
      </c>
      <c r="K62" s="654"/>
      <c r="L62" s="640">
        <f t="shared" si="0"/>
        <v>48000</v>
      </c>
      <c r="M62" s="641"/>
      <c r="N62" s="642">
        <f t="shared" si="1"/>
        <v>48000</v>
      </c>
      <c r="O62" s="751">
        <v>48000</v>
      </c>
      <c r="P62" s="644">
        <f t="shared" si="3"/>
        <v>0</v>
      </c>
    </row>
    <row r="63" spans="1:16">
      <c r="A63" s="164" t="s">
        <v>1481</v>
      </c>
      <c r="B63" s="164" t="s">
        <v>1558</v>
      </c>
      <c r="C63" s="164" t="s">
        <v>559</v>
      </c>
      <c r="D63" s="164" t="s">
        <v>596</v>
      </c>
      <c r="E63" s="139"/>
      <c r="F63" s="164" t="s">
        <v>1133</v>
      </c>
      <c r="G63" s="164" t="s">
        <v>1052</v>
      </c>
      <c r="H63" s="164">
        <v>20160322</v>
      </c>
      <c r="I63" s="55">
        <v>20160422</v>
      </c>
      <c r="J63" s="751">
        <v>48354.239999999998</v>
      </c>
      <c r="K63" s="654"/>
      <c r="L63" s="640">
        <f t="shared" si="0"/>
        <v>48354.239999999998</v>
      </c>
      <c r="M63" s="641"/>
      <c r="N63" s="642">
        <f t="shared" si="1"/>
        <v>48354.239999999998</v>
      </c>
      <c r="O63" s="751">
        <v>48354.239999999998</v>
      </c>
      <c r="P63" s="644">
        <f t="shared" si="3"/>
        <v>0</v>
      </c>
    </row>
    <row r="64" spans="1:16">
      <c r="A64" s="164" t="s">
        <v>1481</v>
      </c>
      <c r="B64" s="164">
        <v>32692222</v>
      </c>
      <c r="C64" s="164" t="s">
        <v>489</v>
      </c>
      <c r="D64" s="164" t="s">
        <v>490</v>
      </c>
      <c r="E64" s="139"/>
      <c r="F64" s="164" t="s">
        <v>1059</v>
      </c>
      <c r="G64" s="164" t="s">
        <v>1045</v>
      </c>
      <c r="H64" s="164">
        <v>20160208</v>
      </c>
      <c r="I64" s="55">
        <v>20160331</v>
      </c>
      <c r="J64" s="751">
        <v>50160</v>
      </c>
      <c r="K64" s="654"/>
      <c r="L64" s="752">
        <f t="shared" si="0"/>
        <v>50160</v>
      </c>
      <c r="M64" s="641"/>
      <c r="N64" s="642">
        <f t="shared" si="1"/>
        <v>50160</v>
      </c>
      <c r="O64" s="751">
        <v>50160</v>
      </c>
      <c r="P64" s="644">
        <f t="shared" si="3"/>
        <v>0</v>
      </c>
    </row>
    <row r="65" spans="1:16">
      <c r="A65" s="164" t="s">
        <v>1504</v>
      </c>
      <c r="B65" s="164" t="s">
        <v>1557</v>
      </c>
      <c r="C65" s="164" t="s">
        <v>559</v>
      </c>
      <c r="D65" s="164" t="s">
        <v>1134</v>
      </c>
      <c r="E65" s="139"/>
      <c r="F65" s="164" t="s">
        <v>1135</v>
      </c>
      <c r="G65" s="164" t="s">
        <v>1074</v>
      </c>
      <c r="H65" s="164">
        <v>20160323</v>
      </c>
      <c r="I65" s="55">
        <v>20160423</v>
      </c>
      <c r="J65" s="751">
        <v>57142.26</v>
      </c>
      <c r="K65" s="654"/>
      <c r="L65" s="640">
        <f t="shared" si="0"/>
        <v>57142.26</v>
      </c>
      <c r="M65" s="641"/>
      <c r="N65" s="642">
        <f t="shared" si="1"/>
        <v>57142.26</v>
      </c>
      <c r="O65" s="751">
        <v>57142.26</v>
      </c>
      <c r="P65" s="644">
        <f t="shared" si="3"/>
        <v>0</v>
      </c>
    </row>
    <row r="66" spans="1:16">
      <c r="A66" s="937" t="s">
        <v>1471</v>
      </c>
      <c r="B66" s="164" t="s">
        <v>1563</v>
      </c>
      <c r="C66" s="164" t="s">
        <v>1053</v>
      </c>
      <c r="D66" s="164" t="s">
        <v>695</v>
      </c>
      <c r="E66" s="139"/>
      <c r="F66" s="164" t="s">
        <v>1054</v>
      </c>
      <c r="G66" s="164" t="s">
        <v>1056</v>
      </c>
      <c r="H66" s="164">
        <v>20160128</v>
      </c>
      <c r="I66" s="55">
        <v>20160331</v>
      </c>
      <c r="J66" s="751">
        <v>68970</v>
      </c>
      <c r="K66" s="654"/>
      <c r="L66" s="752">
        <f t="shared" si="0"/>
        <v>68970</v>
      </c>
      <c r="M66" s="641"/>
      <c r="N66" s="642">
        <f t="shared" si="1"/>
        <v>68970</v>
      </c>
      <c r="O66" s="751">
        <v>68970</v>
      </c>
      <c r="P66" s="644">
        <f t="shared" si="3"/>
        <v>0</v>
      </c>
    </row>
    <row r="67" spans="1:16">
      <c r="A67" s="937" t="s">
        <v>1471</v>
      </c>
      <c r="B67" s="164" t="s">
        <v>1563</v>
      </c>
      <c r="C67" s="164" t="s">
        <v>559</v>
      </c>
      <c r="D67" s="164" t="s">
        <v>1075</v>
      </c>
      <c r="E67" s="139"/>
      <c r="F67" s="164" t="s">
        <v>1109</v>
      </c>
      <c r="G67" s="164" t="s">
        <v>1074</v>
      </c>
      <c r="H67" s="164">
        <v>20160304</v>
      </c>
      <c r="I67" s="55">
        <v>20160404</v>
      </c>
      <c r="J67" s="751">
        <v>133998.81</v>
      </c>
      <c r="K67" s="654"/>
      <c r="L67" s="640">
        <f t="shared" si="0"/>
        <v>133998.81</v>
      </c>
      <c r="M67" s="641"/>
      <c r="N67" s="642">
        <f t="shared" si="1"/>
        <v>133998.81</v>
      </c>
      <c r="O67" s="751">
        <v>133998.81</v>
      </c>
      <c r="P67" s="644">
        <f t="shared" si="3"/>
        <v>0</v>
      </c>
    </row>
    <row r="68" spans="1:16">
      <c r="A68" s="164" t="s">
        <v>1504</v>
      </c>
      <c r="B68" s="164" t="s">
        <v>1557</v>
      </c>
      <c r="C68" s="164" t="s">
        <v>471</v>
      </c>
      <c r="D68" s="164" t="s">
        <v>1134</v>
      </c>
      <c r="E68" s="139"/>
      <c r="F68" s="164" t="s">
        <v>1135</v>
      </c>
      <c r="G68" s="164" t="s">
        <v>1074</v>
      </c>
      <c r="H68" s="164">
        <v>20160323</v>
      </c>
      <c r="I68" s="55">
        <v>20160423</v>
      </c>
      <c r="J68" s="751">
        <v>299195.89</v>
      </c>
      <c r="K68" s="654"/>
      <c r="L68" s="640">
        <f t="shared" si="0"/>
        <v>299195.89</v>
      </c>
      <c r="M68" s="641"/>
      <c r="N68" s="642">
        <f t="shared" si="1"/>
        <v>299195.89</v>
      </c>
      <c r="O68" s="751">
        <v>299195.89</v>
      </c>
      <c r="P68" s="644">
        <f t="shared" si="3"/>
        <v>0</v>
      </c>
    </row>
    <row r="69" spans="1:16">
      <c r="A69" s="313"/>
      <c r="B69" s="313"/>
      <c r="C69" s="316"/>
      <c r="D69" s="316"/>
      <c r="E69" s="400"/>
      <c r="F69" s="316"/>
      <c r="G69" s="316"/>
      <c r="H69" s="316"/>
      <c r="I69" s="202"/>
      <c r="J69" s="753"/>
      <c r="K69" s="659">
        <f>SUM(K17:K68)</f>
        <v>0</v>
      </c>
      <c r="L69" s="659"/>
      <c r="M69" s="659"/>
      <c r="N69" s="659"/>
      <c r="O69" s="753"/>
      <c r="P69" s="754">
        <f>SUM(P17:P68)</f>
        <v>0</v>
      </c>
    </row>
    <row r="70" spans="1:16">
      <c r="A70" s="164"/>
      <c r="B70" s="164"/>
      <c r="C70" s="164"/>
      <c r="D70" s="164"/>
      <c r="E70" s="139"/>
      <c r="F70" s="164"/>
      <c r="G70" s="164"/>
      <c r="H70" s="164"/>
      <c r="I70" s="55"/>
      <c r="J70" s="751"/>
      <c r="K70" s="654"/>
      <c r="L70" s="640"/>
      <c r="M70" s="641"/>
      <c r="N70" s="642"/>
      <c r="O70" s="751"/>
      <c r="P70" s="644"/>
    </row>
    <row r="71" spans="1:16" ht="13.5" thickBot="1">
      <c r="A71" s="398"/>
      <c r="B71" s="399"/>
      <c r="C71" s="398"/>
      <c r="D71" s="399"/>
      <c r="E71" s="139"/>
      <c r="F71" s="399"/>
      <c r="G71" s="399"/>
      <c r="H71" s="399"/>
      <c r="I71" s="55"/>
      <c r="J71" s="755"/>
      <c r="K71" s="654"/>
      <c r="L71" s="640"/>
      <c r="M71" s="641"/>
      <c r="N71" s="642"/>
      <c r="O71" s="643"/>
      <c r="P71" s="644"/>
    </row>
    <row r="72" spans="1:16" ht="13.5" thickBot="1">
      <c r="A72" s="140"/>
      <c r="B72" s="195"/>
      <c r="C72" s="303"/>
      <c r="D72" s="139"/>
      <c r="E72" s="139"/>
      <c r="F72" s="55"/>
      <c r="G72" s="401"/>
      <c r="H72" s="55"/>
      <c r="I72" s="55"/>
      <c r="J72" s="654"/>
      <c r="K72" s="654"/>
      <c r="L72" s="640"/>
      <c r="M72" s="641"/>
      <c r="N72" s="642"/>
      <c r="O72" s="643"/>
      <c r="P72" s="644"/>
    </row>
    <row r="73" spans="1:16" ht="13.5" thickBot="1">
      <c r="J73" s="756"/>
      <c r="K73" s="756"/>
      <c r="L73" s="756"/>
      <c r="M73" s="756"/>
      <c r="N73" s="756"/>
      <c r="O73" s="756"/>
      <c r="P73" s="756"/>
    </row>
    <row r="74" spans="1:16" s="62" customFormat="1" ht="13.5" thickBot="1">
      <c r="A74" s="175" t="s">
        <v>54</v>
      </c>
      <c r="B74" s="176"/>
      <c r="C74" s="176"/>
      <c r="D74" s="176"/>
      <c r="E74" s="176"/>
      <c r="F74" s="176"/>
      <c r="G74" s="176"/>
      <c r="H74" s="357"/>
      <c r="J74" s="748">
        <f>SUM(J25:J73)</f>
        <v>1301262.5</v>
      </c>
      <c r="K74" s="748">
        <f t="shared" ref="K74:P74" si="4">SUM(K25:K73)</f>
        <v>0</v>
      </c>
      <c r="L74" s="748">
        <f t="shared" si="4"/>
        <v>1301262.5</v>
      </c>
      <c r="M74" s="748">
        <f t="shared" si="4"/>
        <v>0</v>
      </c>
      <c r="N74" s="748">
        <f t="shared" si="4"/>
        <v>1301262.5</v>
      </c>
      <c r="O74" s="748">
        <f t="shared" si="4"/>
        <v>1301262.5</v>
      </c>
      <c r="P74" s="748">
        <f t="shared" si="4"/>
        <v>0</v>
      </c>
    </row>
    <row r="75" spans="1:16" s="62" customFormat="1" ht="13.5" thickBot="1">
      <c r="A75" s="301"/>
      <c r="B75" s="302"/>
      <c r="C75" s="302"/>
      <c r="D75" s="302"/>
      <c r="E75" s="302"/>
      <c r="F75" s="302"/>
      <c r="G75" s="302"/>
      <c r="H75" s="358"/>
      <c r="I75" s="177"/>
      <c r="J75" s="359"/>
      <c r="K75" s="360"/>
      <c r="L75" s="359"/>
      <c r="M75" s="78"/>
      <c r="N75" s="79"/>
      <c r="O75" s="361"/>
      <c r="P75" s="404"/>
    </row>
    <row r="76" spans="1:16" s="62" customFormat="1" ht="13.5" thickBot="1">
      <c r="A76" s="175" t="s">
        <v>55</v>
      </c>
      <c r="B76" s="176"/>
      <c r="C76" s="176"/>
      <c r="D76" s="176"/>
      <c r="E76" s="176"/>
      <c r="F76" s="176"/>
      <c r="G76" s="176"/>
      <c r="H76" s="357"/>
      <c r="I76" s="81"/>
      <c r="J76" s="757">
        <f>+J74</f>
        <v>1301262.5</v>
      </c>
      <c r="K76" s="757">
        <f t="shared" ref="K76:P76" si="5">+K74</f>
        <v>0</v>
      </c>
      <c r="L76" s="757">
        <f t="shared" si="5"/>
        <v>1301262.5</v>
      </c>
      <c r="M76" s="757">
        <f t="shared" si="5"/>
        <v>0</v>
      </c>
      <c r="N76" s="757">
        <f t="shared" si="5"/>
        <v>1301262.5</v>
      </c>
      <c r="O76" s="757">
        <f t="shared" si="5"/>
        <v>1301262.5</v>
      </c>
      <c r="P76" s="757">
        <f t="shared" si="5"/>
        <v>0</v>
      </c>
    </row>
    <row r="77" spans="1:16" ht="13.5" thickBot="1">
      <c r="A77" s="72"/>
      <c r="B77" s="72"/>
      <c r="C77" s="195"/>
      <c r="D77" s="195"/>
      <c r="E77" s="195"/>
      <c r="F77" s="195"/>
      <c r="G77" s="86"/>
      <c r="H77" s="195"/>
      <c r="I77" s="196"/>
      <c r="J77" s="76"/>
      <c r="K77" s="76"/>
      <c r="L77" s="77"/>
      <c r="M77" s="76"/>
      <c r="N77" s="78"/>
      <c r="O77" s="79"/>
      <c r="P77" s="403"/>
    </row>
    <row r="78" spans="1:16" ht="13.5" thickBot="1">
      <c r="A78" s="85"/>
      <c r="B78" s="84"/>
      <c r="C78" s="72"/>
      <c r="D78" s="72"/>
      <c r="E78" s="72"/>
      <c r="F78" s="72"/>
      <c r="G78" s="72"/>
      <c r="H78" s="72"/>
      <c r="I78" s="73"/>
      <c r="J78" s="27"/>
      <c r="K78" s="27"/>
      <c r="L78" s="28"/>
      <c r="M78" s="27"/>
      <c r="N78" s="82"/>
      <c r="O78" s="27"/>
      <c r="P78" s="29"/>
    </row>
    <row r="79" spans="1:16" ht="13.5" thickBot="1">
      <c r="A79" s="102"/>
      <c r="B79" s="336"/>
      <c r="C79" s="85"/>
      <c r="D79" s="84"/>
      <c r="E79" s="85"/>
      <c r="F79" s="84"/>
      <c r="G79" s="86"/>
      <c r="H79" s="87"/>
      <c r="I79" s="88"/>
      <c r="J79" s="86"/>
      <c r="K79" s="86"/>
      <c r="L79" s="89"/>
      <c r="M79" s="140"/>
      <c r="N79" s="90"/>
      <c r="O79" s="91"/>
      <c r="P79" s="92"/>
    </row>
    <row r="80" spans="1:16" ht="13.5" thickBot="1">
      <c r="A80" s="450" t="s">
        <v>1186</v>
      </c>
      <c r="B80" s="336"/>
      <c r="C80" s="335"/>
      <c r="D80" s="94"/>
      <c r="E80" s="95"/>
      <c r="F80" s="94"/>
      <c r="G80" s="105"/>
      <c r="H80" s="94"/>
      <c r="I80" s="97"/>
      <c r="J80" s="98"/>
      <c r="K80" s="98"/>
      <c r="L80" s="99">
        <f>SUM(J80:K80)</f>
        <v>0</v>
      </c>
      <c r="M80" s="107"/>
      <c r="N80" s="100">
        <f>SUM(L80-M80)</f>
        <v>0</v>
      </c>
      <c r="O80" s="98"/>
      <c r="P80" s="101">
        <f>SUM(N80-O80)</f>
        <v>0</v>
      </c>
    </row>
    <row r="81" spans="1:16" s="62" customFormat="1" ht="38.25">
      <c r="A81" s="1029" t="s">
        <v>368</v>
      </c>
      <c r="B81" s="1032" t="s">
        <v>369</v>
      </c>
      <c r="C81" s="1032" t="s">
        <v>38</v>
      </c>
      <c r="D81" s="1032" t="s">
        <v>453</v>
      </c>
      <c r="E81" s="1032" t="s">
        <v>40</v>
      </c>
      <c r="F81" s="1032" t="s">
        <v>41</v>
      </c>
      <c r="G81" s="1032" t="s">
        <v>1019</v>
      </c>
      <c r="H81" s="1032" t="s">
        <v>43</v>
      </c>
      <c r="I81" s="1032" t="s">
        <v>15</v>
      </c>
      <c r="J81" s="1032" t="s">
        <v>17</v>
      </c>
      <c r="K81" s="1032" t="s">
        <v>16</v>
      </c>
      <c r="L81" s="1032" t="s">
        <v>259</v>
      </c>
      <c r="M81" s="1032" t="s">
        <v>260</v>
      </c>
      <c r="N81" s="1032" t="s">
        <v>261</v>
      </c>
      <c r="O81" s="350" t="s">
        <v>133</v>
      </c>
    </row>
    <row r="82" spans="1:16" s="62" customFormat="1">
      <c r="A82" s="1030"/>
      <c r="B82" s="1033"/>
      <c r="C82" s="1033"/>
      <c r="D82" s="1033"/>
      <c r="E82" s="1033"/>
      <c r="F82" s="1033"/>
      <c r="G82" s="1033"/>
      <c r="H82" s="1033"/>
      <c r="I82" s="1033"/>
      <c r="J82" s="1033"/>
      <c r="K82" s="1033"/>
      <c r="L82" s="1033"/>
      <c r="M82" s="1033"/>
      <c r="N82" s="1033"/>
      <c r="O82" s="351"/>
    </row>
    <row r="83" spans="1:16" s="62" customFormat="1">
      <c r="A83" s="1030"/>
      <c r="B83" s="1033"/>
      <c r="C83" s="1033"/>
      <c r="D83" s="1033"/>
      <c r="E83" s="1033"/>
      <c r="F83" s="1033"/>
      <c r="G83" s="1033"/>
      <c r="H83" s="1033"/>
      <c r="I83" s="1033"/>
      <c r="J83" s="1033"/>
      <c r="K83" s="1033"/>
      <c r="L83" s="1033"/>
      <c r="M83" s="1033"/>
      <c r="N83" s="1033"/>
      <c r="O83" s="352" t="s">
        <v>44</v>
      </c>
    </row>
    <row r="84" spans="1:16" s="62" customFormat="1">
      <c r="A84" s="1031"/>
      <c r="B84" s="1034"/>
      <c r="C84" s="1034"/>
      <c r="D84" s="1034"/>
      <c r="E84" s="1034"/>
      <c r="F84" s="1034"/>
      <c r="G84" s="1034"/>
      <c r="H84" s="1034"/>
      <c r="I84" s="1034"/>
      <c r="J84" s="1034"/>
      <c r="K84" s="1034"/>
      <c r="L84" s="1034"/>
      <c r="M84" s="1034"/>
      <c r="N84" s="1034"/>
      <c r="O84" s="352" t="s">
        <v>18</v>
      </c>
    </row>
    <row r="85" spans="1:16" s="62" customFormat="1">
      <c r="A85" s="375"/>
      <c r="B85" s="367"/>
      <c r="C85" s="167"/>
      <c r="D85" s="369"/>
      <c r="E85" s="167"/>
      <c r="F85" s="168"/>
      <c r="G85" s="167"/>
      <c r="H85" s="372"/>
      <c r="I85" s="758"/>
      <c r="J85" s="758"/>
      <c r="K85" s="759">
        <f>SUM(I85:J85)</f>
        <v>0</v>
      </c>
      <c r="L85" s="758"/>
      <c r="M85" s="689">
        <f>SUM(K85-L85)</f>
        <v>0</v>
      </c>
      <c r="N85" s="758"/>
      <c r="O85" s="760">
        <f>SUM(M85-N85)</f>
        <v>0</v>
      </c>
    </row>
    <row r="86" spans="1:16" s="62" customFormat="1" ht="38.25">
      <c r="A86" s="448" t="s">
        <v>1183</v>
      </c>
      <c r="B86" s="367"/>
      <c r="C86" s="167"/>
      <c r="D86" s="449" t="s">
        <v>1184</v>
      </c>
      <c r="E86" s="167"/>
      <c r="F86" s="449" t="s">
        <v>1185</v>
      </c>
      <c r="G86" s="167">
        <v>20160331</v>
      </c>
      <c r="H86" s="372"/>
      <c r="I86" s="761">
        <v>1809750</v>
      </c>
      <c r="J86" s="758"/>
      <c r="K86" s="759">
        <f>SUM(I86:J86)</f>
        <v>1809750</v>
      </c>
      <c r="L86" s="758"/>
      <c r="M86" s="689">
        <f>SUM(K86-L86)</f>
        <v>1809750</v>
      </c>
      <c r="N86" s="758"/>
      <c r="O86" s="760">
        <f>SUM(M86-N86)</f>
        <v>1809750</v>
      </c>
    </row>
    <row r="87" spans="1:16" s="62" customFormat="1" ht="13.5" thickBot="1">
      <c r="A87" s="375"/>
      <c r="B87" s="367"/>
      <c r="C87" s="167"/>
      <c r="D87" s="369"/>
      <c r="E87" s="167"/>
      <c r="F87" s="168"/>
      <c r="G87" s="167"/>
      <c r="H87" s="372"/>
      <c r="I87" s="758"/>
      <c r="J87" s="758"/>
      <c r="K87" s="759">
        <f>SUM(I87:J87)</f>
        <v>0</v>
      </c>
      <c r="L87" s="758"/>
      <c r="M87" s="689">
        <f>SUM(K87-L87)</f>
        <v>0</v>
      </c>
      <c r="N87" s="758"/>
      <c r="O87" s="760">
        <f>SUM(M87-N87)</f>
        <v>0</v>
      </c>
    </row>
    <row r="88" spans="1:16" s="62" customFormat="1" ht="13.5" thickBot="1">
      <c r="A88" s="175" t="s">
        <v>54</v>
      </c>
      <c r="B88" s="176"/>
      <c r="C88" s="176"/>
      <c r="D88" s="176"/>
      <c r="E88" s="176"/>
      <c r="F88" s="176"/>
      <c r="G88" s="176"/>
      <c r="H88" s="357"/>
      <c r="I88" s="762">
        <f>SUM(I85:I87)</f>
        <v>1809750</v>
      </c>
      <c r="J88" s="762">
        <f t="shared" ref="J88:O88" si="6">SUM(J85:J87)</f>
        <v>0</v>
      </c>
      <c r="K88" s="762">
        <f t="shared" si="6"/>
        <v>1809750</v>
      </c>
      <c r="L88" s="762">
        <f t="shared" si="6"/>
        <v>0</v>
      </c>
      <c r="M88" s="762">
        <f t="shared" si="6"/>
        <v>1809750</v>
      </c>
      <c r="N88" s="762">
        <f t="shared" si="6"/>
        <v>0</v>
      </c>
      <c r="O88" s="762">
        <f t="shared" si="6"/>
        <v>1809750</v>
      </c>
      <c r="P88" s="29"/>
    </row>
    <row r="89" spans="1:16" s="62" customFormat="1" ht="13.5" thickBot="1">
      <c r="A89" s="301"/>
      <c r="B89" s="302"/>
      <c r="C89" s="302"/>
      <c r="D89" s="302"/>
      <c r="E89" s="302"/>
      <c r="F89" s="302"/>
      <c r="G89" s="302"/>
      <c r="H89" s="358"/>
      <c r="I89" s="177"/>
      <c r="J89" s="359"/>
      <c r="K89" s="360"/>
      <c r="L89" s="359"/>
      <c r="M89" s="78"/>
      <c r="N89" s="79"/>
      <c r="O89" s="361"/>
      <c r="P89" s="404"/>
    </row>
    <row r="90" spans="1:16" s="62" customFormat="1" ht="13.5" thickBot="1">
      <c r="A90" s="175" t="s">
        <v>55</v>
      </c>
      <c r="B90" s="176"/>
      <c r="C90" s="176"/>
      <c r="D90" s="176"/>
      <c r="E90" s="176"/>
      <c r="F90" s="176"/>
      <c r="G90" s="176"/>
      <c r="H90" s="357"/>
      <c r="I90" s="757">
        <f t="shared" ref="I90:N90" si="7">+I88</f>
        <v>1809750</v>
      </c>
      <c r="J90" s="757">
        <f t="shared" si="7"/>
        <v>0</v>
      </c>
      <c r="K90" s="757">
        <f t="shared" si="7"/>
        <v>1809750</v>
      </c>
      <c r="L90" s="757">
        <f t="shared" si="7"/>
        <v>0</v>
      </c>
      <c r="M90" s="757">
        <f t="shared" si="7"/>
        <v>1809750</v>
      </c>
      <c r="N90" s="757">
        <f t="shared" si="7"/>
        <v>0</v>
      </c>
      <c r="O90" s="82">
        <f>SUM(O88/1000)</f>
        <v>1809.75</v>
      </c>
      <c r="P90" s="405"/>
    </row>
  </sheetData>
  <autoFilter ref="A22:P76">
    <sortState ref="A25:P74">
      <sortCondition ref="O22:O120"/>
    </sortState>
  </autoFilter>
  <mergeCells count="34">
    <mergeCell ref="F81:F84"/>
    <mergeCell ref="M81:M84"/>
    <mergeCell ref="N81:N84"/>
    <mergeCell ref="G81:G84"/>
    <mergeCell ref="H81:H84"/>
    <mergeCell ref="I81:I84"/>
    <mergeCell ref="J81:J84"/>
    <mergeCell ref="K81:K84"/>
    <mergeCell ref="L81:L84"/>
    <mergeCell ref="A81:A84"/>
    <mergeCell ref="B81:B84"/>
    <mergeCell ref="C81:C84"/>
    <mergeCell ref="D81:D84"/>
    <mergeCell ref="E81:E84"/>
    <mergeCell ref="A22:A23"/>
    <mergeCell ref="A1:N1"/>
    <mergeCell ref="G2:I2"/>
    <mergeCell ref="M2:N2"/>
    <mergeCell ref="A3:N3"/>
    <mergeCell ref="D22:D23"/>
    <mergeCell ref="E22:E23"/>
    <mergeCell ref="B22:B23"/>
    <mergeCell ref="E8:G8"/>
    <mergeCell ref="C22:C23"/>
    <mergeCell ref="O22:O23"/>
    <mergeCell ref="L22:L23"/>
    <mergeCell ref="M22:M23"/>
    <mergeCell ref="J22:J23"/>
    <mergeCell ref="K22:K23"/>
    <mergeCell ref="F22:F23"/>
    <mergeCell ref="G22:G23"/>
    <mergeCell ref="H22:H23"/>
    <mergeCell ref="I22:I23"/>
    <mergeCell ref="N22:N23"/>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dimension ref="A1:O636"/>
  <sheetViews>
    <sheetView topLeftCell="E359" workbookViewId="0">
      <selection activeCell="H366" sqref="H366"/>
    </sheetView>
  </sheetViews>
  <sheetFormatPr defaultColWidth="8.85546875" defaultRowHeight="12.75"/>
  <cols>
    <col min="1" max="2" width="26.85546875" style="62" customWidth="1"/>
    <col min="3" max="3" width="18.5703125" style="62" customWidth="1"/>
    <col min="4" max="4" width="31.42578125" style="62" customWidth="1"/>
    <col min="5" max="5" width="19.28515625" style="62" customWidth="1"/>
    <col min="6" max="6" width="32.140625" style="62" customWidth="1"/>
    <col min="7" max="7" width="17.7109375" style="914" customWidth="1"/>
    <col min="8" max="8" width="20.7109375" style="914" customWidth="1"/>
    <col min="9" max="9" width="20.42578125" style="62" customWidth="1"/>
    <col min="10" max="10" width="19.85546875" style="62" customWidth="1"/>
    <col min="11" max="11" width="16.28515625" style="62" customWidth="1"/>
    <col min="12" max="12" width="19.140625" style="62" customWidth="1"/>
    <col min="13" max="13" width="16.7109375" style="62" customWidth="1"/>
    <col min="14" max="14" width="15.85546875" style="62" customWidth="1"/>
    <col min="15" max="15" width="15.5703125" style="62" customWidth="1"/>
    <col min="16" max="16384" width="8.85546875" style="62"/>
  </cols>
  <sheetData>
    <row r="1" spans="1:15" ht="15.75">
      <c r="A1" s="1035" t="s">
        <v>254</v>
      </c>
      <c r="B1" s="1035"/>
      <c r="C1" s="1035"/>
      <c r="D1" s="1035"/>
      <c r="E1" s="1035"/>
      <c r="F1" s="1035"/>
      <c r="G1" s="1035"/>
      <c r="H1" s="1035"/>
      <c r="I1" s="1035"/>
      <c r="J1" s="1035"/>
      <c r="K1" s="1035"/>
      <c r="L1" s="1035"/>
      <c r="M1" s="1035"/>
      <c r="N1" s="40"/>
      <c r="O1" s="40"/>
    </row>
    <row r="2" spans="1:15">
      <c r="A2" s="41"/>
      <c r="B2" s="41"/>
      <c r="C2" s="342"/>
      <c r="D2" s="343"/>
      <c r="E2" s="342"/>
      <c r="F2" s="1036"/>
      <c r="G2" s="1036"/>
      <c r="H2" s="1036"/>
      <c r="I2" s="41"/>
      <c r="J2" s="41"/>
      <c r="K2" s="41"/>
      <c r="L2" s="1035"/>
      <c r="M2" s="1035"/>
      <c r="N2" s="341" t="s">
        <v>28</v>
      </c>
      <c r="O2" s="341"/>
    </row>
    <row r="3" spans="1:15">
      <c r="A3" s="1035" t="s">
        <v>29</v>
      </c>
      <c r="B3" s="1035"/>
      <c r="C3" s="1035"/>
      <c r="D3" s="1035"/>
      <c r="E3" s="1035"/>
      <c r="F3" s="1035"/>
      <c r="G3" s="1035"/>
      <c r="H3" s="1035"/>
      <c r="I3" s="1035"/>
      <c r="J3" s="1035"/>
      <c r="K3" s="1035"/>
      <c r="L3" s="1035"/>
      <c r="M3" s="1035"/>
      <c r="N3" s="40"/>
      <c r="O3" s="40"/>
    </row>
    <row r="4" spans="1:15">
      <c r="A4" s="40"/>
      <c r="B4" s="40"/>
      <c r="C4" s="344"/>
      <c r="D4" s="40"/>
      <c r="E4" s="344"/>
      <c r="F4" s="40"/>
      <c r="G4" s="348"/>
      <c r="H4" s="907"/>
      <c r="I4" s="40"/>
      <c r="J4" s="40"/>
      <c r="K4" s="40"/>
      <c r="L4" s="40"/>
      <c r="M4" s="41"/>
      <c r="N4" s="40"/>
      <c r="O4" s="40"/>
    </row>
    <row r="5" spans="1:15">
      <c r="A5" s="44"/>
      <c r="B5" s="44"/>
      <c r="C5" s="341"/>
      <c r="D5" s="44"/>
      <c r="E5" s="341"/>
      <c r="F5" s="44"/>
      <c r="G5" s="44"/>
      <c r="H5" s="908"/>
      <c r="I5" s="44"/>
      <c r="J5" s="44"/>
      <c r="K5" s="44"/>
      <c r="L5" s="44"/>
      <c r="M5" s="44"/>
      <c r="N5" s="40"/>
      <c r="O5" s="40"/>
    </row>
    <row r="6" spans="1:15">
      <c r="A6" s="44"/>
      <c r="B6" s="44"/>
      <c r="C6" s="341"/>
      <c r="D6" s="44"/>
      <c r="E6" s="341"/>
      <c r="F6" s="44"/>
      <c r="G6" s="44"/>
      <c r="H6" s="908"/>
      <c r="I6" s="44"/>
      <c r="J6" s="44"/>
      <c r="K6" s="44"/>
      <c r="L6" s="44"/>
      <c r="M6" s="44"/>
      <c r="N6" s="40"/>
      <c r="O6" s="40"/>
    </row>
    <row r="7" spans="1:15">
      <c r="A7" s="44" t="s">
        <v>30</v>
      </c>
      <c r="B7" s="44"/>
      <c r="C7" s="341"/>
      <c r="D7" s="44"/>
      <c r="E7" s="341"/>
      <c r="F7" s="44"/>
      <c r="G7" s="44"/>
      <c r="H7" s="908"/>
      <c r="I7" s="44"/>
      <c r="J7" s="44"/>
      <c r="K7" s="44"/>
      <c r="L7" s="44"/>
      <c r="M7" s="44"/>
      <c r="N7" s="40"/>
      <c r="O7" s="40"/>
    </row>
    <row r="8" spans="1:15" ht="18">
      <c r="A8" s="345" t="s">
        <v>1537</v>
      </c>
      <c r="B8" s="345"/>
      <c r="C8" s="341"/>
      <c r="D8" s="1038"/>
      <c r="E8" s="1038"/>
      <c r="F8" s="1038"/>
      <c r="G8" s="44"/>
      <c r="H8" s="908"/>
      <c r="I8" s="44"/>
      <c r="J8" s="44"/>
      <c r="K8" s="44"/>
      <c r="L8" s="44"/>
      <c r="M8" s="44"/>
      <c r="N8" s="40"/>
      <c r="O8" s="40"/>
    </row>
    <row r="9" spans="1:15">
      <c r="A9" s="63" t="s">
        <v>32</v>
      </c>
      <c r="B9" s="63"/>
      <c r="C9" s="341"/>
      <c r="D9" s="63"/>
      <c r="E9" s="341"/>
      <c r="F9" s="40"/>
      <c r="G9" s="348"/>
      <c r="H9" s="907"/>
      <c r="I9" s="40"/>
      <c r="J9" s="40"/>
      <c r="K9" s="40"/>
      <c r="L9" s="40"/>
      <c r="M9" s="41"/>
      <c r="N9" s="40"/>
      <c r="O9" s="40"/>
    </row>
    <row r="10" spans="1:15">
      <c r="A10" s="40" t="s">
        <v>255</v>
      </c>
      <c r="B10" s="40"/>
      <c r="C10" s="344"/>
      <c r="D10" s="40"/>
      <c r="E10" s="344"/>
      <c r="F10" s="40"/>
      <c r="G10" s="348"/>
      <c r="H10" s="907"/>
      <c r="I10" s="40"/>
      <c r="J10" s="40"/>
      <c r="K10" s="40"/>
      <c r="L10" s="40"/>
      <c r="M10" s="40"/>
      <c r="N10" s="40"/>
      <c r="O10" s="40"/>
    </row>
    <row r="11" spans="1:15">
      <c r="A11" s="40" t="s">
        <v>33</v>
      </c>
      <c r="B11" s="40"/>
      <c r="C11" s="344"/>
      <c r="D11" s="40"/>
      <c r="E11" s="344"/>
      <c r="F11" s="40"/>
      <c r="G11" s="348"/>
      <c r="H11" s="907"/>
      <c r="I11" s="40"/>
      <c r="J11" s="40"/>
      <c r="K11" s="40"/>
      <c r="L11" s="40"/>
      <c r="M11" s="40"/>
      <c r="N11" s="40"/>
      <c r="O11" s="40"/>
    </row>
    <row r="12" spans="1:15">
      <c r="A12" s="40"/>
      <c r="B12" s="40"/>
      <c r="C12" s="344"/>
      <c r="D12" s="40"/>
      <c r="E12" s="344"/>
      <c r="F12" s="40"/>
      <c r="G12" s="348"/>
      <c r="H12" s="907"/>
      <c r="I12" s="40"/>
      <c r="J12" s="40"/>
      <c r="K12" s="40"/>
      <c r="L12" s="40"/>
      <c r="M12" s="40"/>
      <c r="N12" s="40"/>
      <c r="O12" s="40"/>
    </row>
    <row r="13" spans="1:15">
      <c r="A13" s="346" t="s">
        <v>34</v>
      </c>
      <c r="B13" s="346"/>
      <c r="C13" s="341"/>
      <c r="D13" s="44"/>
      <c r="E13" s="341"/>
      <c r="F13" s="40"/>
      <c r="G13" s="348"/>
      <c r="H13" s="907"/>
      <c r="I13" s="40"/>
      <c r="J13" s="40"/>
      <c r="K13" s="40"/>
      <c r="L13" s="40"/>
      <c r="M13" s="40"/>
      <c r="N13" s="40"/>
      <c r="O13" s="40"/>
    </row>
    <row r="14" spans="1:15" ht="15.75">
      <c r="A14" s="347" t="s">
        <v>256</v>
      </c>
      <c r="B14" s="347"/>
      <c r="C14" s="344"/>
      <c r="D14" s="348"/>
      <c r="E14" s="344"/>
      <c r="F14" s="40"/>
      <c r="G14" s="348"/>
      <c r="H14" s="907"/>
      <c r="I14" s="40"/>
      <c r="J14" s="40"/>
      <c r="K14" s="40"/>
      <c r="L14" s="40"/>
      <c r="M14" s="40"/>
      <c r="N14" s="40"/>
      <c r="O14" s="40"/>
    </row>
    <row r="15" spans="1:15">
      <c r="A15" s="40"/>
      <c r="B15" s="40"/>
      <c r="C15" s="344"/>
      <c r="D15" s="40"/>
      <c r="E15" s="344"/>
      <c r="F15" s="40"/>
      <c r="G15" s="348"/>
      <c r="H15" s="907"/>
      <c r="I15" s="40"/>
      <c r="J15" s="40"/>
      <c r="K15" s="40"/>
      <c r="L15" s="40"/>
      <c r="M15" s="40"/>
      <c r="N15" s="40"/>
      <c r="O15" s="40"/>
    </row>
    <row r="16" spans="1:15">
      <c r="A16" s="346" t="s">
        <v>35</v>
      </c>
      <c r="B16" s="346"/>
      <c r="C16" s="341"/>
      <c r="D16" s="44"/>
      <c r="E16" s="341"/>
      <c r="F16" s="40"/>
      <c r="G16" s="348"/>
      <c r="H16" s="907"/>
      <c r="I16" s="40"/>
      <c r="J16" s="40"/>
      <c r="K16" s="40"/>
      <c r="L16" s="40"/>
      <c r="M16" s="40"/>
      <c r="N16" s="40"/>
      <c r="O16" s="40"/>
    </row>
    <row r="17" spans="1:15">
      <c r="A17" s="349" t="s">
        <v>257</v>
      </c>
      <c r="B17" s="349"/>
      <c r="C17" s="344"/>
      <c r="D17" s="348"/>
      <c r="E17" s="344"/>
      <c r="F17" s="40"/>
      <c r="G17" s="916"/>
      <c r="H17" s="907"/>
      <c r="I17" s="40"/>
      <c r="J17" s="40"/>
      <c r="K17" s="40"/>
      <c r="L17" s="40"/>
      <c r="M17" s="40"/>
      <c r="N17" s="40"/>
      <c r="O17" s="40"/>
    </row>
    <row r="18" spans="1:15">
      <c r="A18" s="40"/>
      <c r="B18" s="40"/>
      <c r="C18" s="344"/>
      <c r="D18" s="40"/>
      <c r="E18" s="344"/>
      <c r="F18" s="40"/>
      <c r="G18" s="348"/>
      <c r="H18" s="907"/>
      <c r="I18" s="40"/>
      <c r="J18" s="40"/>
      <c r="K18" s="40"/>
      <c r="L18" s="40"/>
      <c r="M18" s="40"/>
      <c r="N18" s="40"/>
      <c r="O18" s="40"/>
    </row>
    <row r="19" spans="1:15">
      <c r="A19" s="40" t="s">
        <v>36</v>
      </c>
      <c r="B19" s="40"/>
      <c r="C19" s="344"/>
      <c r="D19" s="40"/>
      <c r="E19" s="344"/>
      <c r="F19" s="40"/>
      <c r="G19" s="348"/>
      <c r="H19" s="907"/>
      <c r="I19" s="40"/>
      <c r="J19" s="40"/>
      <c r="K19" s="40"/>
      <c r="L19" s="40"/>
      <c r="M19" s="40"/>
      <c r="N19" s="40"/>
      <c r="O19" s="40"/>
    </row>
    <row r="20" spans="1:15">
      <c r="A20" s="40"/>
      <c r="B20" s="40"/>
      <c r="C20" s="344"/>
      <c r="D20" s="40"/>
      <c r="E20" s="344"/>
      <c r="F20" s="40"/>
      <c r="G20" s="348"/>
      <c r="H20" s="907"/>
      <c r="I20" s="40"/>
      <c r="J20" s="40"/>
      <c r="K20" s="40"/>
      <c r="L20" s="40"/>
      <c r="M20" s="40"/>
      <c r="N20" s="40"/>
      <c r="O20" s="40"/>
    </row>
    <row r="21" spans="1:15" ht="13.5" thickBot="1">
      <c r="A21" s="63" t="s">
        <v>34</v>
      </c>
      <c r="B21" s="63"/>
      <c r="C21" s="341"/>
      <c r="D21" s="63"/>
      <c r="E21" s="341"/>
      <c r="F21" s="40"/>
      <c r="G21" s="348"/>
      <c r="H21" s="907"/>
      <c r="I21" s="40"/>
      <c r="J21" s="40"/>
      <c r="K21" s="40"/>
      <c r="L21" s="40"/>
      <c r="M21" s="50"/>
      <c r="N21" s="40"/>
      <c r="O21" s="40"/>
    </row>
    <row r="22" spans="1:15" ht="38.25" customHeight="1">
      <c r="A22" s="1029" t="s">
        <v>368</v>
      </c>
      <c r="B22" s="1032" t="s">
        <v>369</v>
      </c>
      <c r="C22" s="1032" t="s">
        <v>38</v>
      </c>
      <c r="D22" s="1032" t="s">
        <v>453</v>
      </c>
      <c r="E22" s="1032" t="s">
        <v>40</v>
      </c>
      <c r="F22" s="1032" t="s">
        <v>41</v>
      </c>
      <c r="G22" s="1043" t="s">
        <v>42</v>
      </c>
      <c r="H22" s="1043" t="s">
        <v>43</v>
      </c>
      <c r="I22" s="1032" t="s">
        <v>15</v>
      </c>
      <c r="J22" s="1032" t="s">
        <v>17</v>
      </c>
      <c r="K22" s="1032" t="s">
        <v>16</v>
      </c>
      <c r="L22" s="1032" t="s">
        <v>259</v>
      </c>
      <c r="M22" s="1032" t="s">
        <v>260</v>
      </c>
      <c r="N22" s="1032" t="s">
        <v>261</v>
      </c>
      <c r="O22" s="350" t="s">
        <v>133</v>
      </c>
    </row>
    <row r="23" spans="1:15" ht="38.25" customHeight="1">
      <c r="A23" s="1030"/>
      <c r="B23" s="1033"/>
      <c r="C23" s="1033"/>
      <c r="D23" s="1033"/>
      <c r="E23" s="1033"/>
      <c r="F23" s="1033"/>
      <c r="G23" s="1044"/>
      <c r="H23" s="1044"/>
      <c r="I23" s="1033"/>
      <c r="J23" s="1033"/>
      <c r="K23" s="1033"/>
      <c r="L23" s="1033"/>
      <c r="M23" s="1033"/>
      <c r="N23" s="1033"/>
      <c r="O23" s="351"/>
    </row>
    <row r="24" spans="1:15">
      <c r="A24" s="1030"/>
      <c r="B24" s="1033"/>
      <c r="C24" s="1033"/>
      <c r="D24" s="1033"/>
      <c r="E24" s="1033"/>
      <c r="F24" s="1033"/>
      <c r="G24" s="1044"/>
      <c r="H24" s="1044"/>
      <c r="I24" s="1033"/>
      <c r="J24" s="1033"/>
      <c r="K24" s="1033"/>
      <c r="L24" s="1033"/>
      <c r="M24" s="1033"/>
      <c r="N24" s="1033"/>
      <c r="O24" s="352" t="s">
        <v>44</v>
      </c>
    </row>
    <row r="25" spans="1:15" ht="23.25" customHeight="1" thickBot="1">
      <c r="A25" s="1039"/>
      <c r="B25" s="1037"/>
      <c r="C25" s="1037"/>
      <c r="D25" s="1037"/>
      <c r="E25" s="1037"/>
      <c r="F25" s="1037"/>
      <c r="G25" s="1045"/>
      <c r="H25" s="1045"/>
      <c r="I25" s="1037"/>
      <c r="J25" s="1037"/>
      <c r="K25" s="1037"/>
      <c r="L25" s="1037"/>
      <c r="M25" s="1037"/>
      <c r="N25" s="1037"/>
      <c r="O25" s="935" t="s">
        <v>18</v>
      </c>
    </row>
    <row r="26" spans="1:15">
      <c r="A26" s="928" t="s">
        <v>1471</v>
      </c>
      <c r="B26" s="929" t="s">
        <v>1499</v>
      </c>
      <c r="C26" s="929" t="s">
        <v>454</v>
      </c>
      <c r="D26" s="930" t="s">
        <v>455</v>
      </c>
      <c r="E26" s="928" t="s">
        <v>456</v>
      </c>
      <c r="F26" s="929" t="s">
        <v>457</v>
      </c>
      <c r="G26" s="929">
        <v>20140625</v>
      </c>
      <c r="H26" s="905">
        <v>20160831</v>
      </c>
      <c r="I26" s="931">
        <v>8744539.6799999997</v>
      </c>
      <c r="J26" s="932">
        <v>4062504.18</v>
      </c>
      <c r="K26" s="689">
        <f>SUM(I26:J26)</f>
        <v>12807043.859999999</v>
      </c>
      <c r="L26" s="933">
        <v>12807043.859999999</v>
      </c>
      <c r="M26" s="689">
        <f>SUM(K26-L26)</f>
        <v>0</v>
      </c>
      <c r="N26" s="931">
        <v>0</v>
      </c>
      <c r="O26" s="934">
        <f t="shared" ref="O26:O60" si="0">SUM(M26-N26)</f>
        <v>0</v>
      </c>
    </row>
    <row r="27" spans="1:15" s="880" customFormat="1">
      <c r="A27" s="885" t="s">
        <v>1481</v>
      </c>
      <c r="B27" s="873" t="s">
        <v>1476</v>
      </c>
      <c r="C27" s="873" t="s">
        <v>458</v>
      </c>
      <c r="D27" s="874" t="s">
        <v>459</v>
      </c>
      <c r="E27" s="873" t="s">
        <v>460</v>
      </c>
      <c r="F27" s="873" t="s">
        <v>461</v>
      </c>
      <c r="G27" s="873">
        <v>20141217</v>
      </c>
      <c r="H27" s="886">
        <v>20171113</v>
      </c>
      <c r="I27" s="887">
        <v>758896.03</v>
      </c>
      <c r="J27" s="889">
        <v>1894982.4</v>
      </c>
      <c r="K27" s="888">
        <f>SUM(I27:J27)</f>
        <v>2653878.4299999997</v>
      </c>
      <c r="L27" s="877">
        <v>2653878.4300000002</v>
      </c>
      <c r="M27" s="878">
        <v>0</v>
      </c>
      <c r="N27" s="887">
        <v>0</v>
      </c>
      <c r="O27" s="879">
        <f t="shared" si="0"/>
        <v>0</v>
      </c>
    </row>
    <row r="28" spans="1:15" s="894" customFormat="1">
      <c r="A28" s="451" t="s">
        <v>1548</v>
      </c>
      <c r="B28" s="451" t="s">
        <v>1539</v>
      </c>
      <c r="C28" s="451" t="s">
        <v>462</v>
      </c>
      <c r="D28" s="452" t="s">
        <v>463</v>
      </c>
      <c r="E28" s="451" t="s">
        <v>464</v>
      </c>
      <c r="F28" s="451" t="s">
        <v>150</v>
      </c>
      <c r="G28" s="451">
        <v>20150123</v>
      </c>
      <c r="H28" s="604">
        <v>20151031</v>
      </c>
      <c r="I28" s="942">
        <v>499999.44</v>
      </c>
      <c r="J28" s="891">
        <v>295.82</v>
      </c>
      <c r="K28" s="892">
        <f>SUM(I28:J28)</f>
        <v>500295.26</v>
      </c>
      <c r="L28" s="941">
        <v>500295.26</v>
      </c>
      <c r="M28" s="892">
        <f t="shared" ref="M28:M91" si="1">SUM(K28-L28)</f>
        <v>0</v>
      </c>
      <c r="N28" s="942">
        <v>0</v>
      </c>
      <c r="O28" s="893">
        <f t="shared" si="0"/>
        <v>0</v>
      </c>
    </row>
    <row r="29" spans="1:15" s="894" customFormat="1">
      <c r="A29" s="451" t="s">
        <v>1481</v>
      </c>
      <c r="B29" s="451" t="s">
        <v>1522</v>
      </c>
      <c r="C29" s="451" t="s">
        <v>465</v>
      </c>
      <c r="D29" s="452" t="s">
        <v>466</v>
      </c>
      <c r="E29" s="451" t="s">
        <v>467</v>
      </c>
      <c r="F29" s="451" t="s">
        <v>77</v>
      </c>
      <c r="G29" s="451">
        <v>20150903</v>
      </c>
      <c r="H29" s="604">
        <v>20180831</v>
      </c>
      <c r="I29" s="942">
        <v>480000</v>
      </c>
      <c r="J29" s="891">
        <v>701575.2</v>
      </c>
      <c r="K29" s="892">
        <f>SUM(I29:J29)</f>
        <v>1181575.2</v>
      </c>
      <c r="L29" s="941">
        <v>1181575.2</v>
      </c>
      <c r="M29" s="892">
        <f t="shared" si="1"/>
        <v>0</v>
      </c>
      <c r="N29" s="942">
        <v>0</v>
      </c>
      <c r="O29" s="893">
        <f t="shared" si="0"/>
        <v>0</v>
      </c>
    </row>
    <row r="30" spans="1:15">
      <c r="A30" s="451" t="s">
        <v>1481</v>
      </c>
      <c r="B30" s="414" t="s">
        <v>1475</v>
      </c>
      <c r="C30" s="414" t="s">
        <v>468</v>
      </c>
      <c r="D30" s="353" t="s">
        <v>469</v>
      </c>
      <c r="E30" s="414" t="s">
        <v>470</v>
      </c>
      <c r="F30" s="414" t="s">
        <v>160</v>
      </c>
      <c r="G30" s="414">
        <v>20151009</v>
      </c>
      <c r="H30" s="604">
        <v>20160430</v>
      </c>
      <c r="I30" s="763">
        <v>1981912.8</v>
      </c>
      <c r="J30" s="891"/>
      <c r="K30" s="642">
        <f>SUM(I30:J30)</f>
        <v>1981912.8</v>
      </c>
      <c r="L30" s="643">
        <v>1981912.8</v>
      </c>
      <c r="M30" s="642">
        <f t="shared" si="1"/>
        <v>0</v>
      </c>
      <c r="N30" s="763">
        <v>0</v>
      </c>
      <c r="O30" s="644">
        <f t="shared" si="0"/>
        <v>0</v>
      </c>
    </row>
    <row r="31" spans="1:15" ht="13.5" customHeight="1">
      <c r="A31" s="451" t="s">
        <v>1481</v>
      </c>
      <c r="B31" s="414" t="s">
        <v>1512</v>
      </c>
      <c r="C31" s="414" t="s">
        <v>471</v>
      </c>
      <c r="D31" s="353" t="s">
        <v>472</v>
      </c>
      <c r="E31" s="414" t="s">
        <v>473</v>
      </c>
      <c r="F31" s="414" t="s">
        <v>474</v>
      </c>
      <c r="G31" s="414">
        <v>20160307</v>
      </c>
      <c r="H31" s="604">
        <v>20160407</v>
      </c>
      <c r="I31" s="763">
        <v>2798</v>
      </c>
      <c r="J31" s="891"/>
      <c r="K31" s="752">
        <v>2798</v>
      </c>
      <c r="L31" s="643">
        <v>0</v>
      </c>
      <c r="M31" s="642">
        <f t="shared" si="1"/>
        <v>2798</v>
      </c>
      <c r="N31" s="763">
        <v>2798</v>
      </c>
      <c r="O31" s="644">
        <f t="shared" si="0"/>
        <v>0</v>
      </c>
    </row>
    <row r="32" spans="1:15">
      <c r="A32" s="451" t="s">
        <v>1481</v>
      </c>
      <c r="B32" s="414" t="s">
        <v>1513</v>
      </c>
      <c r="C32" s="414" t="s">
        <v>478</v>
      </c>
      <c r="D32" s="353" t="s">
        <v>479</v>
      </c>
      <c r="E32" s="414" t="s">
        <v>480</v>
      </c>
      <c r="F32" s="414" t="s">
        <v>481</v>
      </c>
      <c r="G32" s="414">
        <v>20160323</v>
      </c>
      <c r="H32" s="604">
        <v>20160423</v>
      </c>
      <c r="I32" s="763">
        <v>56</v>
      </c>
      <c r="J32" s="891"/>
      <c r="K32" s="642">
        <f t="shared" ref="K32:K95" si="2">SUM(I32:J32)</f>
        <v>56</v>
      </c>
      <c r="L32" s="643">
        <v>0</v>
      </c>
      <c r="M32" s="642">
        <f t="shared" si="1"/>
        <v>56</v>
      </c>
      <c r="N32" s="763">
        <v>56</v>
      </c>
      <c r="O32" s="644">
        <f t="shared" si="0"/>
        <v>0</v>
      </c>
    </row>
    <row r="33" spans="1:15">
      <c r="A33" s="451" t="s">
        <v>1481</v>
      </c>
      <c r="B33" s="414" t="s">
        <v>1513</v>
      </c>
      <c r="C33" s="414" t="s">
        <v>478</v>
      </c>
      <c r="D33" s="353" t="s">
        <v>479</v>
      </c>
      <c r="E33" s="414" t="s">
        <v>480</v>
      </c>
      <c r="F33" s="414" t="s">
        <v>482</v>
      </c>
      <c r="G33" s="414">
        <v>20160323</v>
      </c>
      <c r="H33" s="604">
        <v>20160423</v>
      </c>
      <c r="I33" s="763">
        <v>100</v>
      </c>
      <c r="J33" s="891"/>
      <c r="K33" s="642">
        <f t="shared" si="2"/>
        <v>100</v>
      </c>
      <c r="L33" s="643">
        <v>0</v>
      </c>
      <c r="M33" s="642">
        <f t="shared" si="1"/>
        <v>100</v>
      </c>
      <c r="N33" s="763">
        <v>100</v>
      </c>
      <c r="O33" s="644">
        <f t="shared" si="0"/>
        <v>0</v>
      </c>
    </row>
    <row r="34" spans="1:15">
      <c r="A34" s="451" t="s">
        <v>1481</v>
      </c>
      <c r="B34" s="414" t="s">
        <v>1513</v>
      </c>
      <c r="C34" s="414" t="s">
        <v>478</v>
      </c>
      <c r="D34" s="353" t="s">
        <v>479</v>
      </c>
      <c r="E34" s="414" t="s">
        <v>480</v>
      </c>
      <c r="F34" s="414" t="s">
        <v>483</v>
      </c>
      <c r="G34" s="414">
        <v>20160323</v>
      </c>
      <c r="H34" s="604">
        <v>20160423</v>
      </c>
      <c r="I34" s="763">
        <v>240</v>
      </c>
      <c r="J34" s="891"/>
      <c r="K34" s="752">
        <f t="shared" si="2"/>
        <v>240</v>
      </c>
      <c r="L34" s="643">
        <v>0</v>
      </c>
      <c r="M34" s="642">
        <f t="shared" si="1"/>
        <v>240</v>
      </c>
      <c r="N34" s="763">
        <v>240</v>
      </c>
      <c r="O34" s="644">
        <f t="shared" si="0"/>
        <v>0</v>
      </c>
    </row>
    <row r="35" spans="1:15">
      <c r="A35" s="451" t="s">
        <v>1481</v>
      </c>
      <c r="B35" s="414" t="s">
        <v>1512</v>
      </c>
      <c r="C35" s="414" t="s">
        <v>471</v>
      </c>
      <c r="D35" s="353" t="s">
        <v>472</v>
      </c>
      <c r="E35" s="414" t="s">
        <v>473</v>
      </c>
      <c r="F35" s="414" t="s">
        <v>484</v>
      </c>
      <c r="G35" s="414">
        <v>20160307</v>
      </c>
      <c r="H35" s="604">
        <v>20160407</v>
      </c>
      <c r="I35" s="763">
        <v>280</v>
      </c>
      <c r="J35" s="891"/>
      <c r="K35" s="642">
        <f t="shared" si="2"/>
        <v>280</v>
      </c>
      <c r="L35" s="643">
        <v>0</v>
      </c>
      <c r="M35" s="642">
        <f t="shared" si="1"/>
        <v>280</v>
      </c>
      <c r="N35" s="763">
        <v>280</v>
      </c>
      <c r="O35" s="644">
        <f t="shared" si="0"/>
        <v>0</v>
      </c>
    </row>
    <row r="36" spans="1:15">
      <c r="A36" s="451" t="s">
        <v>1504</v>
      </c>
      <c r="B36" s="414" t="s">
        <v>1515</v>
      </c>
      <c r="C36" s="414" t="s">
        <v>485</v>
      </c>
      <c r="D36" s="353" t="s">
        <v>486</v>
      </c>
      <c r="E36" s="414" t="s">
        <v>487</v>
      </c>
      <c r="F36" s="414" t="s">
        <v>488</v>
      </c>
      <c r="G36" s="414">
        <v>20160311</v>
      </c>
      <c r="H36" s="604">
        <v>20160411</v>
      </c>
      <c r="I36" s="763">
        <v>300.89999999999998</v>
      </c>
      <c r="J36" s="891"/>
      <c r="K36" s="752">
        <f t="shared" si="2"/>
        <v>300.89999999999998</v>
      </c>
      <c r="L36" s="643">
        <v>0</v>
      </c>
      <c r="M36" s="642">
        <f t="shared" si="1"/>
        <v>300.89999999999998</v>
      </c>
      <c r="N36" s="763">
        <v>300.89999999999998</v>
      </c>
      <c r="O36" s="644">
        <f t="shared" si="0"/>
        <v>0</v>
      </c>
    </row>
    <row r="37" spans="1:15">
      <c r="A37" s="451" t="s">
        <v>1481</v>
      </c>
      <c r="B37" s="414" t="s">
        <v>1520</v>
      </c>
      <c r="C37" s="414" t="s">
        <v>489</v>
      </c>
      <c r="D37" s="353" t="s">
        <v>490</v>
      </c>
      <c r="E37" s="414" t="s">
        <v>491</v>
      </c>
      <c r="F37" s="414" t="s">
        <v>492</v>
      </c>
      <c r="G37" s="414">
        <v>20160121</v>
      </c>
      <c r="H37" s="604">
        <v>20160331</v>
      </c>
      <c r="I37" s="763">
        <v>364.8</v>
      </c>
      <c r="J37" s="891"/>
      <c r="K37" s="752">
        <f t="shared" si="2"/>
        <v>364.8</v>
      </c>
      <c r="L37" s="643">
        <v>0</v>
      </c>
      <c r="M37" s="642">
        <f t="shared" si="1"/>
        <v>364.8</v>
      </c>
      <c r="N37" s="763">
        <v>364.8</v>
      </c>
      <c r="O37" s="644">
        <f t="shared" si="0"/>
        <v>0</v>
      </c>
    </row>
    <row r="38" spans="1:15">
      <c r="A38" s="451" t="s">
        <v>1481</v>
      </c>
      <c r="B38" s="414" t="s">
        <v>1513</v>
      </c>
      <c r="C38" s="414" t="s">
        <v>478</v>
      </c>
      <c r="D38" s="353" t="s">
        <v>479</v>
      </c>
      <c r="E38" s="414" t="s">
        <v>480</v>
      </c>
      <c r="F38" s="414" t="s">
        <v>493</v>
      </c>
      <c r="G38" s="414">
        <v>20160323</v>
      </c>
      <c r="H38" s="604">
        <v>20160423</v>
      </c>
      <c r="I38" s="763">
        <v>400</v>
      </c>
      <c r="J38" s="891"/>
      <c r="K38" s="642">
        <f t="shared" si="2"/>
        <v>400</v>
      </c>
      <c r="L38" s="643">
        <v>0</v>
      </c>
      <c r="M38" s="642">
        <f t="shared" si="1"/>
        <v>400</v>
      </c>
      <c r="N38" s="763">
        <v>400</v>
      </c>
      <c r="O38" s="644">
        <f t="shared" si="0"/>
        <v>0</v>
      </c>
    </row>
    <row r="39" spans="1:15">
      <c r="A39" s="451" t="s">
        <v>1481</v>
      </c>
      <c r="B39" s="414" t="s">
        <v>1513</v>
      </c>
      <c r="C39" s="414" t="s">
        <v>494</v>
      </c>
      <c r="D39" s="353" t="s">
        <v>495</v>
      </c>
      <c r="E39" s="414" t="s">
        <v>496</v>
      </c>
      <c r="F39" s="414" t="s">
        <v>497</v>
      </c>
      <c r="G39" s="414">
        <v>20160323</v>
      </c>
      <c r="H39" s="604">
        <v>20160423</v>
      </c>
      <c r="I39" s="763">
        <v>462.5</v>
      </c>
      <c r="J39" s="891"/>
      <c r="K39" s="642">
        <f t="shared" si="2"/>
        <v>462.5</v>
      </c>
      <c r="L39" s="643">
        <v>0</v>
      </c>
      <c r="M39" s="642">
        <f t="shared" si="1"/>
        <v>462.5</v>
      </c>
      <c r="N39" s="763">
        <v>462.5</v>
      </c>
      <c r="O39" s="644">
        <f t="shared" si="0"/>
        <v>0</v>
      </c>
    </row>
    <row r="40" spans="1:15">
      <c r="A40" s="451" t="s">
        <v>1481</v>
      </c>
      <c r="B40" s="414" t="s">
        <v>1512</v>
      </c>
      <c r="C40" s="414" t="s">
        <v>471</v>
      </c>
      <c r="D40" s="353" t="s">
        <v>472</v>
      </c>
      <c r="E40" s="414" t="s">
        <v>473</v>
      </c>
      <c r="F40" s="414" t="s">
        <v>498</v>
      </c>
      <c r="G40" s="414">
        <v>20160307</v>
      </c>
      <c r="H40" s="604">
        <v>20160407</v>
      </c>
      <c r="I40" s="763">
        <v>600</v>
      </c>
      <c r="J40" s="891"/>
      <c r="K40" s="642">
        <f t="shared" si="2"/>
        <v>600</v>
      </c>
      <c r="L40" s="643">
        <v>0</v>
      </c>
      <c r="M40" s="642">
        <f t="shared" si="1"/>
        <v>600</v>
      </c>
      <c r="N40" s="763">
        <v>600</v>
      </c>
      <c r="O40" s="644">
        <f t="shared" si="0"/>
        <v>0</v>
      </c>
    </row>
    <row r="41" spans="1:15">
      <c r="A41" s="451" t="s">
        <v>1481</v>
      </c>
      <c r="B41" s="414" t="s">
        <v>1513</v>
      </c>
      <c r="C41" s="414" t="s">
        <v>478</v>
      </c>
      <c r="D41" s="353" t="s">
        <v>479</v>
      </c>
      <c r="E41" s="414" t="s">
        <v>480</v>
      </c>
      <c r="F41" s="414" t="s">
        <v>499</v>
      </c>
      <c r="G41" s="414">
        <v>20160323</v>
      </c>
      <c r="H41" s="604">
        <v>20160423</v>
      </c>
      <c r="I41" s="763">
        <v>780</v>
      </c>
      <c r="J41" s="891"/>
      <c r="K41" s="764">
        <f t="shared" si="2"/>
        <v>780</v>
      </c>
      <c r="L41" s="643">
        <v>0</v>
      </c>
      <c r="M41" s="642">
        <f t="shared" si="1"/>
        <v>780</v>
      </c>
      <c r="N41" s="763">
        <v>780</v>
      </c>
      <c r="O41" s="644">
        <f t="shared" si="0"/>
        <v>0</v>
      </c>
    </row>
    <row r="42" spans="1:15">
      <c r="A42" s="451" t="s">
        <v>1471</v>
      </c>
      <c r="B42" s="414" t="s">
        <v>1496</v>
      </c>
      <c r="C42" s="414" t="s">
        <v>500</v>
      </c>
      <c r="D42" s="353" t="s">
        <v>501</v>
      </c>
      <c r="E42" s="414" t="s">
        <v>502</v>
      </c>
      <c r="F42" s="414" t="s">
        <v>503</v>
      </c>
      <c r="G42" s="414">
        <v>20150310</v>
      </c>
      <c r="H42" s="604">
        <v>20160331</v>
      </c>
      <c r="I42" s="763">
        <v>22059</v>
      </c>
      <c r="J42" s="891"/>
      <c r="K42" s="702">
        <f t="shared" si="2"/>
        <v>22059</v>
      </c>
      <c r="L42" s="643">
        <v>21131.33</v>
      </c>
      <c r="M42" s="642">
        <f t="shared" si="1"/>
        <v>927.66999999999825</v>
      </c>
      <c r="N42" s="763">
        <v>927.67</v>
      </c>
      <c r="O42" s="644">
        <f t="shared" si="0"/>
        <v>-1.7053025658242404E-12</v>
      </c>
    </row>
    <row r="43" spans="1:15">
      <c r="A43" s="451" t="s">
        <v>1504</v>
      </c>
      <c r="B43" s="414" t="s">
        <v>1515</v>
      </c>
      <c r="C43" s="414" t="s">
        <v>485</v>
      </c>
      <c r="D43" s="353" t="s">
        <v>486</v>
      </c>
      <c r="E43" s="414" t="s">
        <v>487</v>
      </c>
      <c r="F43" s="414" t="s">
        <v>504</v>
      </c>
      <c r="G43" s="414">
        <v>20160311</v>
      </c>
      <c r="H43" s="604">
        <v>20160411</v>
      </c>
      <c r="I43" s="763">
        <v>962</v>
      </c>
      <c r="J43" s="891"/>
      <c r="K43" s="764">
        <f t="shared" si="2"/>
        <v>962</v>
      </c>
      <c r="L43" s="643">
        <v>0</v>
      </c>
      <c r="M43" s="642">
        <f t="shared" si="1"/>
        <v>962</v>
      </c>
      <c r="N43" s="763">
        <v>962</v>
      </c>
      <c r="O43" s="644">
        <f t="shared" si="0"/>
        <v>0</v>
      </c>
    </row>
    <row r="44" spans="1:15">
      <c r="A44" s="451" t="s">
        <v>1481</v>
      </c>
      <c r="B44" s="414" t="s">
        <v>1513</v>
      </c>
      <c r="C44" s="414" t="s">
        <v>478</v>
      </c>
      <c r="D44" s="353" t="s">
        <v>479</v>
      </c>
      <c r="E44" s="414" t="s">
        <v>480</v>
      </c>
      <c r="F44" s="414" t="s">
        <v>505</v>
      </c>
      <c r="G44" s="414">
        <v>20160323</v>
      </c>
      <c r="H44" s="604">
        <v>20160423</v>
      </c>
      <c r="I44" s="763">
        <v>1100</v>
      </c>
      <c r="J44" s="891"/>
      <c r="K44" s="764">
        <f t="shared" si="2"/>
        <v>1100</v>
      </c>
      <c r="L44" s="643">
        <v>0</v>
      </c>
      <c r="M44" s="642">
        <f t="shared" si="1"/>
        <v>1100</v>
      </c>
      <c r="N44" s="763">
        <v>1100</v>
      </c>
      <c r="O44" s="644">
        <f t="shared" si="0"/>
        <v>0</v>
      </c>
    </row>
    <row r="45" spans="1:15">
      <c r="A45" s="414" t="s">
        <v>1481</v>
      </c>
      <c r="B45" s="414" t="s">
        <v>1542</v>
      </c>
      <c r="C45" s="414" t="s">
        <v>506</v>
      </c>
      <c r="D45" s="353" t="s">
        <v>71</v>
      </c>
      <c r="E45" s="414" t="s">
        <v>507</v>
      </c>
      <c r="F45" s="414" t="s">
        <v>76</v>
      </c>
      <c r="G45" s="414">
        <v>20160304</v>
      </c>
      <c r="H45" s="604">
        <v>20160331</v>
      </c>
      <c r="I45" s="763">
        <v>1196.79</v>
      </c>
      <c r="J45" s="891"/>
      <c r="K45" s="702">
        <f t="shared" si="2"/>
        <v>1196.79</v>
      </c>
      <c r="L45" s="643">
        <v>0</v>
      </c>
      <c r="M45" s="642">
        <f t="shared" si="1"/>
        <v>1196.79</v>
      </c>
      <c r="N45" s="763">
        <v>1196.79</v>
      </c>
      <c r="O45" s="644">
        <f t="shared" si="0"/>
        <v>0</v>
      </c>
    </row>
    <row r="46" spans="1:15">
      <c r="A46" s="451" t="s">
        <v>1504</v>
      </c>
      <c r="B46" s="414" t="s">
        <v>1521</v>
      </c>
      <c r="C46" s="414" t="s">
        <v>48</v>
      </c>
      <c r="D46" s="353" t="s">
        <v>71</v>
      </c>
      <c r="E46" s="414" t="s">
        <v>508</v>
      </c>
      <c r="F46" s="414" t="s">
        <v>509</v>
      </c>
      <c r="G46" s="414">
        <v>20160121</v>
      </c>
      <c r="H46" s="604">
        <v>20160331</v>
      </c>
      <c r="I46" s="763">
        <v>2393.59</v>
      </c>
      <c r="J46" s="891"/>
      <c r="K46" s="702">
        <f t="shared" si="2"/>
        <v>2393.59</v>
      </c>
      <c r="L46" s="643">
        <v>1196.79</v>
      </c>
      <c r="M46" s="642">
        <f t="shared" si="1"/>
        <v>1196.8000000000002</v>
      </c>
      <c r="N46" s="763">
        <v>1196.8000000000002</v>
      </c>
      <c r="O46" s="644">
        <f t="shared" si="0"/>
        <v>0</v>
      </c>
    </row>
    <row r="47" spans="1:15">
      <c r="A47" s="451" t="s">
        <v>1504</v>
      </c>
      <c r="B47" s="414" t="s">
        <v>1521</v>
      </c>
      <c r="C47" s="414" t="s">
        <v>48</v>
      </c>
      <c r="D47" s="353" t="s">
        <v>71</v>
      </c>
      <c r="E47" s="414" t="s">
        <v>510</v>
      </c>
      <c r="F47" s="414" t="s">
        <v>509</v>
      </c>
      <c r="G47" s="414">
        <v>20160121</v>
      </c>
      <c r="H47" s="604">
        <v>20160331</v>
      </c>
      <c r="I47" s="763">
        <v>2393.59</v>
      </c>
      <c r="J47" s="891"/>
      <c r="K47" s="702">
        <f t="shared" si="2"/>
        <v>2393.59</v>
      </c>
      <c r="L47" s="643">
        <v>1196.79</v>
      </c>
      <c r="M47" s="642">
        <f t="shared" si="1"/>
        <v>1196.8000000000002</v>
      </c>
      <c r="N47" s="763">
        <v>1196.8000000000002</v>
      </c>
      <c r="O47" s="644">
        <f t="shared" si="0"/>
        <v>0</v>
      </c>
    </row>
    <row r="48" spans="1:15">
      <c r="A48" s="451" t="s">
        <v>1504</v>
      </c>
      <c r="B48" s="414" t="s">
        <v>1515</v>
      </c>
      <c r="C48" s="414" t="s">
        <v>485</v>
      </c>
      <c r="D48" s="353" t="s">
        <v>486</v>
      </c>
      <c r="E48" s="414" t="s">
        <v>487</v>
      </c>
      <c r="F48" s="414" t="s">
        <v>511</v>
      </c>
      <c r="G48" s="414">
        <v>20160311</v>
      </c>
      <c r="H48" s="604">
        <v>20160411</v>
      </c>
      <c r="I48" s="763">
        <v>1212.32</v>
      </c>
      <c r="J48" s="891"/>
      <c r="K48" s="764">
        <f t="shared" si="2"/>
        <v>1212.32</v>
      </c>
      <c r="L48" s="643">
        <v>0</v>
      </c>
      <c r="M48" s="642">
        <f t="shared" si="1"/>
        <v>1212.32</v>
      </c>
      <c r="N48" s="763">
        <v>1212.32</v>
      </c>
      <c r="O48" s="644">
        <f t="shared" si="0"/>
        <v>0</v>
      </c>
    </row>
    <row r="49" spans="1:15">
      <c r="A49" s="451" t="s">
        <v>1481</v>
      </c>
      <c r="B49" s="414" t="s">
        <v>1513</v>
      </c>
      <c r="C49" s="414" t="s">
        <v>478</v>
      </c>
      <c r="D49" s="353" t="s">
        <v>479</v>
      </c>
      <c r="E49" s="414" t="s">
        <v>480</v>
      </c>
      <c r="F49" s="414" t="s">
        <v>512</v>
      </c>
      <c r="G49" s="414">
        <v>20160323</v>
      </c>
      <c r="H49" s="604">
        <v>20160423</v>
      </c>
      <c r="I49" s="763">
        <v>1320</v>
      </c>
      <c r="J49" s="891"/>
      <c r="K49" s="702">
        <f t="shared" si="2"/>
        <v>1320</v>
      </c>
      <c r="L49" s="643">
        <v>0</v>
      </c>
      <c r="M49" s="642">
        <f t="shared" si="1"/>
        <v>1320</v>
      </c>
      <c r="N49" s="763">
        <v>1320</v>
      </c>
      <c r="O49" s="644">
        <f t="shared" si="0"/>
        <v>0</v>
      </c>
    </row>
    <row r="50" spans="1:15">
      <c r="A50" s="451" t="s">
        <v>1504</v>
      </c>
      <c r="B50" s="414" t="s">
        <v>1515</v>
      </c>
      <c r="C50" s="414" t="s">
        <v>485</v>
      </c>
      <c r="D50" s="353" t="s">
        <v>486</v>
      </c>
      <c r="E50" s="414" t="s">
        <v>487</v>
      </c>
      <c r="F50" s="414" t="s">
        <v>513</v>
      </c>
      <c r="G50" s="414">
        <v>20160311</v>
      </c>
      <c r="H50" s="604">
        <v>20160411</v>
      </c>
      <c r="I50" s="763">
        <v>1320.6</v>
      </c>
      <c r="J50" s="891"/>
      <c r="K50" s="764">
        <f t="shared" si="2"/>
        <v>1320.6</v>
      </c>
      <c r="L50" s="643">
        <v>0</v>
      </c>
      <c r="M50" s="642">
        <f t="shared" si="1"/>
        <v>1320.6</v>
      </c>
      <c r="N50" s="763">
        <v>1320.6</v>
      </c>
      <c r="O50" s="644">
        <f t="shared" si="0"/>
        <v>0</v>
      </c>
    </row>
    <row r="51" spans="1:15">
      <c r="A51" s="451" t="s">
        <v>1481</v>
      </c>
      <c r="B51" s="414" t="s">
        <v>1513</v>
      </c>
      <c r="C51" s="414" t="s">
        <v>478</v>
      </c>
      <c r="D51" s="353" t="s">
        <v>479</v>
      </c>
      <c r="E51" s="444" t="s">
        <v>480</v>
      </c>
      <c r="F51" s="414" t="s">
        <v>514</v>
      </c>
      <c r="G51" s="414">
        <v>20160323</v>
      </c>
      <c r="H51" s="604">
        <v>20160423</v>
      </c>
      <c r="I51" s="763">
        <v>1400</v>
      </c>
      <c r="J51" s="891"/>
      <c r="K51" s="764">
        <f t="shared" si="2"/>
        <v>1400</v>
      </c>
      <c r="L51" s="643">
        <v>0</v>
      </c>
      <c r="M51" s="642">
        <f t="shared" si="1"/>
        <v>1400</v>
      </c>
      <c r="N51" s="763">
        <v>1400</v>
      </c>
      <c r="O51" s="644">
        <f t="shared" si="0"/>
        <v>0</v>
      </c>
    </row>
    <row r="52" spans="1:15">
      <c r="A52" s="451" t="s">
        <v>1481</v>
      </c>
      <c r="B52" s="414" t="s">
        <v>1510</v>
      </c>
      <c r="C52" s="414" t="s">
        <v>515</v>
      </c>
      <c r="D52" s="353" t="s">
        <v>516</v>
      </c>
      <c r="E52" s="414" t="s">
        <v>517</v>
      </c>
      <c r="F52" s="414" t="s">
        <v>518</v>
      </c>
      <c r="G52" s="414">
        <v>20160310</v>
      </c>
      <c r="H52" s="604">
        <v>20160410</v>
      </c>
      <c r="I52" s="763">
        <v>1500</v>
      </c>
      <c r="J52" s="891"/>
      <c r="K52" s="764">
        <f t="shared" si="2"/>
        <v>1500</v>
      </c>
      <c r="L52" s="643">
        <v>0</v>
      </c>
      <c r="M52" s="642">
        <f t="shared" si="1"/>
        <v>1500</v>
      </c>
      <c r="N52" s="763">
        <v>1500</v>
      </c>
      <c r="O52" s="644">
        <f t="shared" si="0"/>
        <v>0</v>
      </c>
    </row>
    <row r="53" spans="1:15">
      <c r="A53" s="451" t="s">
        <v>1481</v>
      </c>
      <c r="B53" s="414" t="s">
        <v>1513</v>
      </c>
      <c r="C53" s="414" t="s">
        <v>494</v>
      </c>
      <c r="D53" s="353" t="s">
        <v>495</v>
      </c>
      <c r="E53" s="414" t="s">
        <v>496</v>
      </c>
      <c r="F53" s="414" t="s">
        <v>519</v>
      </c>
      <c r="G53" s="414">
        <v>20160323</v>
      </c>
      <c r="H53" s="604">
        <v>20160423</v>
      </c>
      <c r="I53" s="763">
        <v>1540</v>
      </c>
      <c r="J53" s="891"/>
      <c r="K53" s="702">
        <f t="shared" si="2"/>
        <v>1540</v>
      </c>
      <c r="L53" s="643">
        <v>0</v>
      </c>
      <c r="M53" s="642">
        <f t="shared" si="1"/>
        <v>1540</v>
      </c>
      <c r="N53" s="763">
        <v>1540</v>
      </c>
      <c r="O53" s="644">
        <f t="shared" si="0"/>
        <v>0</v>
      </c>
    </row>
    <row r="54" spans="1:15">
      <c r="A54" s="414" t="s">
        <v>1471</v>
      </c>
      <c r="B54" s="414" t="s">
        <v>1546</v>
      </c>
      <c r="C54" s="414" t="s">
        <v>520</v>
      </c>
      <c r="D54" s="353" t="s">
        <v>521</v>
      </c>
      <c r="E54" s="414" t="s">
        <v>522</v>
      </c>
      <c r="F54" s="414" t="s">
        <v>523</v>
      </c>
      <c r="G54" s="414">
        <v>20160310</v>
      </c>
      <c r="H54" s="604">
        <v>20160410</v>
      </c>
      <c r="I54" s="763">
        <v>1583.46</v>
      </c>
      <c r="J54" s="891"/>
      <c r="K54" s="702">
        <f t="shared" si="2"/>
        <v>1583.46</v>
      </c>
      <c r="L54" s="643">
        <v>0</v>
      </c>
      <c r="M54" s="642">
        <f t="shared" si="1"/>
        <v>1583.46</v>
      </c>
      <c r="N54" s="763">
        <v>1583.46</v>
      </c>
      <c r="O54" s="644">
        <f t="shared" si="0"/>
        <v>0</v>
      </c>
    </row>
    <row r="55" spans="1:15">
      <c r="A55" s="451" t="s">
        <v>1481</v>
      </c>
      <c r="B55" s="414" t="s">
        <v>1512</v>
      </c>
      <c r="C55" s="414" t="s">
        <v>471</v>
      </c>
      <c r="D55" s="353" t="s">
        <v>472</v>
      </c>
      <c r="E55" s="414" t="s">
        <v>473</v>
      </c>
      <c r="F55" s="414" t="s">
        <v>524</v>
      </c>
      <c r="G55" s="414">
        <v>20160307</v>
      </c>
      <c r="H55" s="604">
        <v>20160407</v>
      </c>
      <c r="I55" s="763">
        <v>1699</v>
      </c>
      <c r="J55" s="891"/>
      <c r="K55" s="702">
        <f t="shared" si="2"/>
        <v>1699</v>
      </c>
      <c r="L55" s="643">
        <v>0</v>
      </c>
      <c r="M55" s="642">
        <f t="shared" si="1"/>
        <v>1699</v>
      </c>
      <c r="N55" s="763">
        <v>1699</v>
      </c>
      <c r="O55" s="644">
        <f t="shared" si="0"/>
        <v>0</v>
      </c>
    </row>
    <row r="56" spans="1:15">
      <c r="A56" s="451" t="s">
        <v>1481</v>
      </c>
      <c r="B56" s="414" t="s">
        <v>1474</v>
      </c>
      <c r="C56" s="414" t="s">
        <v>525</v>
      </c>
      <c r="D56" s="353" t="s">
        <v>108</v>
      </c>
      <c r="E56" s="414" t="s">
        <v>526</v>
      </c>
      <c r="F56" s="414" t="s">
        <v>527</v>
      </c>
      <c r="G56" s="414">
        <v>20160222</v>
      </c>
      <c r="H56" s="604">
        <v>20160331</v>
      </c>
      <c r="I56" s="763">
        <v>1710</v>
      </c>
      <c r="J56" s="891"/>
      <c r="K56" s="702">
        <f t="shared" si="2"/>
        <v>1710</v>
      </c>
      <c r="L56" s="643">
        <v>0</v>
      </c>
      <c r="M56" s="642">
        <f t="shared" si="1"/>
        <v>1710</v>
      </c>
      <c r="N56" s="763">
        <v>1710</v>
      </c>
      <c r="O56" s="644">
        <f t="shared" si="0"/>
        <v>0</v>
      </c>
    </row>
    <row r="57" spans="1:15">
      <c r="A57" s="451" t="s">
        <v>1504</v>
      </c>
      <c r="B57" s="414" t="s">
        <v>1508</v>
      </c>
      <c r="C57" s="414" t="s">
        <v>528</v>
      </c>
      <c r="D57" s="353" t="s">
        <v>108</v>
      </c>
      <c r="E57" s="414" t="s">
        <v>529</v>
      </c>
      <c r="F57" s="414" t="s">
        <v>527</v>
      </c>
      <c r="G57" s="414">
        <v>20160224</v>
      </c>
      <c r="H57" s="604">
        <v>20160331</v>
      </c>
      <c r="I57" s="763">
        <v>1710</v>
      </c>
      <c r="J57" s="891"/>
      <c r="K57" s="702">
        <f t="shared" si="2"/>
        <v>1710</v>
      </c>
      <c r="L57" s="643">
        <v>0</v>
      </c>
      <c r="M57" s="642">
        <f t="shared" si="1"/>
        <v>1710</v>
      </c>
      <c r="N57" s="763">
        <v>1710</v>
      </c>
      <c r="O57" s="644">
        <f t="shared" si="0"/>
        <v>0</v>
      </c>
    </row>
    <row r="58" spans="1:15">
      <c r="A58" s="451" t="s">
        <v>1481</v>
      </c>
      <c r="B58" s="414" t="s">
        <v>1513</v>
      </c>
      <c r="C58" s="414" t="s">
        <v>478</v>
      </c>
      <c r="D58" s="353" t="s">
        <v>479</v>
      </c>
      <c r="E58" s="414" t="s">
        <v>480</v>
      </c>
      <c r="F58" s="414" t="s">
        <v>530</v>
      </c>
      <c r="G58" s="414">
        <v>20160323</v>
      </c>
      <c r="H58" s="604">
        <v>20160423</v>
      </c>
      <c r="I58" s="763">
        <v>1750</v>
      </c>
      <c r="J58" s="891"/>
      <c r="K58" s="702">
        <f t="shared" si="2"/>
        <v>1750</v>
      </c>
      <c r="L58" s="643">
        <v>0</v>
      </c>
      <c r="M58" s="642">
        <f t="shared" si="1"/>
        <v>1750</v>
      </c>
      <c r="N58" s="763">
        <v>1750</v>
      </c>
      <c r="O58" s="644">
        <f t="shared" si="0"/>
        <v>0</v>
      </c>
    </row>
    <row r="59" spans="1:15">
      <c r="A59" s="451" t="s">
        <v>1481</v>
      </c>
      <c r="B59" s="414" t="s">
        <v>1512</v>
      </c>
      <c r="C59" s="414" t="s">
        <v>471</v>
      </c>
      <c r="D59" s="353" t="s">
        <v>472</v>
      </c>
      <c r="E59" s="414" t="s">
        <v>473</v>
      </c>
      <c r="F59" s="414" t="s">
        <v>524</v>
      </c>
      <c r="G59" s="414">
        <v>20160307</v>
      </c>
      <c r="H59" s="604">
        <v>20160407</v>
      </c>
      <c r="I59" s="763">
        <v>1900</v>
      </c>
      <c r="J59" s="891"/>
      <c r="K59" s="764">
        <f t="shared" si="2"/>
        <v>1900</v>
      </c>
      <c r="L59" s="643">
        <v>0</v>
      </c>
      <c r="M59" s="642">
        <f t="shared" si="1"/>
        <v>1900</v>
      </c>
      <c r="N59" s="763">
        <v>1900</v>
      </c>
      <c r="O59" s="644">
        <f t="shared" si="0"/>
        <v>0</v>
      </c>
    </row>
    <row r="60" spans="1:15">
      <c r="A60" s="451" t="s">
        <v>1481</v>
      </c>
      <c r="B60" s="414" t="s">
        <v>1513</v>
      </c>
      <c r="C60" s="414" t="s">
        <v>478</v>
      </c>
      <c r="D60" s="353" t="s">
        <v>479</v>
      </c>
      <c r="E60" s="414" t="s">
        <v>480</v>
      </c>
      <c r="F60" s="414" t="s">
        <v>531</v>
      </c>
      <c r="G60" s="414">
        <v>20160323</v>
      </c>
      <c r="H60" s="604">
        <v>20160423</v>
      </c>
      <c r="I60" s="763">
        <v>1950</v>
      </c>
      <c r="J60" s="891"/>
      <c r="K60" s="764">
        <f t="shared" si="2"/>
        <v>1950</v>
      </c>
      <c r="L60" s="643">
        <v>0</v>
      </c>
      <c r="M60" s="642">
        <f t="shared" si="1"/>
        <v>1950</v>
      </c>
      <c r="N60" s="763">
        <v>1950</v>
      </c>
      <c r="O60" s="644">
        <f t="shared" si="0"/>
        <v>0</v>
      </c>
    </row>
    <row r="61" spans="1:15">
      <c r="A61" s="451" t="s">
        <v>1471</v>
      </c>
      <c r="B61" s="414" t="s">
        <v>1496</v>
      </c>
      <c r="C61" s="414" t="s">
        <v>532</v>
      </c>
      <c r="D61" s="353" t="s">
        <v>501</v>
      </c>
      <c r="E61" s="414" t="s">
        <v>533</v>
      </c>
      <c r="F61" s="414" t="s">
        <v>534</v>
      </c>
      <c r="G61" s="414">
        <v>20140617</v>
      </c>
      <c r="H61" s="604">
        <v>20160331</v>
      </c>
      <c r="I61" s="763">
        <v>26600</v>
      </c>
      <c r="J61" s="891"/>
      <c r="K61" s="702">
        <f t="shared" si="2"/>
        <v>26600</v>
      </c>
      <c r="L61" s="643">
        <v>24619.200000000001</v>
      </c>
      <c r="M61" s="642">
        <f t="shared" si="1"/>
        <v>1980.7999999999993</v>
      </c>
      <c r="N61" s="763">
        <v>1980.8</v>
      </c>
      <c r="O61" s="644">
        <v>0</v>
      </c>
    </row>
    <row r="62" spans="1:15">
      <c r="A62" s="451" t="s">
        <v>1481</v>
      </c>
      <c r="B62" s="414" t="s">
        <v>1510</v>
      </c>
      <c r="C62" s="414" t="s">
        <v>515</v>
      </c>
      <c r="D62" s="353" t="s">
        <v>516</v>
      </c>
      <c r="E62" s="414" t="s">
        <v>517</v>
      </c>
      <c r="F62" s="414" t="s">
        <v>518</v>
      </c>
      <c r="G62" s="414">
        <v>20160310</v>
      </c>
      <c r="H62" s="604">
        <v>20160410</v>
      </c>
      <c r="I62" s="763">
        <v>2000</v>
      </c>
      <c r="J62" s="891"/>
      <c r="K62" s="702">
        <f t="shared" si="2"/>
        <v>2000</v>
      </c>
      <c r="L62" s="643">
        <v>0</v>
      </c>
      <c r="M62" s="642">
        <f t="shared" si="1"/>
        <v>2000</v>
      </c>
      <c r="N62" s="763">
        <v>2000</v>
      </c>
      <c r="O62" s="644">
        <f t="shared" ref="O62:O93" si="3">SUM(M62-N62)</f>
        <v>0</v>
      </c>
    </row>
    <row r="63" spans="1:15">
      <c r="A63" s="451" t="s">
        <v>1504</v>
      </c>
      <c r="B63" s="414" t="s">
        <v>1515</v>
      </c>
      <c r="C63" s="414" t="s">
        <v>485</v>
      </c>
      <c r="D63" s="353" t="s">
        <v>486</v>
      </c>
      <c r="E63" s="414" t="s">
        <v>487</v>
      </c>
      <c r="F63" s="414" t="s">
        <v>513</v>
      </c>
      <c r="G63" s="414">
        <v>20160311</v>
      </c>
      <c r="H63" s="604">
        <v>20160411</v>
      </c>
      <c r="I63" s="763">
        <v>2009.52</v>
      </c>
      <c r="J63" s="891"/>
      <c r="K63" s="702">
        <f t="shared" si="2"/>
        <v>2009.52</v>
      </c>
      <c r="L63" s="643">
        <v>0</v>
      </c>
      <c r="M63" s="642">
        <f t="shared" si="1"/>
        <v>2009.52</v>
      </c>
      <c r="N63" s="763">
        <v>2009.52</v>
      </c>
      <c r="O63" s="644">
        <f t="shared" si="3"/>
        <v>0</v>
      </c>
    </row>
    <row r="64" spans="1:15">
      <c r="A64" s="451" t="s">
        <v>1504</v>
      </c>
      <c r="B64" s="414" t="s">
        <v>1515</v>
      </c>
      <c r="C64" s="414" t="s">
        <v>485</v>
      </c>
      <c r="D64" s="353" t="s">
        <v>486</v>
      </c>
      <c r="E64" s="414" t="s">
        <v>487</v>
      </c>
      <c r="F64" s="414" t="s">
        <v>535</v>
      </c>
      <c r="G64" s="414">
        <v>20160311</v>
      </c>
      <c r="H64" s="604">
        <v>20160411</v>
      </c>
      <c r="I64" s="763">
        <v>2009.84</v>
      </c>
      <c r="J64" s="891"/>
      <c r="K64" s="764">
        <f t="shared" si="2"/>
        <v>2009.84</v>
      </c>
      <c r="L64" s="643">
        <v>0</v>
      </c>
      <c r="M64" s="642">
        <f t="shared" si="1"/>
        <v>2009.84</v>
      </c>
      <c r="N64" s="763">
        <v>2009.84</v>
      </c>
      <c r="O64" s="644">
        <f t="shared" si="3"/>
        <v>0</v>
      </c>
    </row>
    <row r="65" spans="1:15">
      <c r="A65" s="451" t="s">
        <v>1481</v>
      </c>
      <c r="B65" s="414" t="s">
        <v>1512</v>
      </c>
      <c r="C65" s="414" t="s">
        <v>471</v>
      </c>
      <c r="D65" s="353" t="s">
        <v>472</v>
      </c>
      <c r="E65" s="414" t="s">
        <v>473</v>
      </c>
      <c r="F65" s="414" t="s">
        <v>474</v>
      </c>
      <c r="G65" s="414">
        <v>20160307</v>
      </c>
      <c r="H65" s="604">
        <v>20160407</v>
      </c>
      <c r="I65" s="763">
        <v>2398</v>
      </c>
      <c r="J65" s="891"/>
      <c r="K65" s="702">
        <f t="shared" si="2"/>
        <v>2398</v>
      </c>
      <c r="L65" s="643">
        <v>0</v>
      </c>
      <c r="M65" s="642">
        <f t="shared" si="1"/>
        <v>2398</v>
      </c>
      <c r="N65" s="763">
        <v>2398</v>
      </c>
      <c r="O65" s="644">
        <f t="shared" si="3"/>
        <v>0</v>
      </c>
    </row>
    <row r="66" spans="1:15">
      <c r="A66" s="451" t="s">
        <v>1481</v>
      </c>
      <c r="B66" s="414" t="s">
        <v>1512</v>
      </c>
      <c r="C66" s="414" t="s">
        <v>471</v>
      </c>
      <c r="D66" s="353" t="s">
        <v>472</v>
      </c>
      <c r="E66" s="414" t="s">
        <v>473</v>
      </c>
      <c r="F66" s="414" t="s">
        <v>474</v>
      </c>
      <c r="G66" s="414">
        <v>20160307</v>
      </c>
      <c r="H66" s="604">
        <v>20160407</v>
      </c>
      <c r="I66" s="763">
        <v>2398</v>
      </c>
      <c r="J66" s="891"/>
      <c r="K66" s="702">
        <f t="shared" si="2"/>
        <v>2398</v>
      </c>
      <c r="L66" s="643">
        <v>0</v>
      </c>
      <c r="M66" s="642">
        <f t="shared" si="1"/>
        <v>2398</v>
      </c>
      <c r="N66" s="763">
        <v>2398</v>
      </c>
      <c r="O66" s="644">
        <f t="shared" si="3"/>
        <v>0</v>
      </c>
    </row>
    <row r="67" spans="1:15">
      <c r="A67" s="451" t="s">
        <v>1481</v>
      </c>
      <c r="B67" s="414" t="s">
        <v>1512</v>
      </c>
      <c r="C67" s="414" t="s">
        <v>471</v>
      </c>
      <c r="D67" s="353" t="s">
        <v>472</v>
      </c>
      <c r="E67" s="414" t="s">
        <v>473</v>
      </c>
      <c r="F67" s="414" t="s">
        <v>474</v>
      </c>
      <c r="G67" s="414">
        <v>20160307</v>
      </c>
      <c r="H67" s="604">
        <v>20160407</v>
      </c>
      <c r="I67" s="763">
        <v>2398</v>
      </c>
      <c r="J67" s="891"/>
      <c r="K67" s="702">
        <f t="shared" si="2"/>
        <v>2398</v>
      </c>
      <c r="L67" s="643">
        <v>0</v>
      </c>
      <c r="M67" s="642">
        <f t="shared" si="1"/>
        <v>2398</v>
      </c>
      <c r="N67" s="763">
        <v>2398</v>
      </c>
      <c r="O67" s="644">
        <f t="shared" si="3"/>
        <v>0</v>
      </c>
    </row>
    <row r="68" spans="1:15">
      <c r="A68" s="451" t="s">
        <v>1471</v>
      </c>
      <c r="B68" s="414" t="s">
        <v>1496</v>
      </c>
      <c r="C68" s="414" t="s">
        <v>536</v>
      </c>
      <c r="D68" s="353" t="s">
        <v>537</v>
      </c>
      <c r="E68" s="414" t="s">
        <v>538</v>
      </c>
      <c r="F68" s="414" t="s">
        <v>539</v>
      </c>
      <c r="G68" s="414">
        <v>20160229</v>
      </c>
      <c r="H68" s="604">
        <v>20160331</v>
      </c>
      <c r="I68" s="763">
        <v>2439.6</v>
      </c>
      <c r="J68" s="891"/>
      <c r="K68" s="702">
        <f t="shared" si="2"/>
        <v>2439.6</v>
      </c>
      <c r="L68" s="643">
        <v>0</v>
      </c>
      <c r="M68" s="642">
        <f t="shared" si="1"/>
        <v>2439.6</v>
      </c>
      <c r="N68" s="763">
        <v>2439.6</v>
      </c>
      <c r="O68" s="644">
        <f t="shared" si="3"/>
        <v>0</v>
      </c>
    </row>
    <row r="69" spans="1:15">
      <c r="A69" s="451" t="s">
        <v>1481</v>
      </c>
      <c r="B69" s="414" t="s">
        <v>1510</v>
      </c>
      <c r="C69" s="414" t="s">
        <v>515</v>
      </c>
      <c r="D69" s="353" t="s">
        <v>516</v>
      </c>
      <c r="E69" s="414" t="s">
        <v>517</v>
      </c>
      <c r="F69" s="414" t="s">
        <v>518</v>
      </c>
      <c r="G69" s="414">
        <v>20160310</v>
      </c>
      <c r="H69" s="604">
        <v>20160410</v>
      </c>
      <c r="I69" s="763">
        <v>2460</v>
      </c>
      <c r="J69" s="891"/>
      <c r="K69" s="642">
        <f t="shared" si="2"/>
        <v>2460</v>
      </c>
      <c r="L69" s="643">
        <v>0</v>
      </c>
      <c r="M69" s="642">
        <f t="shared" si="1"/>
        <v>2460</v>
      </c>
      <c r="N69" s="763">
        <v>2460</v>
      </c>
      <c r="O69" s="644">
        <f t="shared" si="3"/>
        <v>0</v>
      </c>
    </row>
    <row r="70" spans="1:15">
      <c r="A70" s="414" t="s">
        <v>1471</v>
      </c>
      <c r="B70" s="414" t="s">
        <v>1546</v>
      </c>
      <c r="C70" s="414" t="s">
        <v>520</v>
      </c>
      <c r="D70" s="353" t="s">
        <v>521</v>
      </c>
      <c r="E70" s="414" t="s">
        <v>522</v>
      </c>
      <c r="F70" s="414" t="s">
        <v>540</v>
      </c>
      <c r="G70" s="414">
        <v>20160310</v>
      </c>
      <c r="H70" s="604">
        <v>20160410</v>
      </c>
      <c r="I70" s="763">
        <v>2493.75</v>
      </c>
      <c r="J70" s="891"/>
      <c r="K70" s="752">
        <f t="shared" si="2"/>
        <v>2493.75</v>
      </c>
      <c r="L70" s="643">
        <v>0</v>
      </c>
      <c r="M70" s="642">
        <f t="shared" si="1"/>
        <v>2493.75</v>
      </c>
      <c r="N70" s="763">
        <v>2493.75</v>
      </c>
      <c r="O70" s="644">
        <f t="shared" si="3"/>
        <v>0</v>
      </c>
    </row>
    <row r="71" spans="1:15">
      <c r="A71" s="451" t="s">
        <v>1481</v>
      </c>
      <c r="B71" s="414" t="s">
        <v>1513</v>
      </c>
      <c r="C71" s="414" t="s">
        <v>478</v>
      </c>
      <c r="D71" s="353" t="s">
        <v>479</v>
      </c>
      <c r="E71" s="414" t="s">
        <v>480</v>
      </c>
      <c r="F71" s="414" t="s">
        <v>541</v>
      </c>
      <c r="G71" s="414">
        <v>20160323</v>
      </c>
      <c r="H71" s="604">
        <v>20160423</v>
      </c>
      <c r="I71" s="763">
        <v>2750</v>
      </c>
      <c r="J71" s="891"/>
      <c r="K71" s="642">
        <f t="shared" si="2"/>
        <v>2750</v>
      </c>
      <c r="L71" s="643">
        <v>0</v>
      </c>
      <c r="M71" s="642">
        <f t="shared" si="1"/>
        <v>2750</v>
      </c>
      <c r="N71" s="763">
        <v>2750</v>
      </c>
      <c r="O71" s="644">
        <f t="shared" si="3"/>
        <v>0</v>
      </c>
    </row>
    <row r="72" spans="1:15">
      <c r="A72" s="451" t="s">
        <v>1471</v>
      </c>
      <c r="B72" s="414" t="s">
        <v>1472</v>
      </c>
      <c r="C72" s="414" t="s">
        <v>542</v>
      </c>
      <c r="D72" s="353" t="s">
        <v>543</v>
      </c>
      <c r="E72" s="414" t="s">
        <v>544</v>
      </c>
      <c r="F72" s="414" t="s">
        <v>150</v>
      </c>
      <c r="G72" s="414">
        <v>20160309</v>
      </c>
      <c r="H72" s="604">
        <v>20160930</v>
      </c>
      <c r="I72" s="763">
        <v>537769.72</v>
      </c>
      <c r="J72" s="891"/>
      <c r="K72" s="642">
        <f t="shared" si="2"/>
        <v>537769.72</v>
      </c>
      <c r="L72" s="643">
        <v>535017.26</v>
      </c>
      <c r="M72" s="642">
        <f t="shared" si="1"/>
        <v>2752.4599999999627</v>
      </c>
      <c r="N72" s="763">
        <v>2752.4599999999627</v>
      </c>
      <c r="O72" s="644">
        <f t="shared" si="3"/>
        <v>0</v>
      </c>
    </row>
    <row r="73" spans="1:15">
      <c r="A73" s="451" t="s">
        <v>1481</v>
      </c>
      <c r="B73" s="414" t="s">
        <v>1477</v>
      </c>
      <c r="C73" s="414" t="s">
        <v>545</v>
      </c>
      <c r="D73" s="353" t="s">
        <v>546</v>
      </c>
      <c r="E73" s="414" t="s">
        <v>547</v>
      </c>
      <c r="F73" s="414" t="s">
        <v>548</v>
      </c>
      <c r="G73" s="414">
        <v>20160311</v>
      </c>
      <c r="H73" s="604">
        <v>20160411</v>
      </c>
      <c r="I73" s="763">
        <v>2850</v>
      </c>
      <c r="J73" s="891"/>
      <c r="K73" s="642">
        <f t="shared" si="2"/>
        <v>2850</v>
      </c>
      <c r="L73" s="643">
        <v>0</v>
      </c>
      <c r="M73" s="642">
        <f t="shared" si="1"/>
        <v>2850</v>
      </c>
      <c r="N73" s="763">
        <v>2850</v>
      </c>
      <c r="O73" s="644">
        <f t="shared" si="3"/>
        <v>0</v>
      </c>
    </row>
    <row r="74" spans="1:15">
      <c r="A74" s="451" t="s">
        <v>1481</v>
      </c>
      <c r="B74" s="414" t="s">
        <v>1513</v>
      </c>
      <c r="C74" s="414" t="s">
        <v>478</v>
      </c>
      <c r="D74" s="353" t="s">
        <v>479</v>
      </c>
      <c r="E74" s="414" t="s">
        <v>480</v>
      </c>
      <c r="F74" s="414" t="s">
        <v>549</v>
      </c>
      <c r="G74" s="414">
        <v>20160323</v>
      </c>
      <c r="H74" s="604">
        <v>20160423</v>
      </c>
      <c r="I74" s="763">
        <v>2880</v>
      </c>
      <c r="J74" s="891"/>
      <c r="K74" s="752">
        <f t="shared" si="2"/>
        <v>2880</v>
      </c>
      <c r="L74" s="643">
        <v>0</v>
      </c>
      <c r="M74" s="642">
        <f t="shared" si="1"/>
        <v>2880</v>
      </c>
      <c r="N74" s="763">
        <v>2880</v>
      </c>
      <c r="O74" s="644">
        <f t="shared" si="3"/>
        <v>0</v>
      </c>
    </row>
    <row r="75" spans="1:15">
      <c r="A75" s="451" t="s">
        <v>1481</v>
      </c>
      <c r="B75" s="414" t="s">
        <v>1490</v>
      </c>
      <c r="C75" s="414" t="s">
        <v>550</v>
      </c>
      <c r="D75" s="353" t="s">
        <v>71</v>
      </c>
      <c r="E75" s="414" t="s">
        <v>551</v>
      </c>
      <c r="F75" s="414" t="s">
        <v>552</v>
      </c>
      <c r="G75" s="414">
        <v>20160310</v>
      </c>
      <c r="H75" s="604">
        <v>20160410</v>
      </c>
      <c r="I75" s="763">
        <v>2906.99</v>
      </c>
      <c r="J75" s="891"/>
      <c r="K75" s="752">
        <f t="shared" si="2"/>
        <v>2906.99</v>
      </c>
      <c r="L75" s="643">
        <v>0</v>
      </c>
      <c r="M75" s="642">
        <f t="shared" si="1"/>
        <v>2906.99</v>
      </c>
      <c r="N75" s="763">
        <v>2906.99</v>
      </c>
      <c r="O75" s="644">
        <f t="shared" si="3"/>
        <v>0</v>
      </c>
    </row>
    <row r="76" spans="1:15">
      <c r="A76" s="451" t="s">
        <v>1481</v>
      </c>
      <c r="B76" s="414" t="s">
        <v>1492</v>
      </c>
      <c r="C76" s="414" t="s">
        <v>489</v>
      </c>
      <c r="D76" s="353" t="s">
        <v>553</v>
      </c>
      <c r="E76" s="414" t="s">
        <v>554</v>
      </c>
      <c r="F76" s="414" t="s">
        <v>245</v>
      </c>
      <c r="G76" s="414">
        <v>20160309</v>
      </c>
      <c r="H76" s="604">
        <v>20160409</v>
      </c>
      <c r="I76" s="763">
        <v>3021</v>
      </c>
      <c r="J76" s="891"/>
      <c r="K76" s="642">
        <f t="shared" si="2"/>
        <v>3021</v>
      </c>
      <c r="L76" s="643">
        <v>0</v>
      </c>
      <c r="M76" s="642">
        <f t="shared" si="1"/>
        <v>3021</v>
      </c>
      <c r="N76" s="763">
        <v>3021</v>
      </c>
      <c r="O76" s="644">
        <f t="shared" si="3"/>
        <v>0</v>
      </c>
    </row>
    <row r="77" spans="1:15">
      <c r="A77" s="451" t="s">
        <v>1481</v>
      </c>
      <c r="B77" s="414" t="s">
        <v>1512</v>
      </c>
      <c r="C77" s="414" t="s">
        <v>471</v>
      </c>
      <c r="D77" s="353" t="s">
        <v>472</v>
      </c>
      <c r="E77" s="414" t="s">
        <v>473</v>
      </c>
      <c r="F77" s="414" t="s">
        <v>474</v>
      </c>
      <c r="G77" s="414">
        <v>20160307</v>
      </c>
      <c r="H77" s="604">
        <v>20160407</v>
      </c>
      <c r="I77" s="763">
        <v>3199.28</v>
      </c>
      <c r="J77" s="891"/>
      <c r="K77" s="642">
        <f t="shared" si="2"/>
        <v>3199.28</v>
      </c>
      <c r="L77" s="643">
        <v>0</v>
      </c>
      <c r="M77" s="642">
        <f t="shared" si="1"/>
        <v>3199.28</v>
      </c>
      <c r="N77" s="763">
        <v>3199.28</v>
      </c>
      <c r="O77" s="644">
        <f t="shared" si="3"/>
        <v>0</v>
      </c>
    </row>
    <row r="78" spans="1:15">
      <c r="A78" s="451" t="s">
        <v>1481</v>
      </c>
      <c r="B78" s="414" t="s">
        <v>1513</v>
      </c>
      <c r="C78" s="414" t="s">
        <v>478</v>
      </c>
      <c r="D78" s="353" t="s">
        <v>479</v>
      </c>
      <c r="E78" s="414" t="s">
        <v>480</v>
      </c>
      <c r="F78" s="414" t="s">
        <v>483</v>
      </c>
      <c r="G78" s="414">
        <v>20160323</v>
      </c>
      <c r="H78" s="604">
        <v>20160423</v>
      </c>
      <c r="I78" s="763">
        <v>3200</v>
      </c>
      <c r="J78" s="891"/>
      <c r="K78" s="642">
        <f t="shared" si="2"/>
        <v>3200</v>
      </c>
      <c r="L78" s="643">
        <v>0</v>
      </c>
      <c r="M78" s="642">
        <f t="shared" si="1"/>
        <v>3200</v>
      </c>
      <c r="N78" s="763">
        <v>3200</v>
      </c>
      <c r="O78" s="644">
        <f t="shared" si="3"/>
        <v>0</v>
      </c>
    </row>
    <row r="79" spans="1:15">
      <c r="A79" s="414" t="s">
        <v>1471</v>
      </c>
      <c r="B79" s="414" t="s">
        <v>1546</v>
      </c>
      <c r="C79" s="414" t="s">
        <v>520</v>
      </c>
      <c r="D79" s="353" t="s">
        <v>521</v>
      </c>
      <c r="E79" s="414" t="s">
        <v>522</v>
      </c>
      <c r="F79" s="414" t="s">
        <v>555</v>
      </c>
      <c r="G79" s="414">
        <v>20160310</v>
      </c>
      <c r="H79" s="604">
        <v>20160410</v>
      </c>
      <c r="I79" s="763">
        <v>3203.4</v>
      </c>
      <c r="J79" s="891"/>
      <c r="K79" s="752">
        <f t="shared" si="2"/>
        <v>3203.4</v>
      </c>
      <c r="L79" s="643">
        <v>0</v>
      </c>
      <c r="M79" s="642">
        <f t="shared" si="1"/>
        <v>3203.4</v>
      </c>
      <c r="N79" s="763">
        <v>3203.4</v>
      </c>
      <c r="O79" s="644">
        <f t="shared" si="3"/>
        <v>0</v>
      </c>
    </row>
    <row r="80" spans="1:15">
      <c r="A80" s="451" t="s">
        <v>1481</v>
      </c>
      <c r="B80" s="414" t="s">
        <v>1492</v>
      </c>
      <c r="C80" s="414" t="s">
        <v>489</v>
      </c>
      <c r="D80" s="353" t="s">
        <v>553</v>
      </c>
      <c r="E80" s="414" t="s">
        <v>554</v>
      </c>
      <c r="F80" s="414" t="s">
        <v>245</v>
      </c>
      <c r="G80" s="414">
        <v>20160309</v>
      </c>
      <c r="H80" s="604">
        <v>20160409</v>
      </c>
      <c r="I80" s="763">
        <v>3249</v>
      </c>
      <c r="J80" s="891"/>
      <c r="K80" s="642">
        <f t="shared" si="2"/>
        <v>3249</v>
      </c>
      <c r="L80" s="643">
        <v>0</v>
      </c>
      <c r="M80" s="642">
        <f t="shared" si="1"/>
        <v>3249</v>
      </c>
      <c r="N80" s="763">
        <v>3249</v>
      </c>
      <c r="O80" s="644">
        <f t="shared" si="3"/>
        <v>0</v>
      </c>
    </row>
    <row r="81" spans="1:15">
      <c r="A81" s="451" t="s">
        <v>1481</v>
      </c>
      <c r="B81" s="414" t="s">
        <v>1513</v>
      </c>
      <c r="C81" s="414" t="s">
        <v>478</v>
      </c>
      <c r="D81" s="353" t="s">
        <v>479</v>
      </c>
      <c r="E81" s="414" t="s">
        <v>480</v>
      </c>
      <c r="F81" s="414" t="s">
        <v>556</v>
      </c>
      <c r="G81" s="414">
        <v>20160323</v>
      </c>
      <c r="H81" s="604">
        <v>20160423</v>
      </c>
      <c r="I81" s="763">
        <v>3250</v>
      </c>
      <c r="J81" s="891"/>
      <c r="K81" s="752">
        <f t="shared" si="2"/>
        <v>3250</v>
      </c>
      <c r="L81" s="643">
        <v>0</v>
      </c>
      <c r="M81" s="642">
        <f t="shared" si="1"/>
        <v>3250</v>
      </c>
      <c r="N81" s="763">
        <v>3250</v>
      </c>
      <c r="O81" s="644">
        <f t="shared" si="3"/>
        <v>0</v>
      </c>
    </row>
    <row r="82" spans="1:15">
      <c r="A82" s="451" t="s">
        <v>1481</v>
      </c>
      <c r="B82" s="414" t="s">
        <v>1512</v>
      </c>
      <c r="C82" s="414" t="s">
        <v>471</v>
      </c>
      <c r="D82" s="353" t="s">
        <v>472</v>
      </c>
      <c r="E82" s="414" t="s">
        <v>473</v>
      </c>
      <c r="F82" s="414" t="s">
        <v>557</v>
      </c>
      <c r="G82" s="414">
        <v>20160307</v>
      </c>
      <c r="H82" s="604">
        <v>20160407</v>
      </c>
      <c r="I82" s="763">
        <v>3398</v>
      </c>
      <c r="J82" s="891"/>
      <c r="K82" s="752">
        <f t="shared" si="2"/>
        <v>3398</v>
      </c>
      <c r="L82" s="643">
        <v>0</v>
      </c>
      <c r="M82" s="642">
        <f t="shared" si="1"/>
        <v>3398</v>
      </c>
      <c r="N82" s="763">
        <v>3398</v>
      </c>
      <c r="O82" s="644">
        <f t="shared" si="3"/>
        <v>0</v>
      </c>
    </row>
    <row r="83" spans="1:15">
      <c r="A83" s="451" t="s">
        <v>1481</v>
      </c>
      <c r="B83" s="414" t="s">
        <v>1513</v>
      </c>
      <c r="C83" s="414" t="s">
        <v>494</v>
      </c>
      <c r="D83" s="353" t="s">
        <v>495</v>
      </c>
      <c r="E83" s="414" t="s">
        <v>496</v>
      </c>
      <c r="F83" s="414" t="s">
        <v>558</v>
      </c>
      <c r="G83" s="414">
        <v>20160323</v>
      </c>
      <c r="H83" s="604">
        <v>20160423</v>
      </c>
      <c r="I83" s="763">
        <v>3550</v>
      </c>
      <c r="J83" s="891"/>
      <c r="K83" s="642">
        <f t="shared" si="2"/>
        <v>3550</v>
      </c>
      <c r="L83" s="643">
        <v>0</v>
      </c>
      <c r="M83" s="642">
        <f t="shared" si="1"/>
        <v>3550</v>
      </c>
      <c r="N83" s="763">
        <v>3550</v>
      </c>
      <c r="O83" s="644">
        <f t="shared" si="3"/>
        <v>0</v>
      </c>
    </row>
    <row r="84" spans="1:15">
      <c r="A84" s="414" t="s">
        <v>1548</v>
      </c>
      <c r="B84" s="414" t="s">
        <v>1527</v>
      </c>
      <c r="C84" s="414" t="s">
        <v>559</v>
      </c>
      <c r="D84" s="353" t="s">
        <v>560</v>
      </c>
      <c r="E84" s="414" t="s">
        <v>561</v>
      </c>
      <c r="F84" s="414" t="s">
        <v>474</v>
      </c>
      <c r="G84" s="414">
        <v>20160310</v>
      </c>
      <c r="H84" s="604">
        <v>20160410</v>
      </c>
      <c r="I84" s="763">
        <v>3764.8</v>
      </c>
      <c r="J84" s="891"/>
      <c r="K84" s="642">
        <f t="shared" si="2"/>
        <v>3764.8</v>
      </c>
      <c r="L84" s="643">
        <v>0</v>
      </c>
      <c r="M84" s="642">
        <f t="shared" si="1"/>
        <v>3764.8</v>
      </c>
      <c r="N84" s="763">
        <v>3764.8</v>
      </c>
      <c r="O84" s="644">
        <f t="shared" si="3"/>
        <v>0</v>
      </c>
    </row>
    <row r="85" spans="1:15">
      <c r="A85" s="451" t="s">
        <v>1504</v>
      </c>
      <c r="B85" s="414" t="s">
        <v>1515</v>
      </c>
      <c r="C85" s="414" t="s">
        <v>485</v>
      </c>
      <c r="D85" s="353" t="s">
        <v>486</v>
      </c>
      <c r="E85" s="414" t="s">
        <v>487</v>
      </c>
      <c r="F85" s="414" t="s">
        <v>562</v>
      </c>
      <c r="G85" s="414">
        <v>20160311</v>
      </c>
      <c r="H85" s="604">
        <v>20160411</v>
      </c>
      <c r="I85" s="763">
        <v>3780</v>
      </c>
      <c r="J85" s="891"/>
      <c r="K85" s="642">
        <f t="shared" si="2"/>
        <v>3780</v>
      </c>
      <c r="L85" s="643">
        <v>0</v>
      </c>
      <c r="M85" s="642">
        <f t="shared" si="1"/>
        <v>3780</v>
      </c>
      <c r="N85" s="763">
        <v>3780</v>
      </c>
      <c r="O85" s="644">
        <f t="shared" si="3"/>
        <v>0</v>
      </c>
    </row>
    <row r="86" spans="1:15">
      <c r="A86" s="451" t="s">
        <v>1481</v>
      </c>
      <c r="B86" s="414" t="s">
        <v>1522</v>
      </c>
      <c r="C86" s="414" t="s">
        <v>563</v>
      </c>
      <c r="D86" s="353" t="s">
        <v>564</v>
      </c>
      <c r="E86" s="414" t="s">
        <v>565</v>
      </c>
      <c r="F86" s="414" t="s">
        <v>566</v>
      </c>
      <c r="G86" s="414">
        <v>20160323</v>
      </c>
      <c r="H86" s="604">
        <v>20160423</v>
      </c>
      <c r="I86" s="763">
        <v>3900</v>
      </c>
      <c r="J86" s="891"/>
      <c r="K86" s="764">
        <f t="shared" si="2"/>
        <v>3900</v>
      </c>
      <c r="L86" s="643">
        <v>0</v>
      </c>
      <c r="M86" s="642">
        <f t="shared" si="1"/>
        <v>3900</v>
      </c>
      <c r="N86" s="763">
        <v>3900</v>
      </c>
      <c r="O86" s="644">
        <f t="shared" si="3"/>
        <v>0</v>
      </c>
    </row>
    <row r="87" spans="1:15">
      <c r="A87" s="451" t="s">
        <v>1481</v>
      </c>
      <c r="B87" s="414" t="s">
        <v>1513</v>
      </c>
      <c r="C87" s="414" t="s">
        <v>478</v>
      </c>
      <c r="D87" s="353" t="s">
        <v>479</v>
      </c>
      <c r="E87" s="414" t="s">
        <v>480</v>
      </c>
      <c r="F87" s="414" t="s">
        <v>483</v>
      </c>
      <c r="G87" s="414">
        <v>20160323</v>
      </c>
      <c r="H87" s="604">
        <v>20160423</v>
      </c>
      <c r="I87" s="763">
        <v>3990</v>
      </c>
      <c r="J87" s="891"/>
      <c r="K87" s="702">
        <f t="shared" si="2"/>
        <v>3990</v>
      </c>
      <c r="L87" s="643">
        <v>0</v>
      </c>
      <c r="M87" s="642">
        <f t="shared" si="1"/>
        <v>3990</v>
      </c>
      <c r="N87" s="763">
        <v>3990</v>
      </c>
      <c r="O87" s="644">
        <f t="shared" si="3"/>
        <v>0</v>
      </c>
    </row>
    <row r="88" spans="1:15">
      <c r="A88" s="451" t="s">
        <v>1481</v>
      </c>
      <c r="B88" s="414" t="s">
        <v>1492</v>
      </c>
      <c r="C88" s="414" t="s">
        <v>489</v>
      </c>
      <c r="D88" s="353" t="s">
        <v>553</v>
      </c>
      <c r="E88" s="414" t="s">
        <v>554</v>
      </c>
      <c r="F88" s="414" t="s">
        <v>567</v>
      </c>
      <c r="G88" s="414">
        <v>20160309</v>
      </c>
      <c r="H88" s="604">
        <v>20160409</v>
      </c>
      <c r="I88" s="763">
        <v>4069.8</v>
      </c>
      <c r="J88" s="891"/>
      <c r="K88" s="764">
        <f t="shared" si="2"/>
        <v>4069.8</v>
      </c>
      <c r="L88" s="643">
        <v>0</v>
      </c>
      <c r="M88" s="642">
        <f t="shared" si="1"/>
        <v>4069.8</v>
      </c>
      <c r="N88" s="763">
        <v>4069.8</v>
      </c>
      <c r="O88" s="644">
        <f t="shared" si="3"/>
        <v>0</v>
      </c>
    </row>
    <row r="89" spans="1:15">
      <c r="A89" s="451" t="s">
        <v>1471</v>
      </c>
      <c r="B89" s="414" t="s">
        <v>1496</v>
      </c>
      <c r="C89" s="414" t="s">
        <v>568</v>
      </c>
      <c r="D89" s="353" t="s">
        <v>569</v>
      </c>
      <c r="E89" s="414" t="s">
        <v>570</v>
      </c>
      <c r="F89" s="414" t="s">
        <v>571</v>
      </c>
      <c r="G89" s="414">
        <v>20150519</v>
      </c>
      <c r="H89" s="604">
        <v>20160331</v>
      </c>
      <c r="I89" s="763">
        <v>4400</v>
      </c>
      <c r="J89" s="891"/>
      <c r="K89" s="764">
        <f t="shared" si="2"/>
        <v>4400</v>
      </c>
      <c r="L89" s="643">
        <v>9</v>
      </c>
      <c r="M89" s="642">
        <f t="shared" si="1"/>
        <v>4391</v>
      </c>
      <c r="N89" s="763">
        <v>4391</v>
      </c>
      <c r="O89" s="644">
        <f t="shared" si="3"/>
        <v>0</v>
      </c>
    </row>
    <row r="90" spans="1:15">
      <c r="A90" s="451" t="s">
        <v>1471</v>
      </c>
      <c r="B90" s="414" t="s">
        <v>1498</v>
      </c>
      <c r="C90" s="414" t="s">
        <v>471</v>
      </c>
      <c r="D90" s="353" t="s">
        <v>572</v>
      </c>
      <c r="E90" s="414" t="s">
        <v>573</v>
      </c>
      <c r="F90" s="414" t="s">
        <v>474</v>
      </c>
      <c r="G90" s="414">
        <v>20160218</v>
      </c>
      <c r="H90" s="604">
        <v>20160331</v>
      </c>
      <c r="I90" s="763">
        <v>4695.01</v>
      </c>
      <c r="J90" s="891"/>
      <c r="K90" s="702">
        <f t="shared" si="2"/>
        <v>4695.01</v>
      </c>
      <c r="L90" s="643">
        <v>0</v>
      </c>
      <c r="M90" s="642">
        <f t="shared" si="1"/>
        <v>4695.01</v>
      </c>
      <c r="N90" s="763">
        <v>4695.01</v>
      </c>
      <c r="O90" s="644">
        <f t="shared" si="3"/>
        <v>0</v>
      </c>
    </row>
    <row r="91" spans="1:15">
      <c r="A91" s="451" t="s">
        <v>1481</v>
      </c>
      <c r="B91" s="414" t="s">
        <v>1512</v>
      </c>
      <c r="C91" s="414" t="s">
        <v>471</v>
      </c>
      <c r="D91" s="353" t="s">
        <v>472</v>
      </c>
      <c r="E91" s="414" t="s">
        <v>473</v>
      </c>
      <c r="F91" s="414" t="s">
        <v>474</v>
      </c>
      <c r="G91" s="414">
        <v>20160307</v>
      </c>
      <c r="H91" s="604">
        <v>20160407</v>
      </c>
      <c r="I91" s="763">
        <v>4998</v>
      </c>
      <c r="J91" s="891"/>
      <c r="K91" s="702">
        <f t="shared" si="2"/>
        <v>4998</v>
      </c>
      <c r="L91" s="643">
        <v>0</v>
      </c>
      <c r="M91" s="642">
        <f t="shared" si="1"/>
        <v>4998</v>
      </c>
      <c r="N91" s="763">
        <v>4998</v>
      </c>
      <c r="O91" s="644">
        <f t="shared" si="3"/>
        <v>0</v>
      </c>
    </row>
    <row r="92" spans="1:15">
      <c r="A92" s="451" t="s">
        <v>1481</v>
      </c>
      <c r="B92" s="414" t="s">
        <v>1512</v>
      </c>
      <c r="C92" s="414" t="s">
        <v>471</v>
      </c>
      <c r="D92" s="353" t="s">
        <v>472</v>
      </c>
      <c r="E92" s="414" t="s">
        <v>473</v>
      </c>
      <c r="F92" s="414" t="s">
        <v>474</v>
      </c>
      <c r="G92" s="414">
        <v>20160307</v>
      </c>
      <c r="H92" s="604">
        <v>20160407</v>
      </c>
      <c r="I92" s="763">
        <v>4998</v>
      </c>
      <c r="J92" s="891"/>
      <c r="K92" s="702">
        <f t="shared" si="2"/>
        <v>4998</v>
      </c>
      <c r="L92" s="643">
        <v>0</v>
      </c>
      <c r="M92" s="642">
        <f t="shared" ref="M92:M155" si="4">SUM(K92-L92)</f>
        <v>4998</v>
      </c>
      <c r="N92" s="763">
        <v>4998</v>
      </c>
      <c r="O92" s="644">
        <f t="shared" si="3"/>
        <v>0</v>
      </c>
    </row>
    <row r="93" spans="1:15">
      <c r="A93" s="451" t="s">
        <v>1481</v>
      </c>
      <c r="B93" s="414" t="s">
        <v>1512</v>
      </c>
      <c r="C93" s="414" t="s">
        <v>471</v>
      </c>
      <c r="D93" s="353" t="s">
        <v>472</v>
      </c>
      <c r="E93" s="414" t="s">
        <v>473</v>
      </c>
      <c r="F93" s="414" t="s">
        <v>474</v>
      </c>
      <c r="G93" s="414">
        <v>20160307</v>
      </c>
      <c r="H93" s="604">
        <v>20160407</v>
      </c>
      <c r="I93" s="763">
        <v>4998</v>
      </c>
      <c r="J93" s="891"/>
      <c r="K93" s="764">
        <f t="shared" si="2"/>
        <v>4998</v>
      </c>
      <c r="L93" s="643">
        <v>0</v>
      </c>
      <c r="M93" s="642">
        <f t="shared" si="4"/>
        <v>4998</v>
      </c>
      <c r="N93" s="763">
        <v>4998</v>
      </c>
      <c r="O93" s="644">
        <f t="shared" si="3"/>
        <v>0</v>
      </c>
    </row>
    <row r="94" spans="1:15">
      <c r="A94" s="451" t="s">
        <v>1481</v>
      </c>
      <c r="B94" s="414" t="s">
        <v>1513</v>
      </c>
      <c r="C94" s="414" t="s">
        <v>478</v>
      </c>
      <c r="D94" s="353" t="s">
        <v>479</v>
      </c>
      <c r="E94" s="414" t="s">
        <v>480</v>
      </c>
      <c r="F94" s="414" t="s">
        <v>574</v>
      </c>
      <c r="G94" s="414">
        <v>20160323</v>
      </c>
      <c r="H94" s="604">
        <v>20160423</v>
      </c>
      <c r="I94" s="763">
        <v>5000</v>
      </c>
      <c r="J94" s="891"/>
      <c r="K94" s="702">
        <f t="shared" si="2"/>
        <v>5000</v>
      </c>
      <c r="L94" s="643">
        <v>0</v>
      </c>
      <c r="M94" s="642">
        <f t="shared" si="4"/>
        <v>5000</v>
      </c>
      <c r="N94" s="763">
        <v>5000</v>
      </c>
      <c r="O94" s="644">
        <f t="shared" ref="O94:O111" si="5">SUM(M94-N94)</f>
        <v>0</v>
      </c>
    </row>
    <row r="95" spans="1:15">
      <c r="A95" s="451" t="s">
        <v>1481</v>
      </c>
      <c r="B95" s="414" t="s">
        <v>1513</v>
      </c>
      <c r="C95" s="414" t="s">
        <v>494</v>
      </c>
      <c r="D95" s="353" t="s">
        <v>495</v>
      </c>
      <c r="E95" s="414" t="s">
        <v>496</v>
      </c>
      <c r="F95" s="414" t="s">
        <v>575</v>
      </c>
      <c r="G95" s="414">
        <v>20160323</v>
      </c>
      <c r="H95" s="604">
        <v>20160423</v>
      </c>
      <c r="I95" s="763">
        <v>5040</v>
      </c>
      <c r="J95" s="891"/>
      <c r="K95" s="764">
        <f t="shared" si="2"/>
        <v>5040</v>
      </c>
      <c r="L95" s="643">
        <v>0</v>
      </c>
      <c r="M95" s="642">
        <f t="shared" si="4"/>
        <v>5040</v>
      </c>
      <c r="N95" s="763">
        <v>5040</v>
      </c>
      <c r="O95" s="644">
        <f t="shared" si="5"/>
        <v>0</v>
      </c>
    </row>
    <row r="96" spans="1:15">
      <c r="A96" s="451" t="s">
        <v>1471</v>
      </c>
      <c r="B96" s="414" t="s">
        <v>1496</v>
      </c>
      <c r="C96" s="414" t="s">
        <v>576</v>
      </c>
      <c r="D96" s="353" t="s">
        <v>577</v>
      </c>
      <c r="E96" s="414" t="s">
        <v>578</v>
      </c>
      <c r="F96" s="414" t="s">
        <v>571</v>
      </c>
      <c r="G96" s="414">
        <v>20160316</v>
      </c>
      <c r="H96" s="604">
        <v>20160416</v>
      </c>
      <c r="I96" s="763">
        <v>5197.49</v>
      </c>
      <c r="J96" s="891"/>
      <c r="K96" s="764">
        <f t="shared" ref="K96:K159" si="6">SUM(I96:J96)</f>
        <v>5197.49</v>
      </c>
      <c r="L96" s="643">
        <v>0</v>
      </c>
      <c r="M96" s="642">
        <f t="shared" si="4"/>
        <v>5197.49</v>
      </c>
      <c r="N96" s="763">
        <v>5197.49</v>
      </c>
      <c r="O96" s="644">
        <f t="shared" si="5"/>
        <v>0</v>
      </c>
    </row>
    <row r="97" spans="1:15">
      <c r="A97" s="451" t="s">
        <v>1481</v>
      </c>
      <c r="B97" s="414" t="s">
        <v>1513</v>
      </c>
      <c r="C97" s="414" t="s">
        <v>494</v>
      </c>
      <c r="D97" s="353" t="s">
        <v>495</v>
      </c>
      <c r="E97" s="414" t="s">
        <v>496</v>
      </c>
      <c r="F97" s="414" t="s">
        <v>499</v>
      </c>
      <c r="G97" s="414">
        <v>20160323</v>
      </c>
      <c r="H97" s="604">
        <v>20160423</v>
      </c>
      <c r="I97" s="763">
        <v>5250</v>
      </c>
      <c r="J97" s="891"/>
      <c r="K97" s="764">
        <f t="shared" si="6"/>
        <v>5250</v>
      </c>
      <c r="L97" s="643">
        <v>0</v>
      </c>
      <c r="M97" s="642">
        <f t="shared" si="4"/>
        <v>5250</v>
      </c>
      <c r="N97" s="763">
        <v>5250</v>
      </c>
      <c r="O97" s="644">
        <f t="shared" si="5"/>
        <v>0</v>
      </c>
    </row>
    <row r="98" spans="1:15">
      <c r="A98" s="451" t="s">
        <v>1471</v>
      </c>
      <c r="B98" s="414" t="s">
        <v>1496</v>
      </c>
      <c r="C98" s="414" t="s">
        <v>579</v>
      </c>
      <c r="D98" s="353" t="s">
        <v>580</v>
      </c>
      <c r="E98" s="414" t="s">
        <v>581</v>
      </c>
      <c r="F98" s="414" t="s">
        <v>539</v>
      </c>
      <c r="G98" s="414">
        <v>20150929</v>
      </c>
      <c r="H98" s="604">
        <v>20160331</v>
      </c>
      <c r="I98" s="763">
        <v>11140.08</v>
      </c>
      <c r="J98" s="891"/>
      <c r="K98" s="702">
        <f t="shared" si="6"/>
        <v>11140.08</v>
      </c>
      <c r="L98" s="643">
        <v>5570.04</v>
      </c>
      <c r="M98" s="642">
        <f t="shared" si="4"/>
        <v>5570.04</v>
      </c>
      <c r="N98" s="763">
        <v>5570.04</v>
      </c>
      <c r="O98" s="644">
        <f t="shared" si="5"/>
        <v>0</v>
      </c>
    </row>
    <row r="99" spans="1:15">
      <c r="A99" s="414" t="s">
        <v>1548</v>
      </c>
      <c r="B99" s="414" t="s">
        <v>1527</v>
      </c>
      <c r="C99" s="414" t="s">
        <v>559</v>
      </c>
      <c r="D99" s="353" t="s">
        <v>560</v>
      </c>
      <c r="E99" s="414" t="s">
        <v>561</v>
      </c>
      <c r="F99" s="414" t="s">
        <v>474</v>
      </c>
      <c r="G99" s="414">
        <v>20160310</v>
      </c>
      <c r="H99" s="604">
        <v>20160410</v>
      </c>
      <c r="I99" s="763">
        <v>5811.01</v>
      </c>
      <c r="J99" s="891"/>
      <c r="K99" s="702">
        <f t="shared" si="6"/>
        <v>5811.01</v>
      </c>
      <c r="L99" s="643">
        <v>0</v>
      </c>
      <c r="M99" s="642">
        <f t="shared" si="4"/>
        <v>5811.01</v>
      </c>
      <c r="N99" s="763">
        <v>5811.01</v>
      </c>
      <c r="O99" s="644">
        <f t="shared" si="5"/>
        <v>0</v>
      </c>
    </row>
    <row r="100" spans="1:15">
      <c r="A100" s="414" t="s">
        <v>1548</v>
      </c>
      <c r="B100" s="414" t="s">
        <v>1527</v>
      </c>
      <c r="C100" s="414" t="s">
        <v>559</v>
      </c>
      <c r="D100" s="353" t="s">
        <v>560</v>
      </c>
      <c r="E100" s="414" t="s">
        <v>561</v>
      </c>
      <c r="F100" s="414" t="s">
        <v>474</v>
      </c>
      <c r="G100" s="414">
        <v>20160310</v>
      </c>
      <c r="H100" s="604">
        <v>20160410</v>
      </c>
      <c r="I100" s="763">
        <v>5811.01</v>
      </c>
      <c r="J100" s="891"/>
      <c r="K100" s="702">
        <f t="shared" si="6"/>
        <v>5811.01</v>
      </c>
      <c r="L100" s="643">
        <v>0</v>
      </c>
      <c r="M100" s="642">
        <f t="shared" si="4"/>
        <v>5811.01</v>
      </c>
      <c r="N100" s="763">
        <v>5811.01</v>
      </c>
      <c r="O100" s="644">
        <f t="shared" si="5"/>
        <v>0</v>
      </c>
    </row>
    <row r="101" spans="1:15">
      <c r="A101" s="414" t="s">
        <v>1548</v>
      </c>
      <c r="B101" s="414" t="s">
        <v>1527</v>
      </c>
      <c r="C101" s="414" t="s">
        <v>559</v>
      </c>
      <c r="D101" s="353" t="s">
        <v>560</v>
      </c>
      <c r="E101" s="414" t="s">
        <v>561</v>
      </c>
      <c r="F101" s="414" t="s">
        <v>474</v>
      </c>
      <c r="G101" s="414">
        <v>20160310</v>
      </c>
      <c r="H101" s="604">
        <v>20160410</v>
      </c>
      <c r="I101" s="763">
        <v>5811.01</v>
      </c>
      <c r="J101" s="891"/>
      <c r="K101" s="702">
        <f t="shared" si="6"/>
        <v>5811.01</v>
      </c>
      <c r="L101" s="643">
        <v>0</v>
      </c>
      <c r="M101" s="642">
        <f t="shared" si="4"/>
        <v>5811.01</v>
      </c>
      <c r="N101" s="763">
        <v>5811.01</v>
      </c>
      <c r="O101" s="644">
        <f t="shared" si="5"/>
        <v>0</v>
      </c>
    </row>
    <row r="102" spans="1:15">
      <c r="A102" s="451" t="s">
        <v>1481</v>
      </c>
      <c r="B102" s="414" t="s">
        <v>1513</v>
      </c>
      <c r="C102" s="414" t="s">
        <v>478</v>
      </c>
      <c r="D102" s="353" t="s">
        <v>479</v>
      </c>
      <c r="E102" s="414" t="s">
        <v>480</v>
      </c>
      <c r="F102" s="414" t="s">
        <v>582</v>
      </c>
      <c r="G102" s="414">
        <v>20160323</v>
      </c>
      <c r="H102" s="604">
        <v>20160423</v>
      </c>
      <c r="I102" s="763">
        <v>5880</v>
      </c>
      <c r="J102" s="891"/>
      <c r="K102" s="702">
        <f t="shared" si="6"/>
        <v>5880</v>
      </c>
      <c r="L102" s="643">
        <v>0</v>
      </c>
      <c r="M102" s="642">
        <f t="shared" si="4"/>
        <v>5880</v>
      </c>
      <c r="N102" s="763">
        <v>5880</v>
      </c>
      <c r="O102" s="644">
        <f t="shared" si="5"/>
        <v>0</v>
      </c>
    </row>
    <row r="103" spans="1:15">
      <c r="A103" s="451" t="s">
        <v>1504</v>
      </c>
      <c r="B103" s="414" t="s">
        <v>1517</v>
      </c>
      <c r="C103" s="414" t="s">
        <v>583</v>
      </c>
      <c r="D103" s="353" t="s">
        <v>46</v>
      </c>
      <c r="E103" s="414" t="s">
        <v>584</v>
      </c>
      <c r="F103" s="414" t="s">
        <v>585</v>
      </c>
      <c r="G103" s="414">
        <v>20160310</v>
      </c>
      <c r="H103" s="604">
        <v>20160410</v>
      </c>
      <c r="I103" s="763">
        <v>5980.44</v>
      </c>
      <c r="J103" s="891"/>
      <c r="K103" s="702">
        <f t="shared" si="6"/>
        <v>5980.44</v>
      </c>
      <c r="L103" s="643">
        <v>0</v>
      </c>
      <c r="M103" s="642">
        <f t="shared" si="4"/>
        <v>5980.44</v>
      </c>
      <c r="N103" s="763">
        <v>5980.44</v>
      </c>
      <c r="O103" s="644">
        <f t="shared" si="5"/>
        <v>0</v>
      </c>
    </row>
    <row r="104" spans="1:15">
      <c r="A104" s="451" t="s">
        <v>1471</v>
      </c>
      <c r="B104" s="414" t="s">
        <v>1496</v>
      </c>
      <c r="C104" s="414" t="s">
        <v>586</v>
      </c>
      <c r="D104" s="353" t="s">
        <v>587</v>
      </c>
      <c r="E104" s="414" t="s">
        <v>588</v>
      </c>
      <c r="F104" s="414" t="s">
        <v>539</v>
      </c>
      <c r="G104" s="414">
        <v>20160216</v>
      </c>
      <c r="H104" s="604">
        <v>20160331</v>
      </c>
      <c r="I104" s="763">
        <v>5987.5</v>
      </c>
      <c r="J104" s="891"/>
      <c r="K104" s="764">
        <f t="shared" si="6"/>
        <v>5987.5</v>
      </c>
      <c r="L104" s="643">
        <v>0</v>
      </c>
      <c r="M104" s="642">
        <f t="shared" si="4"/>
        <v>5987.5</v>
      </c>
      <c r="N104" s="763">
        <v>5987.5</v>
      </c>
      <c r="O104" s="644">
        <f t="shared" si="5"/>
        <v>0</v>
      </c>
    </row>
    <row r="105" spans="1:15">
      <c r="A105" s="451" t="s">
        <v>1504</v>
      </c>
      <c r="B105" s="414" t="s">
        <v>1515</v>
      </c>
      <c r="C105" s="414" t="s">
        <v>485</v>
      </c>
      <c r="D105" s="353" t="s">
        <v>486</v>
      </c>
      <c r="E105" s="414" t="s">
        <v>487</v>
      </c>
      <c r="F105" s="414" t="s">
        <v>535</v>
      </c>
      <c r="G105" s="414">
        <v>20160311</v>
      </c>
      <c r="H105" s="604">
        <v>20160411</v>
      </c>
      <c r="I105" s="763">
        <v>6243.52</v>
      </c>
      <c r="J105" s="891"/>
      <c r="K105" s="764">
        <f t="shared" si="6"/>
        <v>6243.52</v>
      </c>
      <c r="L105" s="643">
        <v>0</v>
      </c>
      <c r="M105" s="642">
        <f t="shared" si="4"/>
        <v>6243.52</v>
      </c>
      <c r="N105" s="763">
        <v>6243.52</v>
      </c>
      <c r="O105" s="644">
        <f t="shared" si="5"/>
        <v>0</v>
      </c>
    </row>
    <row r="106" spans="1:15">
      <c r="A106" s="451" t="s">
        <v>1471</v>
      </c>
      <c r="B106" s="414" t="s">
        <v>1498</v>
      </c>
      <c r="C106" s="414" t="s">
        <v>471</v>
      </c>
      <c r="D106" s="353" t="s">
        <v>572</v>
      </c>
      <c r="E106" s="414" t="s">
        <v>573</v>
      </c>
      <c r="F106" s="414" t="s">
        <v>474</v>
      </c>
      <c r="G106" s="414">
        <v>20160218</v>
      </c>
      <c r="H106" s="604">
        <v>20160331</v>
      </c>
      <c r="I106" s="763">
        <v>7230.97</v>
      </c>
      <c r="J106" s="891"/>
      <c r="K106" s="702">
        <f t="shared" si="6"/>
        <v>7230.97</v>
      </c>
      <c r="L106" s="643">
        <v>0</v>
      </c>
      <c r="M106" s="642">
        <f t="shared" si="4"/>
        <v>7230.97</v>
      </c>
      <c r="N106" s="763">
        <v>7230.97</v>
      </c>
      <c r="O106" s="644">
        <f t="shared" si="5"/>
        <v>0</v>
      </c>
    </row>
    <row r="107" spans="1:15">
      <c r="A107" s="451" t="s">
        <v>1471</v>
      </c>
      <c r="B107" s="414" t="s">
        <v>1498</v>
      </c>
      <c r="C107" s="414" t="s">
        <v>471</v>
      </c>
      <c r="D107" s="353" t="s">
        <v>572</v>
      </c>
      <c r="E107" s="414" t="s">
        <v>573</v>
      </c>
      <c r="F107" s="414" t="s">
        <v>474</v>
      </c>
      <c r="G107" s="414">
        <v>20160218</v>
      </c>
      <c r="H107" s="604">
        <v>20160331</v>
      </c>
      <c r="I107" s="763">
        <v>7230.97</v>
      </c>
      <c r="J107" s="891"/>
      <c r="K107" s="702">
        <f t="shared" si="6"/>
        <v>7230.97</v>
      </c>
      <c r="L107" s="643">
        <v>0</v>
      </c>
      <c r="M107" s="642">
        <f t="shared" si="4"/>
        <v>7230.97</v>
      </c>
      <c r="N107" s="763">
        <v>7230.97</v>
      </c>
      <c r="O107" s="644">
        <f t="shared" si="5"/>
        <v>0</v>
      </c>
    </row>
    <row r="108" spans="1:15">
      <c r="A108" s="451" t="s">
        <v>1471</v>
      </c>
      <c r="B108" s="414" t="s">
        <v>1498</v>
      </c>
      <c r="C108" s="414" t="s">
        <v>471</v>
      </c>
      <c r="D108" s="353" t="s">
        <v>572</v>
      </c>
      <c r="E108" s="414" t="s">
        <v>573</v>
      </c>
      <c r="F108" s="414" t="s">
        <v>474</v>
      </c>
      <c r="G108" s="414">
        <v>20160218</v>
      </c>
      <c r="H108" s="604">
        <v>20160331</v>
      </c>
      <c r="I108" s="763">
        <v>7230.97</v>
      </c>
      <c r="J108" s="891"/>
      <c r="K108" s="702">
        <f t="shared" si="6"/>
        <v>7230.97</v>
      </c>
      <c r="L108" s="643">
        <v>0</v>
      </c>
      <c r="M108" s="642">
        <f t="shared" si="4"/>
        <v>7230.97</v>
      </c>
      <c r="N108" s="763">
        <v>7230.97</v>
      </c>
      <c r="O108" s="644">
        <f t="shared" si="5"/>
        <v>0</v>
      </c>
    </row>
    <row r="109" spans="1:15">
      <c r="A109" s="451" t="s">
        <v>1471</v>
      </c>
      <c r="B109" s="414" t="s">
        <v>1496</v>
      </c>
      <c r="C109" s="414" t="s">
        <v>589</v>
      </c>
      <c r="D109" s="353" t="s">
        <v>590</v>
      </c>
      <c r="E109" s="414" t="s">
        <v>591</v>
      </c>
      <c r="F109" s="414" t="s">
        <v>539</v>
      </c>
      <c r="G109" s="414">
        <v>20151218</v>
      </c>
      <c r="H109" s="604">
        <v>20160331</v>
      </c>
      <c r="I109" s="763">
        <v>7239</v>
      </c>
      <c r="J109" s="891"/>
      <c r="K109" s="764">
        <f t="shared" si="6"/>
        <v>7239</v>
      </c>
      <c r="L109" s="643">
        <v>0</v>
      </c>
      <c r="M109" s="642">
        <f t="shared" si="4"/>
        <v>7239</v>
      </c>
      <c r="N109" s="763">
        <v>7239</v>
      </c>
      <c r="O109" s="644">
        <f t="shared" si="5"/>
        <v>0</v>
      </c>
    </row>
    <row r="110" spans="1:15">
      <c r="A110" s="451" t="s">
        <v>1481</v>
      </c>
      <c r="B110" s="414" t="s">
        <v>1480</v>
      </c>
      <c r="C110" s="414" t="s">
        <v>592</v>
      </c>
      <c r="D110" s="353" t="s">
        <v>593</v>
      </c>
      <c r="E110" s="414" t="s">
        <v>594</v>
      </c>
      <c r="F110" s="414" t="s">
        <v>150</v>
      </c>
      <c r="G110" s="414">
        <v>20160309</v>
      </c>
      <c r="H110" s="604">
        <v>20160409</v>
      </c>
      <c r="I110" s="763">
        <v>7244</v>
      </c>
      <c r="J110" s="891"/>
      <c r="K110" s="702">
        <f t="shared" si="6"/>
        <v>7244</v>
      </c>
      <c r="L110" s="643">
        <v>0</v>
      </c>
      <c r="M110" s="642">
        <f t="shared" si="4"/>
        <v>7244</v>
      </c>
      <c r="N110" s="763">
        <v>7244</v>
      </c>
      <c r="O110" s="644">
        <f t="shared" si="5"/>
        <v>0</v>
      </c>
    </row>
    <row r="111" spans="1:15">
      <c r="A111" s="451" t="s">
        <v>1504</v>
      </c>
      <c r="B111" s="414" t="s">
        <v>1507</v>
      </c>
      <c r="C111" s="414" t="s">
        <v>595</v>
      </c>
      <c r="D111" s="353" t="s">
        <v>596</v>
      </c>
      <c r="E111" s="414" t="s">
        <v>597</v>
      </c>
      <c r="F111" s="414" t="s">
        <v>598</v>
      </c>
      <c r="G111" s="414">
        <v>20160303</v>
      </c>
      <c r="H111" s="604">
        <v>20160331</v>
      </c>
      <c r="I111" s="763">
        <v>7437.36</v>
      </c>
      <c r="J111" s="891"/>
      <c r="K111" s="702">
        <f t="shared" si="6"/>
        <v>7437.36</v>
      </c>
      <c r="L111" s="643">
        <v>0</v>
      </c>
      <c r="M111" s="642">
        <f t="shared" si="4"/>
        <v>7437.36</v>
      </c>
      <c r="N111" s="763">
        <v>7437.36</v>
      </c>
      <c r="O111" s="644">
        <f t="shared" si="5"/>
        <v>0</v>
      </c>
    </row>
    <row r="112" spans="1:15">
      <c r="A112" s="414" t="s">
        <v>1471</v>
      </c>
      <c r="B112" s="414" t="s">
        <v>1546</v>
      </c>
      <c r="C112" s="414" t="s">
        <v>599</v>
      </c>
      <c r="D112" s="353" t="s">
        <v>600</v>
      </c>
      <c r="E112" s="414" t="s">
        <v>601</v>
      </c>
      <c r="F112" s="414" t="s">
        <v>79</v>
      </c>
      <c r="G112" s="414">
        <v>20140717</v>
      </c>
      <c r="H112" s="604">
        <v>20171124</v>
      </c>
      <c r="I112" s="763">
        <v>144000</v>
      </c>
      <c r="J112" s="891"/>
      <c r="K112" s="702">
        <f t="shared" si="6"/>
        <v>144000</v>
      </c>
      <c r="L112" s="643">
        <v>136333.07999999999</v>
      </c>
      <c r="M112" s="642">
        <f t="shared" si="4"/>
        <v>7666.9200000000128</v>
      </c>
      <c r="N112" s="763">
        <v>7666.92</v>
      </c>
      <c r="O112" s="644">
        <v>0</v>
      </c>
    </row>
    <row r="113" spans="1:15">
      <c r="A113" s="451" t="s">
        <v>1504</v>
      </c>
      <c r="B113" s="414" t="s">
        <v>1515</v>
      </c>
      <c r="C113" s="414" t="s">
        <v>485</v>
      </c>
      <c r="D113" s="353" t="s">
        <v>486</v>
      </c>
      <c r="E113" s="414" t="s">
        <v>487</v>
      </c>
      <c r="F113" s="414" t="s">
        <v>535</v>
      </c>
      <c r="G113" s="414">
        <v>20160311</v>
      </c>
      <c r="H113" s="604">
        <v>20160411</v>
      </c>
      <c r="I113" s="763">
        <v>8618.4</v>
      </c>
      <c r="J113" s="891"/>
      <c r="K113" s="702">
        <f t="shared" si="6"/>
        <v>8618.4</v>
      </c>
      <c r="L113" s="643">
        <v>0</v>
      </c>
      <c r="M113" s="642">
        <f t="shared" si="4"/>
        <v>8618.4</v>
      </c>
      <c r="N113" s="763">
        <v>8618.4</v>
      </c>
      <c r="O113" s="644">
        <f t="shared" ref="O113:O120" si="7">SUM(M113-N113)</f>
        <v>0</v>
      </c>
    </row>
    <row r="114" spans="1:15">
      <c r="A114" s="451" t="s">
        <v>1481</v>
      </c>
      <c r="B114" s="414" t="s">
        <v>1513</v>
      </c>
      <c r="C114" s="414" t="s">
        <v>478</v>
      </c>
      <c r="D114" s="353" t="s">
        <v>479</v>
      </c>
      <c r="E114" s="414" t="s">
        <v>480</v>
      </c>
      <c r="F114" s="414" t="s">
        <v>530</v>
      </c>
      <c r="G114" s="414">
        <v>20160323</v>
      </c>
      <c r="H114" s="604">
        <v>20160423</v>
      </c>
      <c r="I114" s="763">
        <v>8750</v>
      </c>
      <c r="J114" s="891"/>
      <c r="K114" s="642">
        <f t="shared" si="6"/>
        <v>8750</v>
      </c>
      <c r="L114" s="643">
        <v>0</v>
      </c>
      <c r="M114" s="642">
        <f t="shared" si="4"/>
        <v>8750</v>
      </c>
      <c r="N114" s="763">
        <v>8750</v>
      </c>
      <c r="O114" s="644">
        <f t="shared" si="7"/>
        <v>0</v>
      </c>
    </row>
    <row r="115" spans="1:15">
      <c r="A115" s="414" t="s">
        <v>1481</v>
      </c>
      <c r="B115" s="414" t="s">
        <v>1526</v>
      </c>
      <c r="C115" s="414" t="s">
        <v>602</v>
      </c>
      <c r="D115" s="353" t="s">
        <v>603</v>
      </c>
      <c r="E115" s="414" t="s">
        <v>604</v>
      </c>
      <c r="F115" s="414" t="s">
        <v>117</v>
      </c>
      <c r="G115" s="414">
        <v>20160323</v>
      </c>
      <c r="H115" s="604">
        <v>20160423</v>
      </c>
      <c r="I115" s="763">
        <v>9549.99</v>
      </c>
      <c r="J115" s="891"/>
      <c r="K115" s="642">
        <f t="shared" si="6"/>
        <v>9549.99</v>
      </c>
      <c r="L115" s="643">
        <v>0</v>
      </c>
      <c r="M115" s="642">
        <f t="shared" si="4"/>
        <v>9549.99</v>
      </c>
      <c r="N115" s="763">
        <v>9549.99</v>
      </c>
      <c r="O115" s="644">
        <f t="shared" si="7"/>
        <v>0</v>
      </c>
    </row>
    <row r="116" spans="1:15">
      <c r="A116" s="451" t="s">
        <v>1481</v>
      </c>
      <c r="B116" s="414" t="s">
        <v>1522</v>
      </c>
      <c r="C116" s="414" t="s">
        <v>605</v>
      </c>
      <c r="D116" s="353" t="s">
        <v>606</v>
      </c>
      <c r="E116" s="414" t="s">
        <v>607</v>
      </c>
      <c r="F116" s="414" t="s">
        <v>403</v>
      </c>
      <c r="G116" s="414">
        <v>20151117</v>
      </c>
      <c r="H116" s="604">
        <v>20160331</v>
      </c>
      <c r="I116" s="763">
        <v>12568.5</v>
      </c>
      <c r="J116" s="891"/>
      <c r="K116" s="642">
        <f t="shared" si="6"/>
        <v>12568.5</v>
      </c>
      <c r="L116" s="643">
        <v>6284.25</v>
      </c>
      <c r="M116" s="642">
        <f t="shared" si="4"/>
        <v>6284.25</v>
      </c>
      <c r="N116" s="763">
        <v>6284.25</v>
      </c>
      <c r="O116" s="644">
        <f t="shared" si="7"/>
        <v>0</v>
      </c>
    </row>
    <row r="117" spans="1:15">
      <c r="A117" s="451" t="s">
        <v>1481</v>
      </c>
      <c r="B117" s="414" t="s">
        <v>1490</v>
      </c>
      <c r="C117" s="414" t="s">
        <v>608</v>
      </c>
      <c r="D117" s="353" t="s">
        <v>609</v>
      </c>
      <c r="E117" s="414" t="s">
        <v>610</v>
      </c>
      <c r="F117" s="414" t="s">
        <v>611</v>
      </c>
      <c r="G117" s="414">
        <v>20160317</v>
      </c>
      <c r="H117" s="604">
        <v>20160417</v>
      </c>
      <c r="I117" s="763">
        <v>10000</v>
      </c>
      <c r="J117" s="891"/>
      <c r="K117" s="642">
        <f t="shared" si="6"/>
        <v>10000</v>
      </c>
      <c r="L117" s="643">
        <v>0</v>
      </c>
      <c r="M117" s="642">
        <f t="shared" si="4"/>
        <v>10000</v>
      </c>
      <c r="N117" s="763">
        <v>10000</v>
      </c>
      <c r="O117" s="644">
        <f t="shared" si="7"/>
        <v>0</v>
      </c>
    </row>
    <row r="118" spans="1:15">
      <c r="A118" s="451" t="s">
        <v>1481</v>
      </c>
      <c r="B118" s="414" t="s">
        <v>1513</v>
      </c>
      <c r="C118" s="414" t="s">
        <v>478</v>
      </c>
      <c r="D118" s="353" t="s">
        <v>479</v>
      </c>
      <c r="E118" s="414" t="s">
        <v>480</v>
      </c>
      <c r="F118" s="414" t="s">
        <v>612</v>
      </c>
      <c r="G118" s="414">
        <v>20160323</v>
      </c>
      <c r="H118" s="604">
        <v>20160423</v>
      </c>
      <c r="I118" s="763">
        <v>10080</v>
      </c>
      <c r="J118" s="891"/>
      <c r="K118" s="752">
        <f t="shared" si="6"/>
        <v>10080</v>
      </c>
      <c r="L118" s="643">
        <v>0</v>
      </c>
      <c r="M118" s="642">
        <f t="shared" si="4"/>
        <v>10080</v>
      </c>
      <c r="N118" s="763">
        <v>10080</v>
      </c>
      <c r="O118" s="644">
        <f t="shared" si="7"/>
        <v>0</v>
      </c>
    </row>
    <row r="119" spans="1:15">
      <c r="A119" s="451" t="s">
        <v>1481</v>
      </c>
      <c r="B119" s="414" t="s">
        <v>1513</v>
      </c>
      <c r="C119" s="414" t="s">
        <v>478</v>
      </c>
      <c r="D119" s="353" t="s">
        <v>479</v>
      </c>
      <c r="E119" s="414" t="s">
        <v>480</v>
      </c>
      <c r="F119" s="414" t="s">
        <v>613</v>
      </c>
      <c r="G119" s="414">
        <v>20160323</v>
      </c>
      <c r="H119" s="604">
        <v>20160423</v>
      </c>
      <c r="I119" s="763">
        <v>10800</v>
      </c>
      <c r="J119" s="891"/>
      <c r="K119" s="752">
        <f t="shared" si="6"/>
        <v>10800</v>
      </c>
      <c r="L119" s="643">
        <v>0</v>
      </c>
      <c r="M119" s="642">
        <f t="shared" si="4"/>
        <v>10800</v>
      </c>
      <c r="N119" s="763">
        <v>10800</v>
      </c>
      <c r="O119" s="644">
        <f t="shared" si="7"/>
        <v>0</v>
      </c>
    </row>
    <row r="120" spans="1:15">
      <c r="A120" s="451" t="s">
        <v>1481</v>
      </c>
      <c r="B120" s="414" t="s">
        <v>1513</v>
      </c>
      <c r="C120" s="414" t="s">
        <v>478</v>
      </c>
      <c r="D120" s="353" t="s">
        <v>479</v>
      </c>
      <c r="E120" s="414" t="s">
        <v>480</v>
      </c>
      <c r="F120" s="414" t="s">
        <v>614</v>
      </c>
      <c r="G120" s="414">
        <v>20160323</v>
      </c>
      <c r="H120" s="604">
        <v>20160423</v>
      </c>
      <c r="I120" s="763">
        <v>11000</v>
      </c>
      <c r="J120" s="891"/>
      <c r="K120" s="642">
        <f t="shared" si="6"/>
        <v>11000</v>
      </c>
      <c r="L120" s="643">
        <v>0</v>
      </c>
      <c r="M120" s="642">
        <f t="shared" si="4"/>
        <v>11000</v>
      </c>
      <c r="N120" s="763">
        <v>11000</v>
      </c>
      <c r="O120" s="644">
        <f t="shared" si="7"/>
        <v>0</v>
      </c>
    </row>
    <row r="121" spans="1:15">
      <c r="A121" s="414" t="s">
        <v>1471</v>
      </c>
      <c r="B121" s="414" t="s">
        <v>1544</v>
      </c>
      <c r="C121" s="414" t="s">
        <v>615</v>
      </c>
      <c r="D121" s="353" t="s">
        <v>616</v>
      </c>
      <c r="E121" s="414" t="s">
        <v>617</v>
      </c>
      <c r="F121" s="414" t="s">
        <v>150</v>
      </c>
      <c r="G121" s="414">
        <v>20150317</v>
      </c>
      <c r="H121" s="604">
        <v>20161130</v>
      </c>
      <c r="I121" s="763">
        <v>1250325</v>
      </c>
      <c r="J121" s="891"/>
      <c r="K121" s="642">
        <f t="shared" si="6"/>
        <v>1250325</v>
      </c>
      <c r="L121" s="643">
        <v>1239183.06</v>
      </c>
      <c r="M121" s="642">
        <f t="shared" si="4"/>
        <v>11141.939999999944</v>
      </c>
      <c r="N121" s="763">
        <v>11141.94</v>
      </c>
      <c r="O121" s="644">
        <v>0</v>
      </c>
    </row>
    <row r="122" spans="1:15">
      <c r="A122" s="451" t="s">
        <v>1481</v>
      </c>
      <c r="B122" s="414" t="s">
        <v>1492</v>
      </c>
      <c r="C122" s="414" t="s">
        <v>618</v>
      </c>
      <c r="D122" s="353" t="s">
        <v>73</v>
      </c>
      <c r="E122" s="414" t="s">
        <v>619</v>
      </c>
      <c r="F122" s="414" t="s">
        <v>77</v>
      </c>
      <c r="G122" s="414">
        <v>20151203</v>
      </c>
      <c r="H122" s="604">
        <v>20161202</v>
      </c>
      <c r="I122" s="763">
        <v>12398.35</v>
      </c>
      <c r="J122" s="891"/>
      <c r="K122" s="642">
        <f t="shared" si="6"/>
        <v>12398.35</v>
      </c>
      <c r="L122" s="643">
        <v>923.48</v>
      </c>
      <c r="M122" s="642">
        <f t="shared" si="4"/>
        <v>11474.87</v>
      </c>
      <c r="N122" s="763">
        <v>11474.87</v>
      </c>
      <c r="O122" s="644">
        <f t="shared" ref="O122:O144" si="8">SUM(M122-N122)</f>
        <v>0</v>
      </c>
    </row>
    <row r="123" spans="1:15">
      <c r="A123" s="451" t="s">
        <v>1481</v>
      </c>
      <c r="B123" s="414" t="s">
        <v>1513</v>
      </c>
      <c r="C123" s="414" t="s">
        <v>478</v>
      </c>
      <c r="D123" s="353" t="s">
        <v>479</v>
      </c>
      <c r="E123" s="414" t="s">
        <v>480</v>
      </c>
      <c r="F123" s="414" t="s">
        <v>620</v>
      </c>
      <c r="G123" s="414">
        <v>20160323</v>
      </c>
      <c r="H123" s="604">
        <v>20160423</v>
      </c>
      <c r="I123" s="763">
        <v>12500</v>
      </c>
      <c r="J123" s="891"/>
      <c r="K123" s="752">
        <f t="shared" si="6"/>
        <v>12500</v>
      </c>
      <c r="L123" s="643">
        <v>0</v>
      </c>
      <c r="M123" s="642">
        <f t="shared" si="4"/>
        <v>12500</v>
      </c>
      <c r="N123" s="763">
        <v>12500</v>
      </c>
      <c r="O123" s="644">
        <f t="shared" si="8"/>
        <v>0</v>
      </c>
    </row>
    <row r="124" spans="1:15">
      <c r="A124" s="451" t="s">
        <v>1471</v>
      </c>
      <c r="B124" s="414" t="s">
        <v>1496</v>
      </c>
      <c r="C124" s="414" t="s">
        <v>621</v>
      </c>
      <c r="D124" s="353" t="s">
        <v>622</v>
      </c>
      <c r="E124" s="414" t="s">
        <v>623</v>
      </c>
      <c r="F124" s="414" t="s">
        <v>539</v>
      </c>
      <c r="G124" s="414">
        <v>20160223</v>
      </c>
      <c r="H124" s="604">
        <v>20160331</v>
      </c>
      <c r="I124" s="763">
        <v>12749.65</v>
      </c>
      <c r="J124" s="891"/>
      <c r="K124" s="642">
        <f t="shared" si="6"/>
        <v>12749.65</v>
      </c>
      <c r="L124" s="643">
        <v>0</v>
      </c>
      <c r="M124" s="642">
        <f t="shared" si="4"/>
        <v>12749.65</v>
      </c>
      <c r="N124" s="763">
        <v>12749.65</v>
      </c>
      <c r="O124" s="644">
        <f t="shared" si="8"/>
        <v>0</v>
      </c>
    </row>
    <row r="125" spans="1:15">
      <c r="A125" s="451" t="s">
        <v>1481</v>
      </c>
      <c r="B125" s="414" t="s">
        <v>1476</v>
      </c>
      <c r="C125" s="414" t="s">
        <v>624</v>
      </c>
      <c r="D125" s="353" t="s">
        <v>625</v>
      </c>
      <c r="E125" s="414" t="s">
        <v>626</v>
      </c>
      <c r="F125" s="414" t="s">
        <v>627</v>
      </c>
      <c r="G125" s="414">
        <v>20150107</v>
      </c>
      <c r="H125" s="604">
        <v>20160331</v>
      </c>
      <c r="I125" s="763">
        <v>26326.36</v>
      </c>
      <c r="J125" s="891"/>
      <c r="K125" s="752">
        <f t="shared" si="6"/>
        <v>26326.36</v>
      </c>
      <c r="L125" s="643">
        <v>13163.18</v>
      </c>
      <c r="M125" s="642">
        <f t="shared" si="4"/>
        <v>13163.18</v>
      </c>
      <c r="N125" s="763">
        <v>13163.18</v>
      </c>
      <c r="O125" s="644">
        <f t="shared" si="8"/>
        <v>0</v>
      </c>
    </row>
    <row r="126" spans="1:15">
      <c r="A126" s="451" t="s">
        <v>1481</v>
      </c>
      <c r="B126" s="414" t="s">
        <v>1490</v>
      </c>
      <c r="C126" s="414" t="s">
        <v>618</v>
      </c>
      <c r="D126" s="353" t="s">
        <v>73</v>
      </c>
      <c r="E126" s="414" t="s">
        <v>628</v>
      </c>
      <c r="F126" s="414" t="s">
        <v>629</v>
      </c>
      <c r="G126" s="414">
        <v>20160310</v>
      </c>
      <c r="H126" s="604">
        <v>20170309</v>
      </c>
      <c r="I126" s="763">
        <v>13627.77</v>
      </c>
      <c r="J126" s="891"/>
      <c r="K126" s="752">
        <f t="shared" si="6"/>
        <v>13627.77</v>
      </c>
      <c r="L126" s="643">
        <v>0</v>
      </c>
      <c r="M126" s="642">
        <f t="shared" si="4"/>
        <v>13627.77</v>
      </c>
      <c r="N126" s="763">
        <v>13627.77</v>
      </c>
      <c r="O126" s="644">
        <f t="shared" si="8"/>
        <v>0</v>
      </c>
    </row>
    <row r="127" spans="1:15">
      <c r="A127" s="451" t="s">
        <v>1481</v>
      </c>
      <c r="B127" s="414" t="s">
        <v>1475</v>
      </c>
      <c r="C127" s="414" t="s">
        <v>630</v>
      </c>
      <c r="D127" s="353" t="s">
        <v>71</v>
      </c>
      <c r="E127" s="414" t="s">
        <v>631</v>
      </c>
      <c r="F127" s="414" t="s">
        <v>509</v>
      </c>
      <c r="G127" s="414">
        <v>20160226</v>
      </c>
      <c r="H127" s="604">
        <v>20160331</v>
      </c>
      <c r="I127" s="763">
        <v>13763.14</v>
      </c>
      <c r="J127" s="891"/>
      <c r="K127" s="642">
        <f t="shared" si="6"/>
        <v>13763.14</v>
      </c>
      <c r="L127" s="643">
        <v>0</v>
      </c>
      <c r="M127" s="642">
        <f t="shared" si="4"/>
        <v>13763.14</v>
      </c>
      <c r="N127" s="763">
        <v>13763.14</v>
      </c>
      <c r="O127" s="644">
        <f t="shared" si="8"/>
        <v>0</v>
      </c>
    </row>
    <row r="128" spans="1:15">
      <c r="A128" s="451" t="s">
        <v>1471</v>
      </c>
      <c r="B128" s="414" t="s">
        <v>1496</v>
      </c>
      <c r="C128" s="414" t="s">
        <v>632</v>
      </c>
      <c r="D128" s="353" t="s">
        <v>501</v>
      </c>
      <c r="E128" s="414" t="s">
        <v>533</v>
      </c>
      <c r="F128" s="414" t="s">
        <v>534</v>
      </c>
      <c r="G128" s="414">
        <v>20140617</v>
      </c>
      <c r="H128" s="604">
        <v>20160331</v>
      </c>
      <c r="I128" s="763">
        <v>26600</v>
      </c>
      <c r="J128" s="891"/>
      <c r="K128" s="642">
        <f t="shared" si="6"/>
        <v>26600</v>
      </c>
      <c r="L128" s="643">
        <v>12692.18</v>
      </c>
      <c r="M128" s="642">
        <f t="shared" si="4"/>
        <v>13907.82</v>
      </c>
      <c r="N128" s="763">
        <v>13907.82</v>
      </c>
      <c r="O128" s="644">
        <f t="shared" si="8"/>
        <v>0</v>
      </c>
    </row>
    <row r="129" spans="1:15">
      <c r="A129" s="451" t="s">
        <v>1471</v>
      </c>
      <c r="B129" s="414" t="s">
        <v>1496</v>
      </c>
      <c r="C129" s="414" t="s">
        <v>633</v>
      </c>
      <c r="D129" s="353" t="s">
        <v>634</v>
      </c>
      <c r="E129" s="414" t="s">
        <v>635</v>
      </c>
      <c r="F129" s="414" t="s">
        <v>636</v>
      </c>
      <c r="G129" s="414">
        <v>20160310</v>
      </c>
      <c r="H129" s="604">
        <v>20160410</v>
      </c>
      <c r="I129" s="763">
        <v>14124.6</v>
      </c>
      <c r="J129" s="891"/>
      <c r="K129" s="642">
        <f t="shared" si="6"/>
        <v>14124.6</v>
      </c>
      <c r="L129" s="643">
        <v>0</v>
      </c>
      <c r="M129" s="642">
        <f t="shared" si="4"/>
        <v>14124.6</v>
      </c>
      <c r="N129" s="763">
        <v>14124.6</v>
      </c>
      <c r="O129" s="644">
        <f t="shared" si="8"/>
        <v>0</v>
      </c>
    </row>
    <row r="130" spans="1:15">
      <c r="A130" s="451" t="s">
        <v>1471</v>
      </c>
      <c r="B130" s="414" t="s">
        <v>1496</v>
      </c>
      <c r="C130" s="414" t="s">
        <v>637</v>
      </c>
      <c r="D130" s="353" t="s">
        <v>638</v>
      </c>
      <c r="E130" s="414" t="s">
        <v>639</v>
      </c>
      <c r="F130" s="414" t="s">
        <v>539</v>
      </c>
      <c r="G130" s="414">
        <v>20160223</v>
      </c>
      <c r="H130" s="604">
        <v>20160331</v>
      </c>
      <c r="I130" s="763">
        <v>14535</v>
      </c>
      <c r="J130" s="891"/>
      <c r="K130" s="764">
        <f t="shared" si="6"/>
        <v>14535</v>
      </c>
      <c r="L130" s="643">
        <v>0</v>
      </c>
      <c r="M130" s="642">
        <f t="shared" si="4"/>
        <v>14535</v>
      </c>
      <c r="N130" s="763">
        <v>14535</v>
      </c>
      <c r="O130" s="644">
        <f t="shared" si="8"/>
        <v>0</v>
      </c>
    </row>
    <row r="131" spans="1:15">
      <c r="A131" s="451" t="s">
        <v>1481</v>
      </c>
      <c r="B131" s="414" t="s">
        <v>1477</v>
      </c>
      <c r="C131" s="414" t="s">
        <v>640</v>
      </c>
      <c r="D131" s="353" t="s">
        <v>641</v>
      </c>
      <c r="E131" s="414" t="s">
        <v>642</v>
      </c>
      <c r="F131" s="414" t="s">
        <v>643</v>
      </c>
      <c r="G131" s="414">
        <v>20160210</v>
      </c>
      <c r="H131" s="604">
        <v>20180217</v>
      </c>
      <c r="I131" s="763">
        <v>29436.799999999999</v>
      </c>
      <c r="J131" s="891"/>
      <c r="K131" s="702">
        <f t="shared" si="6"/>
        <v>29436.799999999999</v>
      </c>
      <c r="L131" s="643">
        <v>0</v>
      </c>
      <c r="M131" s="642">
        <f t="shared" si="4"/>
        <v>29436.799999999999</v>
      </c>
      <c r="N131" s="763">
        <v>14718.4</v>
      </c>
      <c r="O131" s="644">
        <f t="shared" si="8"/>
        <v>14718.4</v>
      </c>
    </row>
    <row r="132" spans="1:15">
      <c r="A132" s="451" t="s">
        <v>1471</v>
      </c>
      <c r="B132" s="414" t="s">
        <v>1496</v>
      </c>
      <c r="C132" s="414" t="s">
        <v>644</v>
      </c>
      <c r="D132" s="353" t="s">
        <v>501</v>
      </c>
      <c r="E132" s="414" t="s">
        <v>645</v>
      </c>
      <c r="F132" s="414" t="s">
        <v>503</v>
      </c>
      <c r="G132" s="414">
        <v>20160224</v>
      </c>
      <c r="H132" s="604">
        <v>20160331</v>
      </c>
      <c r="I132" s="763">
        <v>14849.14</v>
      </c>
      <c r="J132" s="891"/>
      <c r="K132" s="764">
        <f t="shared" si="6"/>
        <v>14849.14</v>
      </c>
      <c r="L132" s="643">
        <v>0</v>
      </c>
      <c r="M132" s="642">
        <f t="shared" si="4"/>
        <v>14849.14</v>
      </c>
      <c r="N132" s="763">
        <v>14849.14</v>
      </c>
      <c r="O132" s="644">
        <f t="shared" si="8"/>
        <v>0</v>
      </c>
    </row>
    <row r="133" spans="1:15">
      <c r="A133" s="451" t="s">
        <v>1481</v>
      </c>
      <c r="B133" s="414" t="s">
        <v>1513</v>
      </c>
      <c r="C133" s="414" t="s">
        <v>478</v>
      </c>
      <c r="D133" s="353" t="s">
        <v>479</v>
      </c>
      <c r="E133" s="414" t="s">
        <v>480</v>
      </c>
      <c r="F133" s="414" t="s">
        <v>499</v>
      </c>
      <c r="G133" s="414">
        <v>20160323</v>
      </c>
      <c r="H133" s="604">
        <v>20160423</v>
      </c>
      <c r="I133" s="763">
        <v>15050</v>
      </c>
      <c r="J133" s="891"/>
      <c r="K133" s="764">
        <f t="shared" si="6"/>
        <v>15050</v>
      </c>
      <c r="L133" s="643">
        <v>0</v>
      </c>
      <c r="M133" s="642">
        <f t="shared" si="4"/>
        <v>15050</v>
      </c>
      <c r="N133" s="763">
        <v>15050</v>
      </c>
      <c r="O133" s="644">
        <f t="shared" si="8"/>
        <v>0</v>
      </c>
    </row>
    <row r="134" spans="1:15">
      <c r="A134" s="451" t="s">
        <v>1504</v>
      </c>
      <c r="B134" s="414" t="s">
        <v>1515</v>
      </c>
      <c r="C134" s="414" t="s">
        <v>485</v>
      </c>
      <c r="D134" s="353" t="s">
        <v>486</v>
      </c>
      <c r="E134" s="414" t="s">
        <v>487</v>
      </c>
      <c r="F134" s="414" t="s">
        <v>646</v>
      </c>
      <c r="G134" s="414">
        <v>20160311</v>
      </c>
      <c r="H134" s="604">
        <v>20160411</v>
      </c>
      <c r="I134" s="763">
        <v>15904</v>
      </c>
      <c r="J134" s="891"/>
      <c r="K134" s="702">
        <f t="shared" si="6"/>
        <v>15904</v>
      </c>
      <c r="L134" s="643">
        <v>0</v>
      </c>
      <c r="M134" s="642">
        <f t="shared" si="4"/>
        <v>15904</v>
      </c>
      <c r="N134" s="763">
        <v>15904</v>
      </c>
      <c r="O134" s="644">
        <f t="shared" si="8"/>
        <v>0</v>
      </c>
    </row>
    <row r="135" spans="1:15">
      <c r="A135" s="414" t="s">
        <v>1548</v>
      </c>
      <c r="B135" s="414" t="s">
        <v>1527</v>
      </c>
      <c r="C135" s="414" t="s">
        <v>559</v>
      </c>
      <c r="D135" s="353" t="s">
        <v>560</v>
      </c>
      <c r="E135" s="414" t="s">
        <v>561</v>
      </c>
      <c r="F135" s="414" t="s">
        <v>474</v>
      </c>
      <c r="G135" s="414">
        <v>20160310</v>
      </c>
      <c r="H135" s="604">
        <v>20160410</v>
      </c>
      <c r="I135" s="763">
        <v>16458</v>
      </c>
      <c r="J135" s="891"/>
      <c r="K135" s="702">
        <f t="shared" si="6"/>
        <v>16458</v>
      </c>
      <c r="L135" s="643">
        <v>0</v>
      </c>
      <c r="M135" s="642">
        <f t="shared" si="4"/>
        <v>16458</v>
      </c>
      <c r="N135" s="763">
        <v>16458</v>
      </c>
      <c r="O135" s="644">
        <f t="shared" si="8"/>
        <v>0</v>
      </c>
    </row>
    <row r="136" spans="1:15">
      <c r="A136" s="414" t="s">
        <v>1548</v>
      </c>
      <c r="B136" s="414" t="s">
        <v>1527</v>
      </c>
      <c r="C136" s="414" t="s">
        <v>559</v>
      </c>
      <c r="D136" s="353" t="s">
        <v>560</v>
      </c>
      <c r="E136" s="414" t="s">
        <v>561</v>
      </c>
      <c r="F136" s="414" t="s">
        <v>474</v>
      </c>
      <c r="G136" s="414">
        <v>20160310</v>
      </c>
      <c r="H136" s="604">
        <v>20160410</v>
      </c>
      <c r="I136" s="763">
        <v>16458</v>
      </c>
      <c r="J136" s="891"/>
      <c r="K136" s="702">
        <f t="shared" si="6"/>
        <v>16458</v>
      </c>
      <c r="L136" s="643">
        <v>0</v>
      </c>
      <c r="M136" s="642">
        <f t="shared" si="4"/>
        <v>16458</v>
      </c>
      <c r="N136" s="763">
        <v>16458</v>
      </c>
      <c r="O136" s="644">
        <f t="shared" si="8"/>
        <v>0</v>
      </c>
    </row>
    <row r="137" spans="1:15">
      <c r="A137" s="414" t="s">
        <v>1548</v>
      </c>
      <c r="B137" s="414" t="s">
        <v>1527</v>
      </c>
      <c r="C137" s="414" t="s">
        <v>559</v>
      </c>
      <c r="D137" s="353" t="s">
        <v>560</v>
      </c>
      <c r="E137" s="414" t="s">
        <v>561</v>
      </c>
      <c r="F137" s="414" t="s">
        <v>474</v>
      </c>
      <c r="G137" s="414">
        <v>20160310</v>
      </c>
      <c r="H137" s="604">
        <v>20160410</v>
      </c>
      <c r="I137" s="763">
        <v>16458</v>
      </c>
      <c r="J137" s="891"/>
      <c r="K137" s="764">
        <f t="shared" si="6"/>
        <v>16458</v>
      </c>
      <c r="L137" s="643">
        <v>0</v>
      </c>
      <c r="M137" s="642">
        <f t="shared" si="4"/>
        <v>16458</v>
      </c>
      <c r="N137" s="763">
        <v>16458</v>
      </c>
      <c r="O137" s="644">
        <f t="shared" si="8"/>
        <v>0</v>
      </c>
    </row>
    <row r="138" spans="1:15">
      <c r="A138" s="414" t="s">
        <v>1481</v>
      </c>
      <c r="B138" s="414" t="s">
        <v>1542</v>
      </c>
      <c r="C138" s="414" t="s">
        <v>647</v>
      </c>
      <c r="D138" s="353" t="s">
        <v>73</v>
      </c>
      <c r="E138" s="414" t="s">
        <v>648</v>
      </c>
      <c r="F138" s="414" t="s">
        <v>160</v>
      </c>
      <c r="G138" s="414">
        <v>20160317</v>
      </c>
      <c r="H138" s="604">
        <v>20170316</v>
      </c>
      <c r="I138" s="763">
        <v>33060</v>
      </c>
      <c r="J138" s="891"/>
      <c r="K138" s="702">
        <f t="shared" si="6"/>
        <v>33060</v>
      </c>
      <c r="L138" s="643">
        <v>16530</v>
      </c>
      <c r="M138" s="642">
        <f t="shared" si="4"/>
        <v>16530</v>
      </c>
      <c r="N138" s="763">
        <v>16530</v>
      </c>
      <c r="O138" s="644">
        <f t="shared" si="8"/>
        <v>0</v>
      </c>
    </row>
    <row r="139" spans="1:15">
      <c r="A139" s="451" t="s">
        <v>1471</v>
      </c>
      <c r="B139" s="414" t="s">
        <v>1496</v>
      </c>
      <c r="C139" s="414" t="s">
        <v>649</v>
      </c>
      <c r="D139" s="353" t="s">
        <v>650</v>
      </c>
      <c r="E139" s="414" t="s">
        <v>651</v>
      </c>
      <c r="F139" s="414" t="s">
        <v>539</v>
      </c>
      <c r="G139" s="414">
        <v>20160304</v>
      </c>
      <c r="H139" s="604">
        <v>20160331</v>
      </c>
      <c r="I139" s="763">
        <v>16809</v>
      </c>
      <c r="J139" s="891"/>
      <c r="K139" s="764">
        <f t="shared" si="6"/>
        <v>16809</v>
      </c>
      <c r="L139" s="643">
        <v>0</v>
      </c>
      <c r="M139" s="642">
        <f t="shared" si="4"/>
        <v>16809</v>
      </c>
      <c r="N139" s="763">
        <v>16809</v>
      </c>
      <c r="O139" s="644">
        <f t="shared" si="8"/>
        <v>0</v>
      </c>
    </row>
    <row r="140" spans="1:15">
      <c r="A140" s="451" t="s">
        <v>1481</v>
      </c>
      <c r="B140" s="414" t="s">
        <v>1513</v>
      </c>
      <c r="C140" s="414" t="s">
        <v>494</v>
      </c>
      <c r="D140" s="353" t="s">
        <v>495</v>
      </c>
      <c r="E140" s="444" t="s">
        <v>496</v>
      </c>
      <c r="F140" s="414" t="s">
        <v>652</v>
      </c>
      <c r="G140" s="414">
        <v>20160323</v>
      </c>
      <c r="H140" s="604">
        <v>20160423</v>
      </c>
      <c r="I140" s="763">
        <v>16900</v>
      </c>
      <c r="J140" s="891"/>
      <c r="K140" s="764">
        <f t="shared" si="6"/>
        <v>16900</v>
      </c>
      <c r="L140" s="643">
        <v>0</v>
      </c>
      <c r="M140" s="642">
        <f t="shared" si="4"/>
        <v>16900</v>
      </c>
      <c r="N140" s="763">
        <v>16900</v>
      </c>
      <c r="O140" s="644">
        <f t="shared" si="8"/>
        <v>0</v>
      </c>
    </row>
    <row r="141" spans="1:15">
      <c r="A141" s="451" t="s">
        <v>1481</v>
      </c>
      <c r="B141" s="414" t="s">
        <v>1477</v>
      </c>
      <c r="C141" s="414" t="s">
        <v>653</v>
      </c>
      <c r="D141" s="353" t="s">
        <v>654</v>
      </c>
      <c r="E141" s="414" t="s">
        <v>655</v>
      </c>
      <c r="F141" s="414" t="s">
        <v>656</v>
      </c>
      <c r="G141" s="414">
        <v>20151006</v>
      </c>
      <c r="H141" s="604">
        <v>20160331</v>
      </c>
      <c r="I141" s="763">
        <v>17331.689999999999</v>
      </c>
      <c r="J141" s="891"/>
      <c r="K141" s="764">
        <f t="shared" si="6"/>
        <v>17331.689999999999</v>
      </c>
      <c r="L141" s="643">
        <v>0</v>
      </c>
      <c r="M141" s="642">
        <f t="shared" si="4"/>
        <v>17331.689999999999</v>
      </c>
      <c r="N141" s="763">
        <v>17331.689999999999</v>
      </c>
      <c r="O141" s="644">
        <f t="shared" si="8"/>
        <v>0</v>
      </c>
    </row>
    <row r="142" spans="1:15">
      <c r="A142" s="451" t="s">
        <v>1471</v>
      </c>
      <c r="B142" s="414" t="s">
        <v>1496</v>
      </c>
      <c r="C142" s="414" t="s">
        <v>657</v>
      </c>
      <c r="D142" s="353" t="s">
        <v>658</v>
      </c>
      <c r="E142" s="414" t="s">
        <v>659</v>
      </c>
      <c r="F142" s="414" t="s">
        <v>539</v>
      </c>
      <c r="G142" s="414">
        <v>20160316</v>
      </c>
      <c r="H142" s="604">
        <v>20160416</v>
      </c>
      <c r="I142" s="763">
        <v>18799.73</v>
      </c>
      <c r="J142" s="891"/>
      <c r="K142" s="702">
        <f t="shared" si="6"/>
        <v>18799.73</v>
      </c>
      <c r="L142" s="643">
        <v>0</v>
      </c>
      <c r="M142" s="642">
        <f t="shared" si="4"/>
        <v>18799.73</v>
      </c>
      <c r="N142" s="763">
        <v>18799.73</v>
      </c>
      <c r="O142" s="644">
        <f t="shared" si="8"/>
        <v>0</v>
      </c>
    </row>
    <row r="143" spans="1:15">
      <c r="A143" s="451" t="s">
        <v>1471</v>
      </c>
      <c r="B143" s="414" t="s">
        <v>1496</v>
      </c>
      <c r="C143" s="414" t="s">
        <v>660</v>
      </c>
      <c r="D143" s="353" t="s">
        <v>661</v>
      </c>
      <c r="E143" s="414" t="s">
        <v>662</v>
      </c>
      <c r="F143" s="414" t="s">
        <v>539</v>
      </c>
      <c r="G143" s="414">
        <v>20160225</v>
      </c>
      <c r="H143" s="604">
        <v>20160331</v>
      </c>
      <c r="I143" s="763">
        <v>19756.2</v>
      </c>
      <c r="J143" s="891"/>
      <c r="K143" s="702">
        <f t="shared" si="6"/>
        <v>19756.2</v>
      </c>
      <c r="L143" s="643">
        <v>0</v>
      </c>
      <c r="M143" s="642">
        <f t="shared" si="4"/>
        <v>19756.2</v>
      </c>
      <c r="N143" s="763">
        <v>19756.2</v>
      </c>
      <c r="O143" s="644">
        <f t="shared" si="8"/>
        <v>0</v>
      </c>
    </row>
    <row r="144" spans="1:15">
      <c r="A144" s="451" t="s">
        <v>1471</v>
      </c>
      <c r="B144" s="414" t="s">
        <v>1496</v>
      </c>
      <c r="C144" s="414" t="s">
        <v>532</v>
      </c>
      <c r="D144" s="353" t="s">
        <v>501</v>
      </c>
      <c r="E144" s="414" t="s">
        <v>663</v>
      </c>
      <c r="F144" s="414" t="s">
        <v>534</v>
      </c>
      <c r="G144" s="414">
        <v>20140618</v>
      </c>
      <c r="H144" s="604">
        <v>20160331</v>
      </c>
      <c r="I144" s="763">
        <v>22294</v>
      </c>
      <c r="J144" s="891"/>
      <c r="K144" s="702">
        <f t="shared" si="6"/>
        <v>22294</v>
      </c>
      <c r="L144" s="643">
        <v>1430.18</v>
      </c>
      <c r="M144" s="642">
        <f t="shared" si="4"/>
        <v>20863.82</v>
      </c>
      <c r="N144" s="763">
        <v>20863.82</v>
      </c>
      <c r="O144" s="644">
        <f t="shared" si="8"/>
        <v>0</v>
      </c>
    </row>
    <row r="145" spans="1:15">
      <c r="A145" s="414" t="s">
        <v>1548</v>
      </c>
      <c r="B145" s="414" t="s">
        <v>1539</v>
      </c>
      <c r="C145" s="414" t="s">
        <v>664</v>
      </c>
      <c r="D145" s="353" t="s">
        <v>665</v>
      </c>
      <c r="E145" s="414" t="s">
        <v>666</v>
      </c>
      <c r="F145" s="414" t="s">
        <v>667</v>
      </c>
      <c r="G145" s="414">
        <v>20150521</v>
      </c>
      <c r="H145" s="604">
        <v>20160331</v>
      </c>
      <c r="I145" s="763">
        <v>404194.97</v>
      </c>
      <c r="J145" s="891"/>
      <c r="K145" s="702">
        <f t="shared" si="6"/>
        <v>404194.97</v>
      </c>
      <c r="L145" s="643">
        <v>383218.95</v>
      </c>
      <c r="M145" s="642">
        <f t="shared" si="4"/>
        <v>20976.01999999996</v>
      </c>
      <c r="N145" s="763">
        <v>20976.02</v>
      </c>
      <c r="O145" s="644">
        <v>0</v>
      </c>
    </row>
    <row r="146" spans="1:15">
      <c r="A146" s="414" t="s">
        <v>1548</v>
      </c>
      <c r="B146" s="414" t="s">
        <v>1527</v>
      </c>
      <c r="C146" s="414" t="s">
        <v>559</v>
      </c>
      <c r="D146" s="353" t="s">
        <v>560</v>
      </c>
      <c r="E146" s="414" t="s">
        <v>561</v>
      </c>
      <c r="F146" s="414" t="s">
        <v>474</v>
      </c>
      <c r="G146" s="414">
        <v>20160310</v>
      </c>
      <c r="H146" s="604">
        <v>20160410</v>
      </c>
      <c r="I146" s="763">
        <v>21600.03</v>
      </c>
      <c r="J146" s="891"/>
      <c r="K146" s="702">
        <f t="shared" si="6"/>
        <v>21600.03</v>
      </c>
      <c r="L146" s="643">
        <v>0</v>
      </c>
      <c r="M146" s="642">
        <f t="shared" si="4"/>
        <v>21600.03</v>
      </c>
      <c r="N146" s="763">
        <v>21600.03</v>
      </c>
      <c r="O146" s="644">
        <f t="shared" ref="O146:O158" si="9">SUM(M146-N146)</f>
        <v>0</v>
      </c>
    </row>
    <row r="147" spans="1:15">
      <c r="A147" s="451" t="s">
        <v>1481</v>
      </c>
      <c r="B147" s="414" t="s">
        <v>1480</v>
      </c>
      <c r="C147" s="414" t="s">
        <v>668</v>
      </c>
      <c r="D147" s="353" t="s">
        <v>593</v>
      </c>
      <c r="E147" s="414" t="s">
        <v>669</v>
      </c>
      <c r="F147" s="414" t="s">
        <v>670</v>
      </c>
      <c r="G147" s="414">
        <v>20160226</v>
      </c>
      <c r="H147" s="604">
        <v>20160331</v>
      </c>
      <c r="I147" s="763">
        <v>21732</v>
      </c>
      <c r="J147" s="891"/>
      <c r="K147" s="702">
        <f t="shared" si="6"/>
        <v>21732</v>
      </c>
      <c r="L147" s="643">
        <v>14487.99</v>
      </c>
      <c r="M147" s="642">
        <f t="shared" si="4"/>
        <v>7244.01</v>
      </c>
      <c r="N147" s="763">
        <v>7244.01</v>
      </c>
      <c r="O147" s="644">
        <f t="shared" si="9"/>
        <v>0</v>
      </c>
    </row>
    <row r="148" spans="1:15">
      <c r="A148" s="451" t="s">
        <v>1471</v>
      </c>
      <c r="B148" s="414" t="s">
        <v>1496</v>
      </c>
      <c r="C148" s="414" t="s">
        <v>671</v>
      </c>
      <c r="D148" s="353" t="s">
        <v>672</v>
      </c>
      <c r="E148" s="414" t="s">
        <v>673</v>
      </c>
      <c r="F148" s="414" t="s">
        <v>539</v>
      </c>
      <c r="G148" s="414">
        <v>20160211</v>
      </c>
      <c r="H148" s="604">
        <v>20160331</v>
      </c>
      <c r="I148" s="763">
        <v>22572</v>
      </c>
      <c r="J148" s="891"/>
      <c r="K148" s="764">
        <f t="shared" si="6"/>
        <v>22572</v>
      </c>
      <c r="L148" s="643">
        <v>0</v>
      </c>
      <c r="M148" s="642">
        <f t="shared" si="4"/>
        <v>22572</v>
      </c>
      <c r="N148" s="763">
        <v>22572</v>
      </c>
      <c r="O148" s="644">
        <f t="shared" si="9"/>
        <v>0</v>
      </c>
    </row>
    <row r="149" spans="1:15">
      <c r="A149" s="451" t="s">
        <v>1471</v>
      </c>
      <c r="B149" s="414" t="s">
        <v>1496</v>
      </c>
      <c r="C149" s="414" t="s">
        <v>674</v>
      </c>
      <c r="D149" s="353" t="s">
        <v>634</v>
      </c>
      <c r="E149" s="414" t="s">
        <v>675</v>
      </c>
      <c r="F149" s="414" t="s">
        <v>539</v>
      </c>
      <c r="G149" s="414">
        <v>20160323</v>
      </c>
      <c r="H149" s="604">
        <v>20160423</v>
      </c>
      <c r="I149" s="763">
        <v>22581.58</v>
      </c>
      <c r="J149" s="891"/>
      <c r="K149" s="764">
        <f t="shared" si="6"/>
        <v>22581.58</v>
      </c>
      <c r="L149" s="643">
        <v>0</v>
      </c>
      <c r="M149" s="642">
        <f t="shared" si="4"/>
        <v>22581.58</v>
      </c>
      <c r="N149" s="763">
        <v>22581.58</v>
      </c>
      <c r="O149" s="644">
        <f t="shared" si="9"/>
        <v>0</v>
      </c>
    </row>
    <row r="150" spans="1:15">
      <c r="A150" s="451" t="s">
        <v>1471</v>
      </c>
      <c r="B150" s="414" t="s">
        <v>1496</v>
      </c>
      <c r="C150" s="414" t="s">
        <v>676</v>
      </c>
      <c r="D150" s="353" t="s">
        <v>677</v>
      </c>
      <c r="E150" s="414" t="s">
        <v>678</v>
      </c>
      <c r="F150" s="414" t="s">
        <v>679</v>
      </c>
      <c r="G150" s="414">
        <v>20160314</v>
      </c>
      <c r="H150" s="604">
        <v>20160414</v>
      </c>
      <c r="I150" s="763">
        <v>22971</v>
      </c>
      <c r="J150" s="891"/>
      <c r="K150" s="702">
        <f t="shared" si="6"/>
        <v>22971</v>
      </c>
      <c r="L150" s="643">
        <v>0</v>
      </c>
      <c r="M150" s="642">
        <f t="shared" si="4"/>
        <v>22971</v>
      </c>
      <c r="N150" s="763">
        <v>22971</v>
      </c>
      <c r="O150" s="644">
        <f t="shared" si="9"/>
        <v>0</v>
      </c>
    </row>
    <row r="151" spans="1:15">
      <c r="A151" s="451" t="s">
        <v>1481</v>
      </c>
      <c r="B151" s="414" t="s">
        <v>1513</v>
      </c>
      <c r="C151" s="414" t="s">
        <v>478</v>
      </c>
      <c r="D151" s="353" t="s">
        <v>479</v>
      </c>
      <c r="E151" s="414" t="s">
        <v>480</v>
      </c>
      <c r="F151" s="414" t="s">
        <v>680</v>
      </c>
      <c r="G151" s="414">
        <v>20160323</v>
      </c>
      <c r="H151" s="604">
        <v>20160423</v>
      </c>
      <c r="I151" s="763">
        <v>23100</v>
      </c>
      <c r="J151" s="891"/>
      <c r="K151" s="764">
        <f t="shared" si="6"/>
        <v>23100</v>
      </c>
      <c r="L151" s="643">
        <v>0</v>
      </c>
      <c r="M151" s="642">
        <f t="shared" si="4"/>
        <v>23100</v>
      </c>
      <c r="N151" s="763">
        <v>23100</v>
      </c>
      <c r="O151" s="644">
        <f t="shared" si="9"/>
        <v>0</v>
      </c>
    </row>
    <row r="152" spans="1:15">
      <c r="A152" s="451" t="s">
        <v>1481</v>
      </c>
      <c r="B152" s="414" t="s">
        <v>1513</v>
      </c>
      <c r="C152" s="414" t="s">
        <v>478</v>
      </c>
      <c r="D152" s="353" t="s">
        <v>479</v>
      </c>
      <c r="E152" s="414" t="s">
        <v>480</v>
      </c>
      <c r="F152" s="414" t="s">
        <v>681</v>
      </c>
      <c r="G152" s="414">
        <v>20160323</v>
      </c>
      <c r="H152" s="604">
        <v>20160423</v>
      </c>
      <c r="I152" s="763">
        <v>24000</v>
      </c>
      <c r="J152" s="891"/>
      <c r="K152" s="702">
        <f t="shared" si="6"/>
        <v>24000</v>
      </c>
      <c r="L152" s="643">
        <v>0</v>
      </c>
      <c r="M152" s="642">
        <f t="shared" si="4"/>
        <v>24000</v>
      </c>
      <c r="N152" s="763">
        <v>24000</v>
      </c>
      <c r="O152" s="644">
        <f t="shared" si="9"/>
        <v>0</v>
      </c>
    </row>
    <row r="153" spans="1:15">
      <c r="A153" s="451" t="s">
        <v>1471</v>
      </c>
      <c r="B153" s="414" t="s">
        <v>1496</v>
      </c>
      <c r="C153" s="414" t="s">
        <v>633</v>
      </c>
      <c r="D153" s="353" t="s">
        <v>634</v>
      </c>
      <c r="E153" s="414" t="s">
        <v>635</v>
      </c>
      <c r="F153" s="414" t="s">
        <v>682</v>
      </c>
      <c r="G153" s="414">
        <v>20160310</v>
      </c>
      <c r="H153" s="604">
        <v>20160410</v>
      </c>
      <c r="I153" s="763">
        <v>24054</v>
      </c>
      <c r="J153" s="891"/>
      <c r="K153" s="702">
        <f t="shared" si="6"/>
        <v>24054</v>
      </c>
      <c r="L153" s="643">
        <v>0</v>
      </c>
      <c r="M153" s="642">
        <f t="shared" si="4"/>
        <v>24054</v>
      </c>
      <c r="N153" s="763">
        <v>24054</v>
      </c>
      <c r="O153" s="644">
        <f t="shared" si="9"/>
        <v>0</v>
      </c>
    </row>
    <row r="154" spans="1:15">
      <c r="A154" s="451" t="s">
        <v>1471</v>
      </c>
      <c r="B154" s="414" t="s">
        <v>1496</v>
      </c>
      <c r="C154" s="414" t="s">
        <v>683</v>
      </c>
      <c r="D154" s="353" t="s">
        <v>580</v>
      </c>
      <c r="E154" s="414" t="s">
        <v>684</v>
      </c>
      <c r="F154" s="414" t="s">
        <v>539</v>
      </c>
      <c r="G154" s="414">
        <v>20160226</v>
      </c>
      <c r="H154" s="604">
        <v>20160331</v>
      </c>
      <c r="I154" s="763">
        <v>24572.69</v>
      </c>
      <c r="J154" s="891"/>
      <c r="K154" s="702">
        <f t="shared" si="6"/>
        <v>24572.69</v>
      </c>
      <c r="L154" s="643">
        <v>0</v>
      </c>
      <c r="M154" s="642">
        <f t="shared" si="4"/>
        <v>24572.69</v>
      </c>
      <c r="N154" s="763">
        <v>24572.69</v>
      </c>
      <c r="O154" s="644">
        <f t="shared" si="9"/>
        <v>0</v>
      </c>
    </row>
    <row r="155" spans="1:15">
      <c r="A155" s="451" t="s">
        <v>1481</v>
      </c>
      <c r="B155" s="414" t="s">
        <v>1513</v>
      </c>
      <c r="C155" s="414" t="s">
        <v>494</v>
      </c>
      <c r="D155" s="353" t="s">
        <v>495</v>
      </c>
      <c r="E155" s="414" t="s">
        <v>496</v>
      </c>
      <c r="F155" s="414" t="s">
        <v>685</v>
      </c>
      <c r="G155" s="414">
        <v>20160323</v>
      </c>
      <c r="H155" s="604">
        <v>20160423</v>
      </c>
      <c r="I155" s="763">
        <v>25032</v>
      </c>
      <c r="J155" s="891"/>
      <c r="K155" s="702">
        <f t="shared" si="6"/>
        <v>25032</v>
      </c>
      <c r="L155" s="643">
        <v>0</v>
      </c>
      <c r="M155" s="642">
        <f t="shared" si="4"/>
        <v>25032</v>
      </c>
      <c r="N155" s="763">
        <v>25032</v>
      </c>
      <c r="O155" s="644">
        <f t="shared" si="9"/>
        <v>0</v>
      </c>
    </row>
    <row r="156" spans="1:15">
      <c r="A156" s="451" t="s">
        <v>1471</v>
      </c>
      <c r="B156" s="414" t="s">
        <v>1496</v>
      </c>
      <c r="C156" s="414" t="s">
        <v>686</v>
      </c>
      <c r="D156" s="353" t="s">
        <v>687</v>
      </c>
      <c r="E156" s="414" t="s">
        <v>688</v>
      </c>
      <c r="F156" s="414" t="s">
        <v>539</v>
      </c>
      <c r="G156" s="414">
        <v>20160304</v>
      </c>
      <c r="H156" s="604">
        <v>20160331</v>
      </c>
      <c r="I156" s="763">
        <v>26289.55</v>
      </c>
      <c r="J156" s="891"/>
      <c r="K156" s="642">
        <f t="shared" si="6"/>
        <v>26289.55</v>
      </c>
      <c r="L156" s="643">
        <v>0</v>
      </c>
      <c r="M156" s="642">
        <f t="shared" ref="M156:M219" si="10">SUM(K156-L156)</f>
        <v>26289.55</v>
      </c>
      <c r="N156" s="763">
        <v>26289.55</v>
      </c>
      <c r="O156" s="644">
        <f t="shared" si="9"/>
        <v>0</v>
      </c>
    </row>
    <row r="157" spans="1:15">
      <c r="A157" s="451" t="s">
        <v>1481</v>
      </c>
      <c r="B157" s="414" t="s">
        <v>1488</v>
      </c>
      <c r="C157" s="414" t="s">
        <v>689</v>
      </c>
      <c r="D157" s="353" t="s">
        <v>690</v>
      </c>
      <c r="E157" s="414" t="s">
        <v>691</v>
      </c>
      <c r="F157" s="414" t="s">
        <v>457</v>
      </c>
      <c r="G157" s="414">
        <v>20131030</v>
      </c>
      <c r="H157" s="604">
        <v>20161029</v>
      </c>
      <c r="I157" s="763">
        <v>83999.99</v>
      </c>
      <c r="J157" s="891"/>
      <c r="K157" s="752">
        <f t="shared" si="6"/>
        <v>83999.99</v>
      </c>
      <c r="L157" s="643">
        <v>12722.86</v>
      </c>
      <c r="M157" s="642">
        <f t="shared" si="10"/>
        <v>71277.13</v>
      </c>
      <c r="N157" s="763">
        <v>27999.99</v>
      </c>
      <c r="O157" s="644">
        <f t="shared" si="9"/>
        <v>43277.14</v>
      </c>
    </row>
    <row r="158" spans="1:15">
      <c r="A158" s="451" t="s">
        <v>1481</v>
      </c>
      <c r="B158" s="414" t="s">
        <v>1522</v>
      </c>
      <c r="C158" s="414" t="s">
        <v>563</v>
      </c>
      <c r="D158" s="353" t="s">
        <v>564</v>
      </c>
      <c r="E158" s="414" t="s">
        <v>565</v>
      </c>
      <c r="F158" s="414" t="s">
        <v>692</v>
      </c>
      <c r="G158" s="414">
        <v>20160323</v>
      </c>
      <c r="H158" s="604">
        <v>20160423</v>
      </c>
      <c r="I158" s="763">
        <v>29137.75</v>
      </c>
      <c r="J158" s="891"/>
      <c r="K158" s="642">
        <f t="shared" si="6"/>
        <v>29137.75</v>
      </c>
      <c r="L158" s="643">
        <v>0</v>
      </c>
      <c r="M158" s="642">
        <f t="shared" si="10"/>
        <v>29137.75</v>
      </c>
      <c r="N158" s="763">
        <v>29137.75</v>
      </c>
      <c r="O158" s="644">
        <f t="shared" si="9"/>
        <v>0</v>
      </c>
    </row>
    <row r="159" spans="1:15" s="894" customFormat="1">
      <c r="A159" s="451" t="s">
        <v>1481</v>
      </c>
      <c r="B159" s="451" t="s">
        <v>1477</v>
      </c>
      <c r="C159" s="451" t="s">
        <v>1484</v>
      </c>
      <c r="D159" s="452" t="s">
        <v>641</v>
      </c>
      <c r="E159" s="451" t="s">
        <v>693</v>
      </c>
      <c r="F159" s="451" t="s">
        <v>150</v>
      </c>
      <c r="G159" s="451">
        <v>20150226</v>
      </c>
      <c r="H159" s="604">
        <v>20170219</v>
      </c>
      <c r="I159" s="942">
        <v>7797182.5599999996</v>
      </c>
      <c r="J159" s="891">
        <v>1178474.1599999999</v>
      </c>
      <c r="K159" s="892">
        <f t="shared" si="6"/>
        <v>8975656.7199999988</v>
      </c>
      <c r="L159" s="941">
        <v>5491753.9100000001</v>
      </c>
      <c r="M159" s="892">
        <f t="shared" si="10"/>
        <v>3483902.8099999987</v>
      </c>
      <c r="N159" s="942">
        <v>2305428.65</v>
      </c>
      <c r="O159" s="893">
        <v>0</v>
      </c>
    </row>
    <row r="160" spans="1:15">
      <c r="A160" s="451" t="s">
        <v>1481</v>
      </c>
      <c r="B160" s="414" t="s">
        <v>1513</v>
      </c>
      <c r="C160" s="414" t="s">
        <v>478</v>
      </c>
      <c r="D160" s="353" t="s">
        <v>479</v>
      </c>
      <c r="E160" s="414" t="s">
        <v>480</v>
      </c>
      <c r="F160" s="414" t="s">
        <v>499</v>
      </c>
      <c r="G160" s="414">
        <v>20160323</v>
      </c>
      <c r="H160" s="604">
        <v>20160423</v>
      </c>
      <c r="I160" s="763">
        <v>30600</v>
      </c>
      <c r="J160" s="891"/>
      <c r="K160" s="642">
        <f t="shared" ref="K160:K223" si="11">SUM(I160:J160)</f>
        <v>30600</v>
      </c>
      <c r="L160" s="643">
        <v>0</v>
      </c>
      <c r="M160" s="642">
        <f t="shared" si="10"/>
        <v>30600</v>
      </c>
      <c r="N160" s="763">
        <v>30600</v>
      </c>
      <c r="O160" s="644">
        <f t="shared" ref="O160:O168" si="12">SUM(M160-N160)</f>
        <v>0</v>
      </c>
    </row>
    <row r="161" spans="1:15">
      <c r="A161" s="451" t="s">
        <v>1471</v>
      </c>
      <c r="B161" s="414" t="s">
        <v>1496</v>
      </c>
      <c r="C161" s="414" t="s">
        <v>694</v>
      </c>
      <c r="D161" s="353" t="s">
        <v>695</v>
      </c>
      <c r="E161" s="414" t="s">
        <v>696</v>
      </c>
      <c r="F161" s="414" t="s">
        <v>539</v>
      </c>
      <c r="G161" s="414">
        <v>20160323</v>
      </c>
      <c r="H161" s="604">
        <v>20160423</v>
      </c>
      <c r="I161" s="763">
        <v>30824.45</v>
      </c>
      <c r="J161" s="891"/>
      <c r="K161" s="752">
        <f t="shared" si="11"/>
        <v>30824.45</v>
      </c>
      <c r="L161" s="643">
        <v>0</v>
      </c>
      <c r="M161" s="642">
        <f t="shared" si="10"/>
        <v>30824.45</v>
      </c>
      <c r="N161" s="763">
        <v>30824.45</v>
      </c>
      <c r="O161" s="644">
        <f t="shared" si="12"/>
        <v>0</v>
      </c>
    </row>
    <row r="162" spans="1:15">
      <c r="A162" s="451" t="s">
        <v>1481</v>
      </c>
      <c r="B162" s="414" t="s">
        <v>1476</v>
      </c>
      <c r="C162" s="414" t="s">
        <v>475</v>
      </c>
      <c r="D162" s="353" t="s">
        <v>239</v>
      </c>
      <c r="E162" s="414" t="s">
        <v>697</v>
      </c>
      <c r="F162" s="414" t="s">
        <v>477</v>
      </c>
      <c r="G162" s="414">
        <v>20160324</v>
      </c>
      <c r="H162" s="604">
        <v>20160424</v>
      </c>
      <c r="I162" s="763">
        <v>31920</v>
      </c>
      <c r="J162" s="891"/>
      <c r="K162" s="752">
        <f t="shared" si="11"/>
        <v>31920</v>
      </c>
      <c r="L162" s="643">
        <v>0</v>
      </c>
      <c r="M162" s="642">
        <f t="shared" si="10"/>
        <v>31920</v>
      </c>
      <c r="N162" s="763">
        <v>31920</v>
      </c>
      <c r="O162" s="644">
        <f t="shared" si="12"/>
        <v>0</v>
      </c>
    </row>
    <row r="163" spans="1:15">
      <c r="A163" s="451" t="s">
        <v>1481</v>
      </c>
      <c r="B163" s="414" t="s">
        <v>1476</v>
      </c>
      <c r="C163" s="414" t="s">
        <v>618</v>
      </c>
      <c r="D163" s="353" t="s">
        <v>73</v>
      </c>
      <c r="E163" s="414" t="s">
        <v>698</v>
      </c>
      <c r="F163" s="414" t="s">
        <v>77</v>
      </c>
      <c r="G163" s="414">
        <v>20151127</v>
      </c>
      <c r="H163" s="604">
        <v>20161126</v>
      </c>
      <c r="I163" s="763">
        <v>42643.77</v>
      </c>
      <c r="J163" s="891"/>
      <c r="K163" s="642">
        <f t="shared" si="11"/>
        <v>42643.77</v>
      </c>
      <c r="L163" s="643">
        <v>10660.94</v>
      </c>
      <c r="M163" s="642">
        <f t="shared" si="10"/>
        <v>31982.829999999994</v>
      </c>
      <c r="N163" s="763">
        <v>31982.829999999994</v>
      </c>
      <c r="O163" s="644">
        <f t="shared" si="12"/>
        <v>0</v>
      </c>
    </row>
    <row r="164" spans="1:15">
      <c r="A164" s="451" t="s">
        <v>1481</v>
      </c>
      <c r="B164" s="414" t="s">
        <v>1489</v>
      </c>
      <c r="C164" s="414" t="s">
        <v>700</v>
      </c>
      <c r="D164" s="353" t="s">
        <v>80</v>
      </c>
      <c r="E164" s="414" t="s">
        <v>701</v>
      </c>
      <c r="F164" s="414" t="s">
        <v>702</v>
      </c>
      <c r="G164" s="414">
        <v>20160303</v>
      </c>
      <c r="H164" s="604">
        <v>20160331</v>
      </c>
      <c r="I164" s="763">
        <v>35137.24</v>
      </c>
      <c r="J164" s="891"/>
      <c r="K164" s="642">
        <f t="shared" si="11"/>
        <v>35137.24</v>
      </c>
      <c r="L164" s="643">
        <v>0</v>
      </c>
      <c r="M164" s="642">
        <f t="shared" si="10"/>
        <v>35137.24</v>
      </c>
      <c r="N164" s="763">
        <v>35137.24</v>
      </c>
      <c r="O164" s="644">
        <f t="shared" si="12"/>
        <v>0</v>
      </c>
    </row>
    <row r="165" spans="1:15">
      <c r="A165" s="451" t="s">
        <v>1481</v>
      </c>
      <c r="B165" s="414" t="s">
        <v>1491</v>
      </c>
      <c r="C165" s="414" t="s">
        <v>618</v>
      </c>
      <c r="D165" s="353" t="s">
        <v>73</v>
      </c>
      <c r="E165" s="414" t="s">
        <v>703</v>
      </c>
      <c r="F165" s="414" t="s">
        <v>77</v>
      </c>
      <c r="G165" s="414">
        <v>20151204</v>
      </c>
      <c r="H165" s="604">
        <v>20161130</v>
      </c>
      <c r="I165" s="763">
        <v>42643.77</v>
      </c>
      <c r="J165" s="891"/>
      <c r="K165" s="752">
        <f t="shared" si="11"/>
        <v>42643.77</v>
      </c>
      <c r="L165" s="643">
        <v>7107.3</v>
      </c>
      <c r="M165" s="642">
        <f t="shared" si="10"/>
        <v>35536.469999999994</v>
      </c>
      <c r="N165" s="763">
        <v>35536.469999999994</v>
      </c>
      <c r="O165" s="644">
        <f t="shared" si="12"/>
        <v>0</v>
      </c>
    </row>
    <row r="166" spans="1:15">
      <c r="A166" s="451" t="s">
        <v>1481</v>
      </c>
      <c r="B166" s="414" t="s">
        <v>1477</v>
      </c>
      <c r="C166" s="414" t="s">
        <v>704</v>
      </c>
      <c r="D166" s="353" t="s">
        <v>705</v>
      </c>
      <c r="E166" s="414" t="s">
        <v>706</v>
      </c>
      <c r="F166" s="414" t="s">
        <v>707</v>
      </c>
      <c r="G166" s="414">
        <v>20150522</v>
      </c>
      <c r="H166" s="604">
        <v>20160331</v>
      </c>
      <c r="I166" s="763">
        <v>806973.13</v>
      </c>
      <c r="J166" s="891"/>
      <c r="K166" s="642">
        <f t="shared" si="11"/>
        <v>806973.13</v>
      </c>
      <c r="L166" s="643">
        <v>770037.14</v>
      </c>
      <c r="M166" s="642">
        <f t="shared" si="10"/>
        <v>36935.989999999991</v>
      </c>
      <c r="N166" s="763">
        <v>36935.989999999991</v>
      </c>
      <c r="O166" s="644">
        <f t="shared" si="12"/>
        <v>0</v>
      </c>
    </row>
    <row r="167" spans="1:15">
      <c r="A167" s="451" t="s">
        <v>1471</v>
      </c>
      <c r="B167" s="414" t="s">
        <v>1496</v>
      </c>
      <c r="C167" s="414" t="s">
        <v>708</v>
      </c>
      <c r="D167" s="353" t="s">
        <v>580</v>
      </c>
      <c r="E167" s="414" t="s">
        <v>709</v>
      </c>
      <c r="F167" s="414" t="s">
        <v>539</v>
      </c>
      <c r="G167" s="414">
        <v>20160316</v>
      </c>
      <c r="H167" s="604">
        <v>20160416</v>
      </c>
      <c r="I167" s="763">
        <v>39272.99</v>
      </c>
      <c r="J167" s="891"/>
      <c r="K167" s="752">
        <f t="shared" si="11"/>
        <v>39272.99</v>
      </c>
      <c r="L167" s="643">
        <v>0</v>
      </c>
      <c r="M167" s="642">
        <f t="shared" si="10"/>
        <v>39272.99</v>
      </c>
      <c r="N167" s="763">
        <v>39272.99</v>
      </c>
      <c r="O167" s="644">
        <f t="shared" si="12"/>
        <v>0</v>
      </c>
    </row>
    <row r="168" spans="1:15">
      <c r="A168" s="451" t="s">
        <v>1481</v>
      </c>
      <c r="B168" s="414" t="s">
        <v>1513</v>
      </c>
      <c r="C168" s="414">
        <v>8.4</v>
      </c>
      <c r="D168" s="452" t="s">
        <v>71</v>
      </c>
      <c r="E168" s="414" t="s">
        <v>710</v>
      </c>
      <c r="F168" s="414" t="s">
        <v>711</v>
      </c>
      <c r="G168" s="414">
        <v>20150527</v>
      </c>
      <c r="H168" s="604">
        <v>20160331</v>
      </c>
      <c r="I168" s="763">
        <v>100000</v>
      </c>
      <c r="J168" s="891"/>
      <c r="K168" s="642">
        <f t="shared" si="11"/>
        <v>100000</v>
      </c>
      <c r="L168" s="643">
        <v>58122.04</v>
      </c>
      <c r="M168" s="642">
        <f t="shared" si="10"/>
        <v>41877.96</v>
      </c>
      <c r="N168" s="763">
        <v>41877.96</v>
      </c>
      <c r="O168" s="644">
        <f t="shared" si="12"/>
        <v>0</v>
      </c>
    </row>
    <row r="169" spans="1:15">
      <c r="A169" s="451" t="s">
        <v>1471</v>
      </c>
      <c r="B169" s="414" t="s">
        <v>1503</v>
      </c>
      <c r="C169" s="414" t="s">
        <v>712</v>
      </c>
      <c r="D169" s="353" t="s">
        <v>713</v>
      </c>
      <c r="E169" s="414" t="s">
        <v>714</v>
      </c>
      <c r="F169" s="414" t="s">
        <v>150</v>
      </c>
      <c r="G169" s="414">
        <v>20140514</v>
      </c>
      <c r="H169" s="604">
        <v>20160230</v>
      </c>
      <c r="I169" s="763">
        <v>2892054.99</v>
      </c>
      <c r="J169" s="891"/>
      <c r="K169" s="642">
        <f t="shared" si="11"/>
        <v>2892054.99</v>
      </c>
      <c r="L169" s="643">
        <v>2849756.2</v>
      </c>
      <c r="M169" s="642">
        <f t="shared" si="10"/>
        <v>42298.790000000037</v>
      </c>
      <c r="N169" s="763">
        <v>42298.79</v>
      </c>
      <c r="O169" s="644">
        <v>0</v>
      </c>
    </row>
    <row r="170" spans="1:15">
      <c r="A170" s="451" t="s">
        <v>1481</v>
      </c>
      <c r="B170" s="414" t="s">
        <v>1493</v>
      </c>
      <c r="C170" s="414" t="s">
        <v>618</v>
      </c>
      <c r="D170" s="353" t="s">
        <v>73</v>
      </c>
      <c r="E170" s="414" t="s">
        <v>715</v>
      </c>
      <c r="F170" s="414" t="s">
        <v>77</v>
      </c>
      <c r="G170" s="414">
        <v>20151127</v>
      </c>
      <c r="H170" s="604">
        <v>20161126</v>
      </c>
      <c r="I170" s="763">
        <v>42643.77</v>
      </c>
      <c r="J170" s="891"/>
      <c r="K170" s="642">
        <f t="shared" si="11"/>
        <v>42643.77</v>
      </c>
      <c r="L170" s="643">
        <v>7107.21</v>
      </c>
      <c r="M170" s="642">
        <f t="shared" si="10"/>
        <v>35536.559999999998</v>
      </c>
      <c r="N170" s="763">
        <v>35536.559999999998</v>
      </c>
      <c r="O170" s="644">
        <f t="shared" ref="O170:O179" si="13">SUM(M170-N170)</f>
        <v>0</v>
      </c>
    </row>
    <row r="171" spans="1:15">
      <c r="A171" s="451" t="s">
        <v>1481</v>
      </c>
      <c r="B171" s="414" t="s">
        <v>1486</v>
      </c>
      <c r="C171" s="414" t="s">
        <v>716</v>
      </c>
      <c r="D171" s="353" t="s">
        <v>717</v>
      </c>
      <c r="E171" s="414" t="s">
        <v>718</v>
      </c>
      <c r="F171" s="414" t="s">
        <v>150</v>
      </c>
      <c r="G171" s="414">
        <v>20150428</v>
      </c>
      <c r="H171" s="604">
        <v>20181231</v>
      </c>
      <c r="I171" s="763">
        <v>780630.89</v>
      </c>
      <c r="J171" s="891"/>
      <c r="K171" s="764">
        <f t="shared" si="11"/>
        <v>780630.89</v>
      </c>
      <c r="L171" s="643">
        <v>663306.27</v>
      </c>
      <c r="M171" s="642">
        <f t="shared" si="10"/>
        <v>117324.62</v>
      </c>
      <c r="N171" s="763">
        <v>42663.27</v>
      </c>
      <c r="O171" s="644">
        <f t="shared" si="13"/>
        <v>74661.350000000006</v>
      </c>
    </row>
    <row r="172" spans="1:15">
      <c r="A172" s="451" t="s">
        <v>1471</v>
      </c>
      <c r="B172" s="414" t="s">
        <v>1496</v>
      </c>
      <c r="C172" s="414" t="s">
        <v>719</v>
      </c>
      <c r="D172" s="353" t="s">
        <v>720</v>
      </c>
      <c r="E172" s="414" t="s">
        <v>721</v>
      </c>
      <c r="F172" s="414" t="s">
        <v>722</v>
      </c>
      <c r="G172" s="414">
        <v>20151105</v>
      </c>
      <c r="H172" s="604">
        <v>20171104</v>
      </c>
      <c r="I172" s="763">
        <v>51033.86</v>
      </c>
      <c r="J172" s="891"/>
      <c r="K172" s="702">
        <f t="shared" si="11"/>
        <v>51033.86</v>
      </c>
      <c r="L172" s="643">
        <v>7062.4</v>
      </c>
      <c r="M172" s="642">
        <f t="shared" si="10"/>
        <v>43971.46</v>
      </c>
      <c r="N172" s="763">
        <v>43971.46</v>
      </c>
      <c r="O172" s="644">
        <f t="shared" si="13"/>
        <v>0</v>
      </c>
    </row>
    <row r="173" spans="1:15">
      <c r="A173" s="451" t="s">
        <v>1481</v>
      </c>
      <c r="B173" s="414" t="s">
        <v>1477</v>
      </c>
      <c r="C173" s="414" t="s">
        <v>723</v>
      </c>
      <c r="D173" s="353" t="s">
        <v>724</v>
      </c>
      <c r="E173" s="414" t="s">
        <v>725</v>
      </c>
      <c r="F173" s="414" t="s">
        <v>403</v>
      </c>
      <c r="G173" s="414">
        <v>20151111</v>
      </c>
      <c r="H173" s="604">
        <v>20160331</v>
      </c>
      <c r="I173" s="763">
        <v>45600</v>
      </c>
      <c r="J173" s="891"/>
      <c r="K173" s="764">
        <f t="shared" si="11"/>
        <v>45600</v>
      </c>
      <c r="L173" s="643">
        <v>0</v>
      </c>
      <c r="M173" s="642">
        <f t="shared" si="10"/>
        <v>45600</v>
      </c>
      <c r="N173" s="763">
        <v>45600</v>
      </c>
      <c r="O173" s="644">
        <f t="shared" si="13"/>
        <v>0</v>
      </c>
    </row>
    <row r="174" spans="1:15">
      <c r="A174" s="451" t="s">
        <v>1471</v>
      </c>
      <c r="B174" s="414" t="s">
        <v>1496</v>
      </c>
      <c r="C174" s="414" t="s">
        <v>726</v>
      </c>
      <c r="D174" s="353" t="s">
        <v>727</v>
      </c>
      <c r="E174" s="414" t="s">
        <v>728</v>
      </c>
      <c r="F174" s="414" t="s">
        <v>539</v>
      </c>
      <c r="G174" s="414">
        <v>20160309</v>
      </c>
      <c r="H174" s="604">
        <v>20160409</v>
      </c>
      <c r="I174" s="763">
        <v>48771.47</v>
      </c>
      <c r="J174" s="891"/>
      <c r="K174" s="764">
        <f t="shared" si="11"/>
        <v>48771.47</v>
      </c>
      <c r="L174" s="643">
        <v>0</v>
      </c>
      <c r="M174" s="642">
        <f t="shared" si="10"/>
        <v>48771.47</v>
      </c>
      <c r="N174" s="763">
        <v>48771.47</v>
      </c>
      <c r="O174" s="644">
        <f t="shared" si="13"/>
        <v>0</v>
      </c>
    </row>
    <row r="175" spans="1:15">
      <c r="A175" s="451" t="s">
        <v>1481</v>
      </c>
      <c r="B175" s="414" t="s">
        <v>1522</v>
      </c>
      <c r="C175" s="414" t="s">
        <v>729</v>
      </c>
      <c r="D175" s="353" t="s">
        <v>730</v>
      </c>
      <c r="E175" s="414" t="s">
        <v>731</v>
      </c>
      <c r="F175" s="414" t="s">
        <v>732</v>
      </c>
      <c r="G175" s="414">
        <v>20141016</v>
      </c>
      <c r="H175" s="604">
        <v>20171031</v>
      </c>
      <c r="I175" s="763">
        <v>306000</v>
      </c>
      <c r="J175" s="891"/>
      <c r="K175" s="702">
        <f t="shared" si="11"/>
        <v>306000</v>
      </c>
      <c r="L175" s="643">
        <v>225872.5</v>
      </c>
      <c r="M175" s="642">
        <f t="shared" si="10"/>
        <v>80127.5</v>
      </c>
      <c r="N175" s="763">
        <v>50606.84</v>
      </c>
      <c r="O175" s="644">
        <f t="shared" si="13"/>
        <v>29520.660000000003</v>
      </c>
    </row>
    <row r="176" spans="1:15">
      <c r="A176" s="414" t="s">
        <v>1471</v>
      </c>
      <c r="B176" s="414" t="s">
        <v>1544</v>
      </c>
      <c r="C176" s="414" t="s">
        <v>615</v>
      </c>
      <c r="D176" s="353" t="s">
        <v>616</v>
      </c>
      <c r="E176" s="414" t="s">
        <v>733</v>
      </c>
      <c r="F176" s="414" t="s">
        <v>150</v>
      </c>
      <c r="G176" s="414">
        <v>20150317</v>
      </c>
      <c r="H176" s="604">
        <v>20161130</v>
      </c>
      <c r="I176" s="763">
        <v>535799.99</v>
      </c>
      <c r="J176" s="891"/>
      <c r="K176" s="702">
        <f t="shared" si="11"/>
        <v>535799.99</v>
      </c>
      <c r="L176" s="643">
        <v>484143.18</v>
      </c>
      <c r="M176" s="642">
        <f t="shared" si="10"/>
        <v>51656.81</v>
      </c>
      <c r="N176" s="763">
        <v>51656.81</v>
      </c>
      <c r="O176" s="644">
        <f t="shared" si="13"/>
        <v>0</v>
      </c>
    </row>
    <row r="177" spans="1:15">
      <c r="A177" s="451" t="s">
        <v>1471</v>
      </c>
      <c r="B177" s="414" t="s">
        <v>1497</v>
      </c>
      <c r="C177" s="414" t="s">
        <v>734</v>
      </c>
      <c r="D177" s="353" t="s">
        <v>735</v>
      </c>
      <c r="E177" s="414" t="s">
        <v>736</v>
      </c>
      <c r="F177" s="414" t="s">
        <v>737</v>
      </c>
      <c r="G177" s="414">
        <v>20160304</v>
      </c>
      <c r="H177" s="604">
        <v>20160331</v>
      </c>
      <c r="I177" s="763">
        <v>51759.99</v>
      </c>
      <c r="J177" s="891"/>
      <c r="K177" s="764">
        <f t="shared" si="11"/>
        <v>51759.99</v>
      </c>
      <c r="L177" s="643">
        <v>0</v>
      </c>
      <c r="M177" s="642">
        <f t="shared" si="10"/>
        <v>51759.99</v>
      </c>
      <c r="N177" s="763">
        <v>51759.99</v>
      </c>
      <c r="O177" s="644">
        <f t="shared" si="13"/>
        <v>0</v>
      </c>
    </row>
    <row r="178" spans="1:15">
      <c r="A178" s="451" t="s">
        <v>1481</v>
      </c>
      <c r="B178" s="414" t="s">
        <v>1513</v>
      </c>
      <c r="C178" s="414" t="s">
        <v>494</v>
      </c>
      <c r="D178" s="353" t="s">
        <v>495</v>
      </c>
      <c r="E178" s="414" t="s">
        <v>496</v>
      </c>
      <c r="F178" s="414" t="s">
        <v>738</v>
      </c>
      <c r="G178" s="414">
        <v>20160323</v>
      </c>
      <c r="H178" s="604">
        <v>20160423</v>
      </c>
      <c r="I178" s="763">
        <v>53370</v>
      </c>
      <c r="J178" s="891"/>
      <c r="K178" s="702">
        <f t="shared" si="11"/>
        <v>53370</v>
      </c>
      <c r="L178" s="643">
        <v>0</v>
      </c>
      <c r="M178" s="642">
        <f t="shared" si="10"/>
        <v>53370</v>
      </c>
      <c r="N178" s="763">
        <v>53370</v>
      </c>
      <c r="O178" s="644">
        <f t="shared" si="13"/>
        <v>0</v>
      </c>
    </row>
    <row r="179" spans="1:15">
      <c r="A179" s="451" t="s">
        <v>1504</v>
      </c>
      <c r="B179" s="414" t="s">
        <v>1521</v>
      </c>
      <c r="C179" s="414" t="s">
        <v>739</v>
      </c>
      <c r="D179" s="353" t="s">
        <v>740</v>
      </c>
      <c r="E179" s="414" t="s">
        <v>741</v>
      </c>
      <c r="F179" s="414" t="s">
        <v>150</v>
      </c>
      <c r="G179" s="414">
        <v>20150205</v>
      </c>
      <c r="H179" s="604">
        <v>20161031</v>
      </c>
      <c r="I179" s="763">
        <v>281010</v>
      </c>
      <c r="J179" s="891"/>
      <c r="K179" s="764">
        <f t="shared" si="11"/>
        <v>281010</v>
      </c>
      <c r="L179" s="643">
        <v>225926.28</v>
      </c>
      <c r="M179" s="642">
        <f t="shared" si="10"/>
        <v>55083.72</v>
      </c>
      <c r="N179" s="763">
        <v>55083.72</v>
      </c>
      <c r="O179" s="644">
        <f t="shared" si="13"/>
        <v>0</v>
      </c>
    </row>
    <row r="180" spans="1:15">
      <c r="A180" s="451" t="s">
        <v>1481</v>
      </c>
      <c r="B180" s="414" t="s">
        <v>1475</v>
      </c>
      <c r="C180" s="414" t="s">
        <v>742</v>
      </c>
      <c r="D180" s="353" t="s">
        <v>743</v>
      </c>
      <c r="E180" s="414" t="s">
        <v>744</v>
      </c>
      <c r="F180" s="414" t="s">
        <v>745</v>
      </c>
      <c r="G180" s="414">
        <v>20150519</v>
      </c>
      <c r="H180" s="604">
        <v>20160331</v>
      </c>
      <c r="I180" s="763">
        <v>689827.68</v>
      </c>
      <c r="J180" s="891"/>
      <c r="K180" s="764">
        <f t="shared" si="11"/>
        <v>689827.68</v>
      </c>
      <c r="L180" s="643">
        <v>632342.04</v>
      </c>
      <c r="M180" s="642">
        <f t="shared" si="10"/>
        <v>57485.640000000014</v>
      </c>
      <c r="N180" s="763">
        <v>57485.64</v>
      </c>
      <c r="O180" s="644">
        <v>0</v>
      </c>
    </row>
    <row r="181" spans="1:15">
      <c r="A181" s="451" t="s">
        <v>1504</v>
      </c>
      <c r="B181" s="414" t="s">
        <v>1517</v>
      </c>
      <c r="C181" s="414" t="s">
        <v>746</v>
      </c>
      <c r="D181" s="353" t="s">
        <v>46</v>
      </c>
      <c r="E181" s="414" t="s">
        <v>584</v>
      </c>
      <c r="F181" s="414" t="s">
        <v>747</v>
      </c>
      <c r="G181" s="414">
        <v>20160310</v>
      </c>
      <c r="H181" s="604">
        <v>20160410</v>
      </c>
      <c r="I181" s="763">
        <v>58710</v>
      </c>
      <c r="J181" s="891"/>
      <c r="K181" s="764">
        <f t="shared" si="11"/>
        <v>58710</v>
      </c>
      <c r="L181" s="643">
        <v>0</v>
      </c>
      <c r="M181" s="642">
        <f t="shared" si="10"/>
        <v>58710</v>
      </c>
      <c r="N181" s="763">
        <v>58710</v>
      </c>
      <c r="O181" s="644">
        <v>0</v>
      </c>
    </row>
    <row r="182" spans="1:15">
      <c r="A182" s="451" t="s">
        <v>1481</v>
      </c>
      <c r="B182" s="414" t="s">
        <v>1513</v>
      </c>
      <c r="C182" s="414" t="s">
        <v>478</v>
      </c>
      <c r="D182" s="353" t="s">
        <v>479</v>
      </c>
      <c r="E182" s="414" t="s">
        <v>480</v>
      </c>
      <c r="F182" s="414" t="s">
        <v>574</v>
      </c>
      <c r="G182" s="414">
        <v>20160323</v>
      </c>
      <c r="H182" s="604">
        <v>20160423</v>
      </c>
      <c r="I182" s="763">
        <v>60000</v>
      </c>
      <c r="J182" s="891"/>
      <c r="K182" s="702">
        <f t="shared" si="11"/>
        <v>60000</v>
      </c>
      <c r="L182" s="643">
        <v>0</v>
      </c>
      <c r="M182" s="642">
        <f t="shared" si="10"/>
        <v>60000</v>
      </c>
      <c r="N182" s="763">
        <v>60000</v>
      </c>
      <c r="O182" s="644">
        <f>SUM(M182-N182)</f>
        <v>0</v>
      </c>
    </row>
    <row r="183" spans="1:15" s="894" customFormat="1">
      <c r="A183" s="451" t="s">
        <v>1481</v>
      </c>
      <c r="B183" s="451" t="s">
        <v>1477</v>
      </c>
      <c r="C183" s="451" t="s">
        <v>748</v>
      </c>
      <c r="D183" s="452" t="s">
        <v>546</v>
      </c>
      <c r="E183" s="451" t="s">
        <v>749</v>
      </c>
      <c r="F183" s="451" t="s">
        <v>750</v>
      </c>
      <c r="G183" s="451">
        <v>20150622</v>
      </c>
      <c r="H183" s="604">
        <v>20160331</v>
      </c>
      <c r="I183" s="942">
        <v>60767.99</v>
      </c>
      <c r="J183" s="891"/>
      <c r="K183" s="943">
        <f t="shared" si="11"/>
        <v>60767.99</v>
      </c>
      <c r="L183" s="941">
        <v>0</v>
      </c>
      <c r="M183" s="892">
        <f t="shared" si="10"/>
        <v>60767.99</v>
      </c>
      <c r="N183" s="942">
        <v>60767.99</v>
      </c>
      <c r="O183" s="893">
        <f>SUM(M183-N183)</f>
        <v>0</v>
      </c>
    </row>
    <row r="184" spans="1:15">
      <c r="A184" s="451" t="s">
        <v>1504</v>
      </c>
      <c r="B184" s="414" t="s">
        <v>1506</v>
      </c>
      <c r="C184" s="414" t="s">
        <v>751</v>
      </c>
      <c r="D184" s="353" t="s">
        <v>752</v>
      </c>
      <c r="E184" s="414" t="s">
        <v>753</v>
      </c>
      <c r="F184" s="414" t="s">
        <v>667</v>
      </c>
      <c r="G184" s="414">
        <v>20151126</v>
      </c>
      <c r="H184" s="604">
        <v>20160331</v>
      </c>
      <c r="I184" s="763">
        <v>144944.46</v>
      </c>
      <c r="J184" s="891"/>
      <c r="K184" s="702">
        <f t="shared" si="11"/>
        <v>144944.46</v>
      </c>
      <c r="L184" s="643">
        <v>82671.3</v>
      </c>
      <c r="M184" s="642">
        <f t="shared" si="10"/>
        <v>62273.159999999989</v>
      </c>
      <c r="N184" s="763">
        <v>62273.159999999989</v>
      </c>
      <c r="O184" s="644">
        <f>SUM(M184-N184)</f>
        <v>0</v>
      </c>
    </row>
    <row r="185" spans="1:15">
      <c r="A185" s="451" t="s">
        <v>1481</v>
      </c>
      <c r="B185" s="414" t="s">
        <v>1475</v>
      </c>
      <c r="C185" s="414" t="s">
        <v>742</v>
      </c>
      <c r="D185" s="353" t="s">
        <v>754</v>
      </c>
      <c r="E185" s="414" t="s">
        <v>755</v>
      </c>
      <c r="F185" s="414" t="s">
        <v>745</v>
      </c>
      <c r="G185" s="414">
        <v>20150519</v>
      </c>
      <c r="H185" s="604">
        <v>20160518</v>
      </c>
      <c r="I185" s="763">
        <v>679440</v>
      </c>
      <c r="J185" s="891"/>
      <c r="K185" s="702">
        <f t="shared" si="11"/>
        <v>679440</v>
      </c>
      <c r="L185" s="643">
        <v>616740</v>
      </c>
      <c r="M185" s="642">
        <f t="shared" si="10"/>
        <v>62700</v>
      </c>
      <c r="N185" s="763">
        <v>62700</v>
      </c>
      <c r="O185" s="644">
        <f>SUM(M185-N185)</f>
        <v>0</v>
      </c>
    </row>
    <row r="186" spans="1:15" s="894" customFormat="1">
      <c r="A186" s="451" t="s">
        <v>1481</v>
      </c>
      <c r="B186" s="451" t="s">
        <v>1495</v>
      </c>
      <c r="C186" s="451" t="s">
        <v>756</v>
      </c>
      <c r="D186" s="452" t="s">
        <v>757</v>
      </c>
      <c r="E186" s="451" t="s">
        <v>758</v>
      </c>
      <c r="F186" s="451" t="s">
        <v>759</v>
      </c>
      <c r="G186" s="451">
        <v>20140716</v>
      </c>
      <c r="H186" s="604">
        <v>20160630</v>
      </c>
      <c r="I186" s="942">
        <v>410062.08000000002</v>
      </c>
      <c r="J186" s="891"/>
      <c r="K186" s="944">
        <f t="shared" si="11"/>
        <v>410062.08000000002</v>
      </c>
      <c r="L186" s="941">
        <v>341717.48</v>
      </c>
      <c r="M186" s="892">
        <f t="shared" si="10"/>
        <v>68344.600000000035</v>
      </c>
      <c r="N186" s="942">
        <v>68344.600000000006</v>
      </c>
      <c r="O186" s="893">
        <v>0</v>
      </c>
    </row>
    <row r="187" spans="1:15">
      <c r="A187" s="451" t="s">
        <v>1481</v>
      </c>
      <c r="B187" s="414" t="s">
        <v>1477</v>
      </c>
      <c r="C187" s="414" t="s">
        <v>640</v>
      </c>
      <c r="D187" s="353" t="s">
        <v>641</v>
      </c>
      <c r="E187" s="414" t="s">
        <v>642</v>
      </c>
      <c r="F187" s="414" t="s">
        <v>150</v>
      </c>
      <c r="G187" s="414">
        <v>20160210</v>
      </c>
      <c r="H187" s="604">
        <v>20180217</v>
      </c>
      <c r="I187" s="763">
        <v>136800</v>
      </c>
      <c r="J187" s="891"/>
      <c r="K187" s="764">
        <f t="shared" si="11"/>
        <v>136800</v>
      </c>
      <c r="L187" s="643">
        <v>0</v>
      </c>
      <c r="M187" s="642">
        <f t="shared" si="10"/>
        <v>136800</v>
      </c>
      <c r="N187" s="763">
        <v>68400</v>
      </c>
      <c r="O187" s="644">
        <f t="shared" ref="O187:O205" si="14">SUM(M187-N187)</f>
        <v>68400</v>
      </c>
    </row>
    <row r="188" spans="1:15">
      <c r="A188" s="414" t="s">
        <v>1481</v>
      </c>
      <c r="B188" s="414" t="s">
        <v>1547</v>
      </c>
      <c r="C188" s="414" t="s">
        <v>760</v>
      </c>
      <c r="D188" s="353" t="s">
        <v>71</v>
      </c>
      <c r="E188" s="414" t="s">
        <v>761</v>
      </c>
      <c r="F188" s="414" t="s">
        <v>762</v>
      </c>
      <c r="G188" s="414">
        <v>20160310</v>
      </c>
      <c r="H188" s="604">
        <v>20160410</v>
      </c>
      <c r="I188" s="763">
        <v>77559.899999999994</v>
      </c>
      <c r="J188" s="891"/>
      <c r="K188" s="702">
        <f t="shared" si="11"/>
        <v>77559.899999999994</v>
      </c>
      <c r="L188" s="643">
        <v>0</v>
      </c>
      <c r="M188" s="642">
        <f t="shared" si="10"/>
        <v>77559.899999999994</v>
      </c>
      <c r="N188" s="763">
        <v>77559.899999999994</v>
      </c>
      <c r="O188" s="644">
        <f t="shared" si="14"/>
        <v>0</v>
      </c>
    </row>
    <row r="189" spans="1:15">
      <c r="A189" s="451" t="s">
        <v>1481</v>
      </c>
      <c r="B189" s="414" t="s">
        <v>1522</v>
      </c>
      <c r="C189" s="414" t="s">
        <v>763</v>
      </c>
      <c r="D189" s="353" t="s">
        <v>764</v>
      </c>
      <c r="E189" s="414" t="s">
        <v>765</v>
      </c>
      <c r="F189" s="414" t="s">
        <v>77</v>
      </c>
      <c r="G189" s="414">
        <v>20151021</v>
      </c>
      <c r="H189" s="604">
        <v>20160331</v>
      </c>
      <c r="I189" s="763">
        <v>95000</v>
      </c>
      <c r="J189" s="891"/>
      <c r="K189" s="702">
        <f t="shared" si="11"/>
        <v>95000</v>
      </c>
      <c r="L189" s="643">
        <v>16166.28</v>
      </c>
      <c r="M189" s="642">
        <f t="shared" si="10"/>
        <v>78833.72</v>
      </c>
      <c r="N189" s="763">
        <v>78833.72</v>
      </c>
      <c r="O189" s="644">
        <f t="shared" si="14"/>
        <v>0</v>
      </c>
    </row>
    <row r="190" spans="1:15">
      <c r="A190" s="451" t="s">
        <v>1471</v>
      </c>
      <c r="B190" s="414" t="s">
        <v>1496</v>
      </c>
      <c r="C190" s="414" t="s">
        <v>766</v>
      </c>
      <c r="D190" s="353" t="s">
        <v>587</v>
      </c>
      <c r="E190" s="414" t="s">
        <v>767</v>
      </c>
      <c r="F190" s="414" t="s">
        <v>539</v>
      </c>
      <c r="G190" s="414">
        <v>20160309</v>
      </c>
      <c r="H190" s="604">
        <v>20160409</v>
      </c>
      <c r="I190" s="763">
        <v>86457.600000000006</v>
      </c>
      <c r="J190" s="891"/>
      <c r="K190" s="764">
        <f t="shared" si="11"/>
        <v>86457.600000000006</v>
      </c>
      <c r="L190" s="643">
        <v>0</v>
      </c>
      <c r="M190" s="642">
        <f t="shared" si="10"/>
        <v>86457.600000000006</v>
      </c>
      <c r="N190" s="763">
        <v>86457.600000000006</v>
      </c>
      <c r="O190" s="644">
        <f t="shared" si="14"/>
        <v>0</v>
      </c>
    </row>
    <row r="191" spans="1:15">
      <c r="A191" s="451" t="s">
        <v>1481</v>
      </c>
      <c r="B191" s="414" t="s">
        <v>1480</v>
      </c>
      <c r="C191" s="414" t="s">
        <v>592</v>
      </c>
      <c r="D191" s="353" t="s">
        <v>153</v>
      </c>
      <c r="E191" s="414" t="s">
        <v>768</v>
      </c>
      <c r="F191" s="414" t="s">
        <v>150</v>
      </c>
      <c r="G191" s="414">
        <v>20150921</v>
      </c>
      <c r="H191" s="604">
        <v>20160331</v>
      </c>
      <c r="I191" s="763">
        <v>130839.99</v>
      </c>
      <c r="J191" s="891"/>
      <c r="K191" s="702">
        <f t="shared" si="11"/>
        <v>130839.99</v>
      </c>
      <c r="L191" s="643">
        <v>39074</v>
      </c>
      <c r="M191" s="642">
        <f t="shared" si="10"/>
        <v>91765.99</v>
      </c>
      <c r="N191" s="763">
        <v>91765.99</v>
      </c>
      <c r="O191" s="644">
        <f t="shared" si="14"/>
        <v>0</v>
      </c>
    </row>
    <row r="192" spans="1:15">
      <c r="A192" s="451" t="s">
        <v>1471</v>
      </c>
      <c r="B192" s="414" t="s">
        <v>1496</v>
      </c>
      <c r="C192" s="414" t="s">
        <v>769</v>
      </c>
      <c r="D192" s="353" t="s">
        <v>687</v>
      </c>
      <c r="E192" s="414" t="s">
        <v>770</v>
      </c>
      <c r="F192" s="414" t="s">
        <v>539</v>
      </c>
      <c r="G192" s="414">
        <v>20151218</v>
      </c>
      <c r="H192" s="604">
        <v>20160331</v>
      </c>
      <c r="I192" s="763">
        <v>123989.3</v>
      </c>
      <c r="J192" s="891"/>
      <c r="K192" s="702">
        <f t="shared" si="11"/>
        <v>123989.3</v>
      </c>
      <c r="L192" s="643">
        <v>29075.47</v>
      </c>
      <c r="M192" s="642">
        <f t="shared" si="10"/>
        <v>94913.83</v>
      </c>
      <c r="N192" s="763">
        <v>94913.83</v>
      </c>
      <c r="O192" s="644">
        <f t="shared" si="14"/>
        <v>0</v>
      </c>
    </row>
    <row r="193" spans="1:15">
      <c r="A193" s="451" t="s">
        <v>1481</v>
      </c>
      <c r="B193" s="414" t="s">
        <v>1523</v>
      </c>
      <c r="C193" s="414" t="s">
        <v>771</v>
      </c>
      <c r="D193" s="353" t="s">
        <v>772</v>
      </c>
      <c r="E193" s="414" t="s">
        <v>773</v>
      </c>
      <c r="F193" s="414" t="s">
        <v>78</v>
      </c>
      <c r="G193" s="414">
        <v>20141121</v>
      </c>
      <c r="H193" s="604">
        <v>20160331</v>
      </c>
      <c r="I193" s="763">
        <v>150080</v>
      </c>
      <c r="J193" s="891"/>
      <c r="K193" s="702">
        <f t="shared" si="11"/>
        <v>150080</v>
      </c>
      <c r="L193" s="643">
        <v>50652</v>
      </c>
      <c r="M193" s="642">
        <f t="shared" si="10"/>
        <v>99428</v>
      </c>
      <c r="N193" s="763">
        <v>99428</v>
      </c>
      <c r="O193" s="644">
        <f t="shared" si="14"/>
        <v>0</v>
      </c>
    </row>
    <row r="194" spans="1:15">
      <c r="A194" s="451" t="s">
        <v>1481</v>
      </c>
      <c r="B194" s="414" t="s">
        <v>1475</v>
      </c>
      <c r="C194" s="414" t="s">
        <v>618</v>
      </c>
      <c r="D194" s="353" t="s">
        <v>73</v>
      </c>
      <c r="E194" s="414" t="s">
        <v>774</v>
      </c>
      <c r="F194" s="414" t="s">
        <v>77</v>
      </c>
      <c r="G194" s="414">
        <v>20151202</v>
      </c>
      <c r="H194" s="604">
        <v>20161201</v>
      </c>
      <c r="I194" s="763">
        <v>141605.94</v>
      </c>
      <c r="J194" s="891"/>
      <c r="K194" s="702">
        <f t="shared" si="11"/>
        <v>141605.94</v>
      </c>
      <c r="L194" s="643">
        <v>91471.61</v>
      </c>
      <c r="M194" s="642">
        <f t="shared" si="10"/>
        <v>50134.33</v>
      </c>
      <c r="N194" s="763">
        <v>50134.33</v>
      </c>
      <c r="O194" s="644">
        <f t="shared" si="14"/>
        <v>0</v>
      </c>
    </row>
    <row r="195" spans="1:15">
      <c r="A195" s="451" t="s">
        <v>1504</v>
      </c>
      <c r="B195" s="414" t="s">
        <v>1517</v>
      </c>
      <c r="C195" s="414" t="s">
        <v>583</v>
      </c>
      <c r="D195" s="353" t="s">
        <v>46</v>
      </c>
      <c r="E195" s="414" t="s">
        <v>584</v>
      </c>
      <c r="F195" s="414" t="s">
        <v>747</v>
      </c>
      <c r="G195" s="414">
        <v>20160310</v>
      </c>
      <c r="H195" s="604">
        <v>20160410</v>
      </c>
      <c r="I195" s="763">
        <v>105321.75</v>
      </c>
      <c r="J195" s="891"/>
      <c r="K195" s="642">
        <f t="shared" si="11"/>
        <v>105321.75</v>
      </c>
      <c r="L195" s="643">
        <v>0</v>
      </c>
      <c r="M195" s="642">
        <f t="shared" si="10"/>
        <v>105321.75</v>
      </c>
      <c r="N195" s="763">
        <v>105321.75</v>
      </c>
      <c r="O195" s="644">
        <f t="shared" si="14"/>
        <v>0</v>
      </c>
    </row>
    <row r="196" spans="1:15">
      <c r="A196" s="414" t="s">
        <v>1471</v>
      </c>
      <c r="B196" s="414" t="s">
        <v>1544</v>
      </c>
      <c r="C196" s="414" t="s">
        <v>775</v>
      </c>
      <c r="D196" s="353" t="s">
        <v>665</v>
      </c>
      <c r="E196" s="414" t="s">
        <v>776</v>
      </c>
      <c r="F196" s="414" t="s">
        <v>667</v>
      </c>
      <c r="G196" s="414">
        <v>20151125</v>
      </c>
      <c r="H196" s="604">
        <v>20160331</v>
      </c>
      <c r="I196" s="763">
        <v>515262.89</v>
      </c>
      <c r="J196" s="891"/>
      <c r="K196" s="752">
        <f t="shared" si="11"/>
        <v>515262.89</v>
      </c>
      <c r="L196" s="643">
        <v>398173.5</v>
      </c>
      <c r="M196" s="642">
        <f t="shared" si="10"/>
        <v>117089.39000000001</v>
      </c>
      <c r="N196" s="763">
        <v>117089.39000000001</v>
      </c>
      <c r="O196" s="644">
        <f t="shared" si="14"/>
        <v>0</v>
      </c>
    </row>
    <row r="197" spans="1:15">
      <c r="A197" s="451" t="s">
        <v>1481</v>
      </c>
      <c r="B197" s="414" t="s">
        <v>1516</v>
      </c>
      <c r="C197" s="414" t="s">
        <v>777</v>
      </c>
      <c r="D197" s="353" t="s">
        <v>778</v>
      </c>
      <c r="E197" s="414" t="s">
        <v>779</v>
      </c>
      <c r="F197" s="414" t="s">
        <v>76</v>
      </c>
      <c r="G197" s="414">
        <v>20160323</v>
      </c>
      <c r="H197" s="604">
        <v>20160423</v>
      </c>
      <c r="I197" s="763">
        <v>120000</v>
      </c>
      <c r="J197" s="891"/>
      <c r="K197" s="642">
        <f t="shared" si="11"/>
        <v>120000</v>
      </c>
      <c r="L197" s="643">
        <v>0</v>
      </c>
      <c r="M197" s="642">
        <f t="shared" si="10"/>
        <v>120000</v>
      </c>
      <c r="N197" s="763">
        <v>120000</v>
      </c>
      <c r="O197" s="644">
        <f t="shared" si="14"/>
        <v>0</v>
      </c>
    </row>
    <row r="198" spans="1:15">
      <c r="A198" s="451" t="s">
        <v>1481</v>
      </c>
      <c r="B198" s="414" t="s">
        <v>1480</v>
      </c>
      <c r="C198" s="414" t="s">
        <v>468</v>
      </c>
      <c r="D198" s="353" t="s">
        <v>780</v>
      </c>
      <c r="E198" s="414" t="s">
        <v>781</v>
      </c>
      <c r="F198" s="414" t="s">
        <v>160</v>
      </c>
      <c r="G198" s="414">
        <v>20160218</v>
      </c>
      <c r="H198" s="604">
        <v>20160331</v>
      </c>
      <c r="I198" s="763">
        <v>400000</v>
      </c>
      <c r="J198" s="891"/>
      <c r="K198" s="752">
        <f t="shared" si="11"/>
        <v>400000</v>
      </c>
      <c r="L198" s="643">
        <v>354732.31</v>
      </c>
      <c r="M198" s="642">
        <f t="shared" si="10"/>
        <v>45267.69</v>
      </c>
      <c r="N198" s="642">
        <v>45267.69</v>
      </c>
      <c r="O198" s="644">
        <f t="shared" si="14"/>
        <v>0</v>
      </c>
    </row>
    <row r="199" spans="1:15">
      <c r="A199" s="451" t="s">
        <v>1504</v>
      </c>
      <c r="B199" s="414" t="s">
        <v>1506</v>
      </c>
      <c r="C199" s="414" t="s">
        <v>468</v>
      </c>
      <c r="D199" s="353" t="s">
        <v>782</v>
      </c>
      <c r="E199" s="414" t="s">
        <v>783</v>
      </c>
      <c r="F199" s="414" t="s">
        <v>160</v>
      </c>
      <c r="G199" s="414">
        <v>20160209</v>
      </c>
      <c r="H199" s="604">
        <v>20160331</v>
      </c>
      <c r="I199" s="763">
        <v>195759.99</v>
      </c>
      <c r="J199" s="891"/>
      <c r="K199" s="752">
        <f t="shared" si="11"/>
        <v>195759.99</v>
      </c>
      <c r="L199" s="643">
        <v>65253.599999999999</v>
      </c>
      <c r="M199" s="642">
        <f t="shared" si="10"/>
        <v>130506.38999999998</v>
      </c>
      <c r="N199" s="763">
        <v>130506.38999999998</v>
      </c>
      <c r="O199" s="644">
        <f t="shared" si="14"/>
        <v>0</v>
      </c>
    </row>
    <row r="200" spans="1:15">
      <c r="A200" s="451" t="s">
        <v>1481</v>
      </c>
      <c r="B200" s="414" t="s">
        <v>1476</v>
      </c>
      <c r="C200" s="414" t="s">
        <v>784</v>
      </c>
      <c r="D200" s="353" t="s">
        <v>239</v>
      </c>
      <c r="E200" s="414" t="s">
        <v>697</v>
      </c>
      <c r="F200" s="414" t="s">
        <v>476</v>
      </c>
      <c r="G200" s="414">
        <v>20160324</v>
      </c>
      <c r="H200" s="604">
        <v>20160424</v>
      </c>
      <c r="I200" s="763">
        <v>141930</v>
      </c>
      <c r="J200" s="891"/>
      <c r="K200" s="642">
        <f t="shared" si="11"/>
        <v>141930</v>
      </c>
      <c r="L200" s="643">
        <v>0</v>
      </c>
      <c r="M200" s="642">
        <f t="shared" si="10"/>
        <v>141930</v>
      </c>
      <c r="N200" s="763">
        <v>141930</v>
      </c>
      <c r="O200" s="644">
        <f t="shared" si="14"/>
        <v>0</v>
      </c>
    </row>
    <row r="201" spans="1:15">
      <c r="A201" s="451" t="s">
        <v>1471</v>
      </c>
      <c r="B201" s="414" t="s">
        <v>1496</v>
      </c>
      <c r="C201" s="414" t="s">
        <v>500</v>
      </c>
      <c r="D201" s="353" t="s">
        <v>501</v>
      </c>
      <c r="E201" s="414" t="s">
        <v>785</v>
      </c>
      <c r="F201" s="414" t="s">
        <v>534</v>
      </c>
      <c r="G201" s="414">
        <v>20150803</v>
      </c>
      <c r="H201" s="604">
        <v>20160331</v>
      </c>
      <c r="I201" s="763">
        <v>168001.8</v>
      </c>
      <c r="J201" s="891"/>
      <c r="K201" s="642">
        <f t="shared" si="11"/>
        <v>168001.8</v>
      </c>
      <c r="L201" s="643">
        <v>21621.52</v>
      </c>
      <c r="M201" s="642">
        <f t="shared" si="10"/>
        <v>146380.28</v>
      </c>
      <c r="N201" s="763">
        <v>146380.28</v>
      </c>
      <c r="O201" s="644">
        <f t="shared" si="14"/>
        <v>0</v>
      </c>
    </row>
    <row r="202" spans="1:15">
      <c r="A202" s="451" t="s">
        <v>1481</v>
      </c>
      <c r="B202" s="414" t="s">
        <v>1475</v>
      </c>
      <c r="C202" s="414" t="s">
        <v>786</v>
      </c>
      <c r="D202" s="353" t="s">
        <v>780</v>
      </c>
      <c r="E202" s="414" t="s">
        <v>787</v>
      </c>
      <c r="F202" s="414" t="s">
        <v>160</v>
      </c>
      <c r="G202" s="414">
        <v>20160210</v>
      </c>
      <c r="H202" s="604">
        <v>20160430</v>
      </c>
      <c r="I202" s="763">
        <v>295750.99</v>
      </c>
      <c r="J202" s="891"/>
      <c r="K202" s="752">
        <f t="shared" si="11"/>
        <v>295750.99</v>
      </c>
      <c r="L202" s="643">
        <v>147875.49</v>
      </c>
      <c r="M202" s="642">
        <f t="shared" si="10"/>
        <v>147875.5</v>
      </c>
      <c r="N202" s="763">
        <v>147875.5</v>
      </c>
      <c r="O202" s="644">
        <f t="shared" si="14"/>
        <v>0</v>
      </c>
    </row>
    <row r="203" spans="1:15">
      <c r="A203" s="451" t="s">
        <v>1481</v>
      </c>
      <c r="B203" s="414" t="s">
        <v>1475</v>
      </c>
      <c r="C203" s="414" t="s">
        <v>788</v>
      </c>
      <c r="D203" s="353" t="s">
        <v>789</v>
      </c>
      <c r="E203" s="414" t="s">
        <v>790</v>
      </c>
      <c r="F203" s="414" t="s">
        <v>791</v>
      </c>
      <c r="G203" s="414">
        <v>20160316</v>
      </c>
      <c r="H203" s="604">
        <v>20160416</v>
      </c>
      <c r="I203" s="763">
        <v>150073.65</v>
      </c>
      <c r="J203" s="891"/>
      <c r="K203" s="642">
        <f t="shared" si="11"/>
        <v>150073.65</v>
      </c>
      <c r="L203" s="643">
        <v>0</v>
      </c>
      <c r="M203" s="642">
        <f t="shared" si="10"/>
        <v>150073.65</v>
      </c>
      <c r="N203" s="763">
        <v>150073.65</v>
      </c>
      <c r="O203" s="644">
        <f t="shared" si="14"/>
        <v>0</v>
      </c>
    </row>
    <row r="204" spans="1:15">
      <c r="A204" s="451" t="s">
        <v>1471</v>
      </c>
      <c r="B204" s="414" t="s">
        <v>1496</v>
      </c>
      <c r="C204" s="414" t="s">
        <v>792</v>
      </c>
      <c r="D204" s="353" t="s">
        <v>793</v>
      </c>
      <c r="E204" s="414" t="s">
        <v>794</v>
      </c>
      <c r="F204" s="414" t="s">
        <v>539</v>
      </c>
      <c r="G204" s="414">
        <v>20160210</v>
      </c>
      <c r="H204" s="604">
        <v>20160331</v>
      </c>
      <c r="I204" s="763">
        <v>152242.44</v>
      </c>
      <c r="J204" s="891"/>
      <c r="K204" s="752">
        <f t="shared" si="11"/>
        <v>152242.44</v>
      </c>
      <c r="L204" s="643">
        <v>0</v>
      </c>
      <c r="M204" s="642">
        <f t="shared" si="10"/>
        <v>152242.44</v>
      </c>
      <c r="N204" s="763">
        <v>152242.44</v>
      </c>
      <c r="O204" s="644">
        <f t="shared" si="14"/>
        <v>0</v>
      </c>
    </row>
    <row r="205" spans="1:15">
      <c r="A205" s="451" t="s">
        <v>1481</v>
      </c>
      <c r="B205" s="414" t="s">
        <v>1477</v>
      </c>
      <c r="C205" s="414" t="s">
        <v>795</v>
      </c>
      <c r="D205" s="353" t="s">
        <v>796</v>
      </c>
      <c r="E205" s="414" t="s">
        <v>797</v>
      </c>
      <c r="F205" s="414" t="s">
        <v>798</v>
      </c>
      <c r="G205" s="414">
        <v>20151208</v>
      </c>
      <c r="H205" s="604">
        <v>20181207</v>
      </c>
      <c r="I205" s="763">
        <v>449691.12</v>
      </c>
      <c r="J205" s="891"/>
      <c r="K205" s="752">
        <f t="shared" si="11"/>
        <v>449691.12</v>
      </c>
      <c r="L205" s="643">
        <v>0</v>
      </c>
      <c r="M205" s="642">
        <f t="shared" si="10"/>
        <v>449691.12</v>
      </c>
      <c r="N205" s="763">
        <v>163524</v>
      </c>
      <c r="O205" s="644">
        <f t="shared" si="14"/>
        <v>286167.12</v>
      </c>
    </row>
    <row r="206" spans="1:15">
      <c r="A206" s="451" t="s">
        <v>1471</v>
      </c>
      <c r="B206" s="414" t="s">
        <v>1505</v>
      </c>
      <c r="C206" s="414" t="s">
        <v>799</v>
      </c>
      <c r="D206" s="353" t="s">
        <v>800</v>
      </c>
      <c r="E206" s="414" t="s">
        <v>801</v>
      </c>
      <c r="F206" s="414" t="s">
        <v>707</v>
      </c>
      <c r="G206" s="414">
        <v>20150428</v>
      </c>
      <c r="H206" s="604">
        <v>20170228</v>
      </c>
      <c r="I206" s="763">
        <v>989831.22</v>
      </c>
      <c r="J206" s="891"/>
      <c r="K206" s="642">
        <f t="shared" si="11"/>
        <v>989831.22</v>
      </c>
      <c r="L206" s="643">
        <v>816610.75</v>
      </c>
      <c r="M206" s="642">
        <f t="shared" si="10"/>
        <v>173220.46999999997</v>
      </c>
      <c r="N206" s="763">
        <v>173220.47</v>
      </c>
      <c r="O206" s="644">
        <v>0</v>
      </c>
    </row>
    <row r="207" spans="1:15">
      <c r="A207" s="414" t="s">
        <v>1471</v>
      </c>
      <c r="B207" s="414" t="s">
        <v>1546</v>
      </c>
      <c r="C207" s="414" t="s">
        <v>802</v>
      </c>
      <c r="D207" s="353" t="s">
        <v>803</v>
      </c>
      <c r="E207" s="414" t="s">
        <v>804</v>
      </c>
      <c r="F207" s="414" t="s">
        <v>150</v>
      </c>
      <c r="G207" s="414">
        <v>20140922</v>
      </c>
      <c r="H207" s="604">
        <v>20170831</v>
      </c>
      <c r="I207" s="763">
        <v>759000</v>
      </c>
      <c r="J207" s="891"/>
      <c r="K207" s="642">
        <f t="shared" si="11"/>
        <v>759000</v>
      </c>
      <c r="L207" s="643">
        <v>506000</v>
      </c>
      <c r="M207" s="642">
        <f t="shared" si="10"/>
        <v>253000</v>
      </c>
      <c r="N207" s="763">
        <v>178588.2</v>
      </c>
      <c r="O207" s="644">
        <f t="shared" ref="O207:O218" si="15">SUM(M207-N207)</f>
        <v>74411.799999999988</v>
      </c>
    </row>
    <row r="208" spans="1:15" s="894" customFormat="1">
      <c r="A208" s="451" t="s">
        <v>1504</v>
      </c>
      <c r="B208" s="451" t="s">
        <v>1518</v>
      </c>
      <c r="C208" s="451" t="s">
        <v>805</v>
      </c>
      <c r="D208" s="452" t="s">
        <v>806</v>
      </c>
      <c r="E208" s="451" t="s">
        <v>807</v>
      </c>
      <c r="F208" s="451" t="s">
        <v>150</v>
      </c>
      <c r="G208" s="451">
        <v>20160323</v>
      </c>
      <c r="H208" s="604">
        <v>20161231</v>
      </c>
      <c r="I208" s="942">
        <v>500000</v>
      </c>
      <c r="J208" s="891"/>
      <c r="K208" s="944">
        <f t="shared" si="11"/>
        <v>500000</v>
      </c>
      <c r="L208" s="941">
        <v>280277.55</v>
      </c>
      <c r="M208" s="892">
        <f t="shared" si="10"/>
        <v>219722.45</v>
      </c>
      <c r="N208" s="942">
        <v>219722.45</v>
      </c>
      <c r="O208" s="893">
        <f t="shared" si="15"/>
        <v>0</v>
      </c>
    </row>
    <row r="209" spans="1:15">
      <c r="A209" s="451" t="s">
        <v>1481</v>
      </c>
      <c r="B209" s="414" t="s">
        <v>1513</v>
      </c>
      <c r="C209" s="414" t="s">
        <v>808</v>
      </c>
      <c r="D209" s="353" t="s">
        <v>809</v>
      </c>
      <c r="E209" s="414" t="s">
        <v>810</v>
      </c>
      <c r="F209" s="414" t="s">
        <v>811</v>
      </c>
      <c r="G209" s="414">
        <v>20160317</v>
      </c>
      <c r="H209" s="604">
        <v>20160331</v>
      </c>
      <c r="I209" s="763">
        <v>222520</v>
      </c>
      <c r="J209" s="891"/>
      <c r="K209" s="702">
        <f t="shared" si="11"/>
        <v>222520</v>
      </c>
      <c r="L209" s="643">
        <v>0</v>
      </c>
      <c r="M209" s="642">
        <f t="shared" si="10"/>
        <v>222520</v>
      </c>
      <c r="N209" s="763">
        <v>222520</v>
      </c>
      <c r="O209" s="644">
        <f t="shared" si="15"/>
        <v>0</v>
      </c>
    </row>
    <row r="210" spans="1:15" s="894" customFormat="1">
      <c r="A210" s="451" t="s">
        <v>1548</v>
      </c>
      <c r="B210" s="451" t="s">
        <v>1539</v>
      </c>
      <c r="C210" s="451" t="s">
        <v>812</v>
      </c>
      <c r="D210" s="452" t="s">
        <v>813</v>
      </c>
      <c r="E210" s="451" t="s">
        <v>814</v>
      </c>
      <c r="F210" s="451" t="s">
        <v>150</v>
      </c>
      <c r="G210" s="451">
        <v>20150801</v>
      </c>
      <c r="H210" s="604">
        <v>20160731</v>
      </c>
      <c r="I210" s="942">
        <v>1181020</v>
      </c>
      <c r="J210" s="891"/>
      <c r="K210" s="944">
        <f t="shared" si="11"/>
        <v>1181020</v>
      </c>
      <c r="L210" s="941">
        <v>950460</v>
      </c>
      <c r="M210" s="892">
        <f t="shared" si="10"/>
        <v>230560</v>
      </c>
      <c r="N210" s="942">
        <v>230560</v>
      </c>
      <c r="O210" s="893">
        <f t="shared" si="15"/>
        <v>0</v>
      </c>
    </row>
    <row r="211" spans="1:15">
      <c r="A211" s="451" t="s">
        <v>1471</v>
      </c>
      <c r="B211" s="414" t="s">
        <v>1496</v>
      </c>
      <c r="C211" s="414" t="s">
        <v>815</v>
      </c>
      <c r="D211" s="353" t="s">
        <v>816</v>
      </c>
      <c r="E211" s="414" t="s">
        <v>817</v>
      </c>
      <c r="F211" s="414" t="s">
        <v>150</v>
      </c>
      <c r="G211" s="414">
        <v>20151111</v>
      </c>
      <c r="H211" s="604">
        <v>20170331</v>
      </c>
      <c r="I211" s="763">
        <v>247590</v>
      </c>
      <c r="J211" s="891"/>
      <c r="K211" s="764">
        <f t="shared" si="11"/>
        <v>247590</v>
      </c>
      <c r="L211" s="643">
        <v>0</v>
      </c>
      <c r="M211" s="642">
        <f t="shared" si="10"/>
        <v>247590</v>
      </c>
      <c r="N211" s="763">
        <v>247590</v>
      </c>
      <c r="O211" s="644">
        <f t="shared" si="15"/>
        <v>0</v>
      </c>
    </row>
    <row r="212" spans="1:15">
      <c r="A212" s="451" t="s">
        <v>1471</v>
      </c>
      <c r="B212" s="414" t="s">
        <v>1496</v>
      </c>
      <c r="C212" s="414" t="s">
        <v>818</v>
      </c>
      <c r="D212" s="353" t="s">
        <v>819</v>
      </c>
      <c r="E212" s="414" t="s">
        <v>820</v>
      </c>
      <c r="F212" s="414" t="s">
        <v>150</v>
      </c>
      <c r="G212" s="414">
        <v>20150723</v>
      </c>
      <c r="H212" s="604">
        <v>20170331</v>
      </c>
      <c r="I212" s="763">
        <v>347656.68</v>
      </c>
      <c r="J212" s="891"/>
      <c r="K212" s="702">
        <f t="shared" si="11"/>
        <v>347656.68</v>
      </c>
      <c r="L212" s="643">
        <v>11422.8</v>
      </c>
      <c r="M212" s="642">
        <f t="shared" si="10"/>
        <v>336233.88</v>
      </c>
      <c r="N212" s="763">
        <v>336233.88</v>
      </c>
      <c r="O212" s="644">
        <f t="shared" si="15"/>
        <v>0</v>
      </c>
    </row>
    <row r="213" spans="1:15">
      <c r="A213" s="451" t="s">
        <v>1481</v>
      </c>
      <c r="B213" s="414" t="s">
        <v>1477</v>
      </c>
      <c r="C213" s="414" t="s">
        <v>821</v>
      </c>
      <c r="D213" s="353" t="s">
        <v>822</v>
      </c>
      <c r="E213" s="414" t="s">
        <v>823</v>
      </c>
      <c r="F213" s="414" t="s">
        <v>403</v>
      </c>
      <c r="G213" s="414">
        <v>20150915</v>
      </c>
      <c r="H213" s="604">
        <v>20180914</v>
      </c>
      <c r="I213" s="763">
        <v>548769.49</v>
      </c>
      <c r="J213" s="891"/>
      <c r="K213" s="702">
        <f t="shared" si="11"/>
        <v>548769.49</v>
      </c>
      <c r="L213" s="643">
        <v>165536.37</v>
      </c>
      <c r="M213" s="642">
        <f t="shared" si="10"/>
        <v>383233.12</v>
      </c>
      <c r="N213" s="763">
        <v>255488.73</v>
      </c>
      <c r="O213" s="644">
        <f t="shared" si="15"/>
        <v>127744.38999999998</v>
      </c>
    </row>
    <row r="214" spans="1:15">
      <c r="A214" s="451" t="s">
        <v>1481</v>
      </c>
      <c r="B214" s="414" t="s">
        <v>1475</v>
      </c>
      <c r="C214" s="414" t="s">
        <v>468</v>
      </c>
      <c r="D214" s="353" t="s">
        <v>469</v>
      </c>
      <c r="E214" s="414" t="s">
        <v>824</v>
      </c>
      <c r="F214" s="414" t="s">
        <v>160</v>
      </c>
      <c r="G214" s="414">
        <v>20150910</v>
      </c>
      <c r="H214" s="604">
        <v>20160331</v>
      </c>
      <c r="I214" s="763">
        <v>1775910</v>
      </c>
      <c r="J214" s="891"/>
      <c r="K214" s="702">
        <f t="shared" si="11"/>
        <v>1775910</v>
      </c>
      <c r="L214" s="643">
        <v>1488657.6</v>
      </c>
      <c r="M214" s="642">
        <f t="shared" si="10"/>
        <v>287252.39999999991</v>
      </c>
      <c r="N214" s="763">
        <v>287252.39999999991</v>
      </c>
      <c r="O214" s="644">
        <f t="shared" si="15"/>
        <v>0</v>
      </c>
    </row>
    <row r="215" spans="1:15" s="894" customFormat="1">
      <c r="A215" s="451" t="s">
        <v>1481</v>
      </c>
      <c r="B215" s="451" t="s">
        <v>1477</v>
      </c>
      <c r="C215" s="451" t="s">
        <v>825</v>
      </c>
      <c r="D215" s="452" t="s">
        <v>826</v>
      </c>
      <c r="E215" s="451" t="s">
        <v>827</v>
      </c>
      <c r="F215" s="451" t="s">
        <v>828</v>
      </c>
      <c r="G215" s="451">
        <v>20160205</v>
      </c>
      <c r="H215" s="604">
        <v>20170205</v>
      </c>
      <c r="I215" s="942">
        <v>287293.68</v>
      </c>
      <c r="J215" s="891" t="s">
        <v>1529</v>
      </c>
      <c r="K215" s="944">
        <f t="shared" si="11"/>
        <v>287293.68</v>
      </c>
      <c r="L215" s="941">
        <v>0</v>
      </c>
      <c r="M215" s="892">
        <f t="shared" si="10"/>
        <v>287293.68</v>
      </c>
      <c r="N215" s="942">
        <v>287293.68</v>
      </c>
      <c r="O215" s="893">
        <f t="shared" si="15"/>
        <v>0</v>
      </c>
    </row>
    <row r="216" spans="1:15">
      <c r="A216" s="451" t="s">
        <v>1504</v>
      </c>
      <c r="B216" s="414" t="s">
        <v>1515</v>
      </c>
      <c r="C216" s="414" t="s">
        <v>829</v>
      </c>
      <c r="D216" s="353" t="s">
        <v>830</v>
      </c>
      <c r="E216" s="414" t="s">
        <v>831</v>
      </c>
      <c r="F216" s="414" t="s">
        <v>150</v>
      </c>
      <c r="G216" s="414">
        <v>20141120</v>
      </c>
      <c r="H216" s="604">
        <v>20160631</v>
      </c>
      <c r="I216" s="763">
        <v>1500000</v>
      </c>
      <c r="J216" s="891"/>
      <c r="K216" s="764">
        <f t="shared" si="11"/>
        <v>1500000</v>
      </c>
      <c r="L216" s="643">
        <v>1200000</v>
      </c>
      <c r="M216" s="642">
        <f t="shared" si="10"/>
        <v>300000</v>
      </c>
      <c r="N216" s="763">
        <v>300000</v>
      </c>
      <c r="O216" s="644">
        <f t="shared" si="15"/>
        <v>0</v>
      </c>
    </row>
    <row r="217" spans="1:15">
      <c r="A217" s="451" t="s">
        <v>1471</v>
      </c>
      <c r="B217" s="414" t="s">
        <v>1502</v>
      </c>
      <c r="C217" s="414" t="s">
        <v>832</v>
      </c>
      <c r="D217" s="353" t="s">
        <v>833</v>
      </c>
      <c r="E217" s="414" t="s">
        <v>834</v>
      </c>
      <c r="F217" s="414" t="s">
        <v>835</v>
      </c>
      <c r="G217" s="414">
        <v>20151218</v>
      </c>
      <c r="H217" s="604">
        <v>20160331</v>
      </c>
      <c r="I217" s="763">
        <v>306861.34000000003</v>
      </c>
      <c r="J217" s="891"/>
      <c r="K217" s="764">
        <f t="shared" si="11"/>
        <v>306861.34000000003</v>
      </c>
      <c r="L217" s="643">
        <v>0</v>
      </c>
      <c r="M217" s="642">
        <f t="shared" si="10"/>
        <v>306861.34000000003</v>
      </c>
      <c r="N217" s="763">
        <v>306861.34000000003</v>
      </c>
      <c r="O217" s="644">
        <f t="shared" si="15"/>
        <v>0</v>
      </c>
    </row>
    <row r="218" spans="1:15">
      <c r="A218" s="451" t="s">
        <v>1481</v>
      </c>
      <c r="B218" s="414" t="s">
        <v>1477</v>
      </c>
      <c r="C218" s="414" t="s">
        <v>640</v>
      </c>
      <c r="D218" s="353" t="s">
        <v>641</v>
      </c>
      <c r="E218" s="414" t="s">
        <v>642</v>
      </c>
      <c r="F218" s="414" t="s">
        <v>750</v>
      </c>
      <c r="G218" s="414">
        <v>20160210</v>
      </c>
      <c r="H218" s="604">
        <v>20180217</v>
      </c>
      <c r="I218" s="763">
        <v>615600</v>
      </c>
      <c r="J218" s="891"/>
      <c r="K218" s="702">
        <f t="shared" si="11"/>
        <v>615600</v>
      </c>
      <c r="L218" s="643">
        <v>0</v>
      </c>
      <c r="M218" s="642">
        <f t="shared" si="10"/>
        <v>615600</v>
      </c>
      <c r="N218" s="763">
        <v>307800</v>
      </c>
      <c r="O218" s="644">
        <f t="shared" si="15"/>
        <v>307800</v>
      </c>
    </row>
    <row r="219" spans="1:15" s="880" customFormat="1">
      <c r="A219" s="885" t="s">
        <v>1471</v>
      </c>
      <c r="B219" s="873" t="s">
        <v>1503</v>
      </c>
      <c r="C219" s="873" t="s">
        <v>836</v>
      </c>
      <c r="D219" s="874" t="s">
        <v>837</v>
      </c>
      <c r="E219" s="873" t="s">
        <v>838</v>
      </c>
      <c r="F219" s="873" t="s">
        <v>150</v>
      </c>
      <c r="G219" s="873">
        <v>20150105</v>
      </c>
      <c r="H219" s="886">
        <v>20161031</v>
      </c>
      <c r="I219" s="875">
        <v>2220680.9900000002</v>
      </c>
      <c r="J219" s="889">
        <v>449483</v>
      </c>
      <c r="K219" s="881">
        <f t="shared" si="11"/>
        <v>2670163.9900000002</v>
      </c>
      <c r="L219" s="877">
        <v>1906031.03</v>
      </c>
      <c r="M219" s="878">
        <f t="shared" si="10"/>
        <v>764132.9600000002</v>
      </c>
      <c r="N219" s="875">
        <v>314649.96000000002</v>
      </c>
      <c r="O219" s="879">
        <v>0</v>
      </c>
    </row>
    <row r="220" spans="1:15">
      <c r="A220" s="451" t="s">
        <v>1481</v>
      </c>
      <c r="B220" s="414" t="s">
        <v>1516</v>
      </c>
      <c r="C220" s="414" t="s">
        <v>839</v>
      </c>
      <c r="D220" s="353" t="s">
        <v>840</v>
      </c>
      <c r="E220" s="414" t="s">
        <v>841</v>
      </c>
      <c r="F220" s="414" t="s">
        <v>842</v>
      </c>
      <c r="G220" s="414">
        <v>20160229</v>
      </c>
      <c r="H220" s="604">
        <v>20160331</v>
      </c>
      <c r="I220" s="763">
        <v>326761.99</v>
      </c>
      <c r="J220" s="891"/>
      <c r="K220" s="702">
        <f t="shared" si="11"/>
        <v>326761.99</v>
      </c>
      <c r="L220" s="643">
        <v>244119</v>
      </c>
      <c r="M220" s="642">
        <f t="shared" ref="M220:M283" si="16">SUM(K220-L220)</f>
        <v>82642.989999999991</v>
      </c>
      <c r="N220" s="763">
        <v>82642.990000000005</v>
      </c>
      <c r="O220" s="644"/>
    </row>
    <row r="221" spans="1:15">
      <c r="A221" s="414" t="s">
        <v>1481</v>
      </c>
      <c r="B221" s="414" t="s">
        <v>1542</v>
      </c>
      <c r="C221" s="414" t="s">
        <v>843</v>
      </c>
      <c r="D221" s="353" t="s">
        <v>81</v>
      </c>
      <c r="E221" s="414" t="s">
        <v>844</v>
      </c>
      <c r="F221" s="414" t="s">
        <v>150</v>
      </c>
      <c r="G221" s="414">
        <v>20150827</v>
      </c>
      <c r="H221" s="604">
        <v>20160730</v>
      </c>
      <c r="I221" s="763">
        <v>965866.99</v>
      </c>
      <c r="J221" s="891"/>
      <c r="K221" s="702">
        <f t="shared" si="11"/>
        <v>965866.99</v>
      </c>
      <c r="L221" s="643">
        <v>634250.4</v>
      </c>
      <c r="M221" s="642">
        <f t="shared" si="16"/>
        <v>331616.58999999997</v>
      </c>
      <c r="N221" s="763">
        <v>331616.58999999997</v>
      </c>
      <c r="O221" s="644">
        <f t="shared" ref="O221:O229" si="17">SUM(M221-N221)</f>
        <v>0</v>
      </c>
    </row>
    <row r="222" spans="1:15" s="894" customFormat="1">
      <c r="A222" s="451" t="s">
        <v>1548</v>
      </c>
      <c r="B222" s="451" t="s">
        <v>1539</v>
      </c>
      <c r="C222" s="451" t="s">
        <v>845</v>
      </c>
      <c r="D222" s="452" t="s">
        <v>846</v>
      </c>
      <c r="E222" s="451" t="s">
        <v>847</v>
      </c>
      <c r="F222" s="451" t="s">
        <v>150</v>
      </c>
      <c r="G222" s="451">
        <v>20150801</v>
      </c>
      <c r="H222" s="604">
        <v>20160731</v>
      </c>
      <c r="I222" s="942">
        <v>1664799.36</v>
      </c>
      <c r="J222" s="891"/>
      <c r="K222" s="943">
        <f t="shared" si="11"/>
        <v>1664799.36</v>
      </c>
      <c r="L222" s="941">
        <v>1325586.77</v>
      </c>
      <c r="M222" s="892">
        <f t="shared" si="16"/>
        <v>339212.59000000008</v>
      </c>
      <c r="N222" s="942">
        <v>339212.59000000008</v>
      </c>
      <c r="O222" s="893">
        <f t="shared" si="17"/>
        <v>0</v>
      </c>
    </row>
    <row r="223" spans="1:15">
      <c r="A223" s="451" t="s">
        <v>1471</v>
      </c>
      <c r="B223" s="414" t="s">
        <v>1496</v>
      </c>
      <c r="C223" s="414" t="s">
        <v>848</v>
      </c>
      <c r="D223" s="353" t="s">
        <v>849</v>
      </c>
      <c r="E223" s="414" t="s">
        <v>850</v>
      </c>
      <c r="F223" s="414" t="s">
        <v>150</v>
      </c>
      <c r="G223" s="414">
        <v>20150724</v>
      </c>
      <c r="H223" s="604">
        <v>20170401</v>
      </c>
      <c r="I223" s="763">
        <v>357308.13</v>
      </c>
      <c r="J223" s="891"/>
      <c r="K223" s="764">
        <f t="shared" si="11"/>
        <v>357308.13</v>
      </c>
      <c r="L223" s="643">
        <v>5269.08</v>
      </c>
      <c r="M223" s="642">
        <f t="shared" si="16"/>
        <v>352039.05</v>
      </c>
      <c r="N223" s="763">
        <v>352039.05</v>
      </c>
      <c r="O223" s="644">
        <f t="shared" si="17"/>
        <v>0</v>
      </c>
    </row>
    <row r="224" spans="1:15">
      <c r="A224" s="414" t="s">
        <v>1548</v>
      </c>
      <c r="B224" s="414" t="s">
        <v>1539</v>
      </c>
      <c r="C224" s="414" t="s">
        <v>851</v>
      </c>
      <c r="D224" s="353" t="s">
        <v>852</v>
      </c>
      <c r="E224" s="414" t="s">
        <v>853</v>
      </c>
      <c r="F224" s="414" t="s">
        <v>150</v>
      </c>
      <c r="G224" s="414">
        <v>20151014</v>
      </c>
      <c r="H224" s="604">
        <v>20160731</v>
      </c>
      <c r="I224" s="763">
        <v>359100</v>
      </c>
      <c r="J224" s="891"/>
      <c r="K224" s="764">
        <f t="shared" ref="K224:K248" si="18">SUM(I224:J224)</f>
        <v>359100</v>
      </c>
      <c r="L224" s="643">
        <v>323190</v>
      </c>
      <c r="M224" s="642">
        <f t="shared" si="16"/>
        <v>35910</v>
      </c>
      <c r="N224" s="763">
        <v>35910</v>
      </c>
      <c r="O224" s="644">
        <f t="shared" si="17"/>
        <v>0</v>
      </c>
    </row>
    <row r="225" spans="1:15">
      <c r="A225" s="451" t="s">
        <v>1471</v>
      </c>
      <c r="B225" s="414" t="s">
        <v>1496</v>
      </c>
      <c r="C225" s="414" t="s">
        <v>854</v>
      </c>
      <c r="D225" s="353" t="s">
        <v>819</v>
      </c>
      <c r="E225" s="414" t="s">
        <v>855</v>
      </c>
      <c r="F225" s="414" t="s">
        <v>856</v>
      </c>
      <c r="G225" s="414">
        <v>20150724</v>
      </c>
      <c r="H225" s="604">
        <v>20170331</v>
      </c>
      <c r="I225" s="763">
        <v>436768.2</v>
      </c>
      <c r="J225" s="891"/>
      <c r="K225" s="702">
        <f t="shared" si="18"/>
        <v>436768.2</v>
      </c>
      <c r="L225" s="643">
        <v>65469.06</v>
      </c>
      <c r="M225" s="642">
        <f t="shared" si="16"/>
        <v>371299.14</v>
      </c>
      <c r="N225" s="763">
        <v>371299.14</v>
      </c>
      <c r="O225" s="644">
        <f t="shared" si="17"/>
        <v>0</v>
      </c>
    </row>
    <row r="226" spans="1:15">
      <c r="A226" s="451" t="s">
        <v>1481</v>
      </c>
      <c r="B226" s="414" t="s">
        <v>1476</v>
      </c>
      <c r="C226" s="414">
        <v>38265</v>
      </c>
      <c r="D226" s="353" t="s">
        <v>857</v>
      </c>
      <c r="E226" s="414" t="s">
        <v>858</v>
      </c>
      <c r="F226" s="414" t="s">
        <v>859</v>
      </c>
      <c r="G226" s="414">
        <v>20140603</v>
      </c>
      <c r="H226" s="604">
        <v>20160430</v>
      </c>
      <c r="I226" s="763">
        <v>600000</v>
      </c>
      <c r="J226" s="891"/>
      <c r="K226" s="702">
        <f t="shared" si="18"/>
        <v>600000</v>
      </c>
      <c r="L226" s="643">
        <v>227923.38</v>
      </c>
      <c r="M226" s="642">
        <f t="shared" si="16"/>
        <v>372076.62</v>
      </c>
      <c r="N226" s="763">
        <v>372076.62</v>
      </c>
      <c r="O226" s="644">
        <f t="shared" si="17"/>
        <v>0</v>
      </c>
    </row>
    <row r="227" spans="1:15">
      <c r="A227" s="451" t="s">
        <v>1471</v>
      </c>
      <c r="B227" s="414" t="s">
        <v>1496</v>
      </c>
      <c r="C227" s="414" t="s">
        <v>860</v>
      </c>
      <c r="D227" s="353" t="s">
        <v>861</v>
      </c>
      <c r="E227" s="414" t="s">
        <v>862</v>
      </c>
      <c r="F227" s="414" t="s">
        <v>863</v>
      </c>
      <c r="G227" s="414">
        <v>20150903</v>
      </c>
      <c r="H227" s="604">
        <v>20170331</v>
      </c>
      <c r="I227" s="763">
        <v>520000</v>
      </c>
      <c r="J227" s="891"/>
      <c r="K227" s="702">
        <f t="shared" si="18"/>
        <v>520000</v>
      </c>
      <c r="L227" s="643">
        <v>143049.48000000001</v>
      </c>
      <c r="M227" s="642">
        <f t="shared" si="16"/>
        <v>376950.52</v>
      </c>
      <c r="N227" s="763">
        <v>376950.52</v>
      </c>
      <c r="O227" s="644">
        <f t="shared" si="17"/>
        <v>0</v>
      </c>
    </row>
    <row r="228" spans="1:15">
      <c r="A228" s="451" t="s">
        <v>1471</v>
      </c>
      <c r="B228" s="414" t="s">
        <v>1496</v>
      </c>
      <c r="C228" s="414" t="s">
        <v>864</v>
      </c>
      <c r="D228" s="353" t="s">
        <v>861</v>
      </c>
      <c r="E228" s="414" t="s">
        <v>865</v>
      </c>
      <c r="F228" s="414" t="s">
        <v>863</v>
      </c>
      <c r="G228" s="414">
        <v>20150831</v>
      </c>
      <c r="H228" s="604">
        <v>20170331</v>
      </c>
      <c r="I228" s="763">
        <v>483674.45</v>
      </c>
      <c r="J228" s="891"/>
      <c r="K228" s="764">
        <f t="shared" si="18"/>
        <v>483674.45</v>
      </c>
      <c r="L228" s="643">
        <v>102638.25</v>
      </c>
      <c r="M228" s="642">
        <f t="shared" si="16"/>
        <v>381036.2</v>
      </c>
      <c r="N228" s="763">
        <v>381036.2</v>
      </c>
      <c r="O228" s="644">
        <f t="shared" si="17"/>
        <v>0</v>
      </c>
    </row>
    <row r="229" spans="1:15">
      <c r="A229" s="451" t="s">
        <v>1481</v>
      </c>
      <c r="B229" s="414" t="s">
        <v>1480</v>
      </c>
      <c r="C229" s="414" t="s">
        <v>592</v>
      </c>
      <c r="D229" s="353" t="s">
        <v>866</v>
      </c>
      <c r="E229" s="414" t="s">
        <v>867</v>
      </c>
      <c r="F229" s="414" t="s">
        <v>160</v>
      </c>
      <c r="G229" s="414">
        <v>20160216</v>
      </c>
      <c r="H229" s="604">
        <v>20160331</v>
      </c>
      <c r="I229" s="763">
        <v>752846.48</v>
      </c>
      <c r="J229" s="891"/>
      <c r="K229" s="702">
        <f t="shared" si="18"/>
        <v>752846.48</v>
      </c>
      <c r="L229" s="643">
        <v>329370.34000000003</v>
      </c>
      <c r="M229" s="642">
        <f t="shared" si="16"/>
        <v>423476.13999999996</v>
      </c>
      <c r="N229" s="763">
        <v>423476.13999999996</v>
      </c>
      <c r="O229" s="644">
        <f t="shared" si="17"/>
        <v>0</v>
      </c>
    </row>
    <row r="230" spans="1:15" s="894" customFormat="1">
      <c r="A230" s="451" t="s">
        <v>1471</v>
      </c>
      <c r="B230" s="451" t="s">
        <v>1472</v>
      </c>
      <c r="C230" s="451" t="s">
        <v>868</v>
      </c>
      <c r="D230" s="452" t="s">
        <v>869</v>
      </c>
      <c r="E230" s="451" t="s">
        <v>870</v>
      </c>
      <c r="F230" s="451" t="s">
        <v>150</v>
      </c>
      <c r="G230" s="451">
        <v>20150804</v>
      </c>
      <c r="H230" s="604">
        <v>20161031</v>
      </c>
      <c r="I230" s="942">
        <v>1196418.6599999999</v>
      </c>
      <c r="J230" s="891" t="s">
        <v>1482</v>
      </c>
      <c r="K230" s="943">
        <f t="shared" si="18"/>
        <v>1196418.6599999999</v>
      </c>
      <c r="L230" s="941">
        <v>762170.66</v>
      </c>
      <c r="M230" s="892">
        <f t="shared" si="16"/>
        <v>434247.99999999988</v>
      </c>
      <c r="N230" s="942">
        <v>434248</v>
      </c>
      <c r="O230" s="893">
        <v>0</v>
      </c>
    </row>
    <row r="231" spans="1:15">
      <c r="A231" s="451" t="s">
        <v>1471</v>
      </c>
      <c r="B231" s="414" t="s">
        <v>1496</v>
      </c>
      <c r="C231" s="414">
        <v>41368</v>
      </c>
      <c r="D231" s="353" t="s">
        <v>81</v>
      </c>
      <c r="E231" s="414" t="s">
        <v>871</v>
      </c>
      <c r="F231" s="414" t="s">
        <v>150</v>
      </c>
      <c r="G231" s="414">
        <v>20150911</v>
      </c>
      <c r="H231" s="604">
        <v>20170331</v>
      </c>
      <c r="I231" s="763">
        <v>720588</v>
      </c>
      <c r="J231" s="891"/>
      <c r="K231" s="702">
        <f t="shared" si="18"/>
        <v>720588</v>
      </c>
      <c r="L231" s="643">
        <v>270385.2</v>
      </c>
      <c r="M231" s="642">
        <f t="shared" si="16"/>
        <v>450202.8</v>
      </c>
      <c r="N231" s="763">
        <v>450202.8</v>
      </c>
      <c r="O231" s="644">
        <f>SUM(M231-N231)</f>
        <v>0</v>
      </c>
    </row>
    <row r="232" spans="1:15" s="894" customFormat="1">
      <c r="A232" s="451" t="s">
        <v>1471</v>
      </c>
      <c r="B232" s="451" t="s">
        <v>1501</v>
      </c>
      <c r="C232" s="451" t="s">
        <v>872</v>
      </c>
      <c r="D232" s="452" t="s">
        <v>873</v>
      </c>
      <c r="E232" s="451" t="s">
        <v>874</v>
      </c>
      <c r="F232" s="451" t="s">
        <v>150</v>
      </c>
      <c r="G232" s="451">
        <v>20150714</v>
      </c>
      <c r="H232" s="604">
        <v>20160630</v>
      </c>
      <c r="I232" s="942">
        <v>1862490</v>
      </c>
      <c r="J232" s="891"/>
      <c r="K232" s="943">
        <f t="shared" si="18"/>
        <v>1862490</v>
      </c>
      <c r="L232" s="941">
        <v>1389465.74</v>
      </c>
      <c r="M232" s="892">
        <f t="shared" si="16"/>
        <v>473024.26</v>
      </c>
      <c r="N232" s="942">
        <v>473024.26</v>
      </c>
      <c r="O232" s="893">
        <f>SUM(M232-N232)</f>
        <v>0</v>
      </c>
    </row>
    <row r="233" spans="1:15" s="894" customFormat="1">
      <c r="A233" s="451" t="s">
        <v>1481</v>
      </c>
      <c r="B233" s="451" t="s">
        <v>1477</v>
      </c>
      <c r="C233" s="451" t="s">
        <v>875</v>
      </c>
      <c r="D233" s="452" t="s">
        <v>826</v>
      </c>
      <c r="E233" s="451" t="s">
        <v>876</v>
      </c>
      <c r="F233" s="451" t="s">
        <v>828</v>
      </c>
      <c r="G233" s="451">
        <v>20160204</v>
      </c>
      <c r="H233" s="604">
        <v>20170201</v>
      </c>
      <c r="I233" s="942">
        <v>474217.2</v>
      </c>
      <c r="J233" s="891"/>
      <c r="K233" s="892">
        <f t="shared" si="18"/>
        <v>474217.2</v>
      </c>
      <c r="L233" s="941">
        <v>0</v>
      </c>
      <c r="M233" s="892">
        <f t="shared" si="16"/>
        <v>474217.2</v>
      </c>
      <c r="N233" s="942">
        <v>474217.2</v>
      </c>
      <c r="O233" s="893">
        <f>SUM(M233-N233)</f>
        <v>0</v>
      </c>
    </row>
    <row r="234" spans="1:15">
      <c r="A234" s="414" t="s">
        <v>1481</v>
      </c>
      <c r="B234" s="414" t="s">
        <v>1542</v>
      </c>
      <c r="C234" s="414" t="s">
        <v>468</v>
      </c>
      <c r="D234" s="353" t="s">
        <v>866</v>
      </c>
      <c r="E234" s="414" t="s">
        <v>877</v>
      </c>
      <c r="F234" s="414" t="s">
        <v>160</v>
      </c>
      <c r="G234" s="414">
        <v>20160310</v>
      </c>
      <c r="H234" s="604">
        <v>20180331</v>
      </c>
      <c r="I234" s="763">
        <v>1085273.3999999999</v>
      </c>
      <c r="J234" s="891"/>
      <c r="K234" s="752">
        <f t="shared" si="18"/>
        <v>1085273.3999999999</v>
      </c>
      <c r="L234" s="643">
        <v>526687.41</v>
      </c>
      <c r="M234" s="642">
        <f t="shared" si="16"/>
        <v>558585.98999999987</v>
      </c>
      <c r="N234" s="763">
        <v>558585.98999999987</v>
      </c>
      <c r="O234" s="644">
        <f>SUM(M234-N234)</f>
        <v>0</v>
      </c>
    </row>
    <row r="235" spans="1:15" s="880" customFormat="1">
      <c r="A235" s="885" t="s">
        <v>1471</v>
      </c>
      <c r="B235" s="873" t="s">
        <v>1505</v>
      </c>
      <c r="C235" s="873" t="s">
        <v>958</v>
      </c>
      <c r="D235" s="874" t="s">
        <v>879</v>
      </c>
      <c r="E235" s="873" t="s">
        <v>880</v>
      </c>
      <c r="F235" s="873" t="s">
        <v>150</v>
      </c>
      <c r="G235" s="873">
        <v>20140314</v>
      </c>
      <c r="H235" s="886">
        <v>20170228</v>
      </c>
      <c r="I235" s="882">
        <v>3586431.99</v>
      </c>
      <c r="J235" s="889"/>
      <c r="K235" s="878">
        <f t="shared" si="18"/>
        <v>3586431.99</v>
      </c>
      <c r="L235" s="877">
        <v>3007770.21</v>
      </c>
      <c r="M235" s="878">
        <f t="shared" si="16"/>
        <v>578661.78000000026</v>
      </c>
      <c r="N235" s="882">
        <v>578661.78</v>
      </c>
      <c r="O235" s="879">
        <v>0</v>
      </c>
    </row>
    <row r="236" spans="1:15">
      <c r="A236" s="451" t="s">
        <v>1471</v>
      </c>
      <c r="B236" s="414" t="s">
        <v>1496</v>
      </c>
      <c r="C236" s="414" t="s">
        <v>881</v>
      </c>
      <c r="D236" s="353" t="s">
        <v>882</v>
      </c>
      <c r="E236" s="414" t="s">
        <v>883</v>
      </c>
      <c r="F236" s="414" t="s">
        <v>150</v>
      </c>
      <c r="G236" s="414">
        <v>20150624</v>
      </c>
      <c r="H236" s="604">
        <v>20170331</v>
      </c>
      <c r="I236" s="763">
        <v>952093.2</v>
      </c>
      <c r="J236" s="891"/>
      <c r="K236" s="642">
        <f t="shared" si="18"/>
        <v>952093.2</v>
      </c>
      <c r="L236" s="643">
        <v>272117.01</v>
      </c>
      <c r="M236" s="642">
        <f t="shared" si="16"/>
        <v>679976.19</v>
      </c>
      <c r="N236" s="763">
        <v>679976.19</v>
      </c>
      <c r="O236" s="644">
        <f>SUM(M236-N236)</f>
        <v>0</v>
      </c>
    </row>
    <row r="237" spans="1:15">
      <c r="A237" s="451" t="s">
        <v>1471</v>
      </c>
      <c r="B237" s="414" t="s">
        <v>1496</v>
      </c>
      <c r="C237" s="414" t="s">
        <v>884</v>
      </c>
      <c r="D237" s="353" t="s">
        <v>849</v>
      </c>
      <c r="E237" s="414" t="s">
        <v>885</v>
      </c>
      <c r="F237" s="414" t="s">
        <v>150</v>
      </c>
      <c r="G237" s="414">
        <v>20150724</v>
      </c>
      <c r="H237" s="604">
        <v>20170401</v>
      </c>
      <c r="I237" s="763">
        <v>608166.75</v>
      </c>
      <c r="J237" s="891"/>
      <c r="K237" s="642">
        <f t="shared" si="18"/>
        <v>608166.75</v>
      </c>
      <c r="L237" s="643">
        <v>14531.69</v>
      </c>
      <c r="M237" s="642">
        <f t="shared" si="16"/>
        <v>593635.06000000006</v>
      </c>
      <c r="N237" s="763">
        <v>593635.06000000006</v>
      </c>
      <c r="O237" s="644">
        <f>SUM(M237-N237)</f>
        <v>0</v>
      </c>
    </row>
    <row r="238" spans="1:15">
      <c r="A238" s="451" t="s">
        <v>1481</v>
      </c>
      <c r="B238" s="414" t="s">
        <v>1511</v>
      </c>
      <c r="C238" s="414" t="s">
        <v>886</v>
      </c>
      <c r="D238" s="353" t="s">
        <v>887</v>
      </c>
      <c r="E238" s="414" t="s">
        <v>888</v>
      </c>
      <c r="F238" s="414" t="s">
        <v>150</v>
      </c>
      <c r="G238" s="414">
        <v>20151103</v>
      </c>
      <c r="H238" s="604">
        <v>20160502</v>
      </c>
      <c r="I238" s="763">
        <v>1188244.8</v>
      </c>
      <c r="J238" s="891"/>
      <c r="K238" s="752">
        <f t="shared" si="18"/>
        <v>1188244.8</v>
      </c>
      <c r="L238" s="643">
        <v>926385.32</v>
      </c>
      <c r="M238" s="642">
        <f t="shared" si="16"/>
        <v>261859.4800000001</v>
      </c>
      <c r="N238" s="763">
        <v>261859.48</v>
      </c>
      <c r="O238" s="644">
        <v>0</v>
      </c>
    </row>
    <row r="239" spans="1:15">
      <c r="A239" s="451" t="s">
        <v>1504</v>
      </c>
      <c r="B239" s="414" t="s">
        <v>1508</v>
      </c>
      <c r="C239" s="414" t="s">
        <v>468</v>
      </c>
      <c r="D239" s="353" t="s">
        <v>889</v>
      </c>
      <c r="E239" s="414" t="s">
        <v>890</v>
      </c>
      <c r="F239" s="414" t="s">
        <v>160</v>
      </c>
      <c r="G239" s="414">
        <v>20151203</v>
      </c>
      <c r="H239" s="604">
        <v>20160128</v>
      </c>
      <c r="I239" s="763">
        <v>651515.69999999995</v>
      </c>
      <c r="J239" s="891"/>
      <c r="K239" s="752">
        <f t="shared" si="18"/>
        <v>651515.69999999995</v>
      </c>
      <c r="L239" s="643">
        <v>0</v>
      </c>
      <c r="M239" s="642">
        <f t="shared" si="16"/>
        <v>651515.69999999995</v>
      </c>
      <c r="N239" s="763">
        <v>651515.69999999995</v>
      </c>
      <c r="O239" s="644">
        <f>SUM(M239-N239)</f>
        <v>0</v>
      </c>
    </row>
    <row r="240" spans="1:15">
      <c r="A240" s="451" t="s">
        <v>1471</v>
      </c>
      <c r="B240" s="414" t="s">
        <v>1496</v>
      </c>
      <c r="C240" s="414" t="s">
        <v>891</v>
      </c>
      <c r="D240" s="353" t="s">
        <v>882</v>
      </c>
      <c r="E240" s="414" t="s">
        <v>892</v>
      </c>
      <c r="F240" s="414" t="s">
        <v>150</v>
      </c>
      <c r="G240" s="414">
        <v>20150624</v>
      </c>
      <c r="H240" s="604">
        <v>20170331</v>
      </c>
      <c r="I240" s="763">
        <v>1015875.98</v>
      </c>
      <c r="J240" s="891"/>
      <c r="K240" s="642">
        <f t="shared" si="18"/>
        <v>1015875.98</v>
      </c>
      <c r="L240" s="643">
        <v>317480.75</v>
      </c>
      <c r="M240" s="642">
        <f t="shared" si="16"/>
        <v>698395.23</v>
      </c>
      <c r="N240" s="763">
        <v>698395.23</v>
      </c>
      <c r="O240" s="644">
        <f>SUM(M240-N240)</f>
        <v>0</v>
      </c>
    </row>
    <row r="241" spans="1:15">
      <c r="A241" s="414" t="s">
        <v>1481</v>
      </c>
      <c r="B241" s="414" t="s">
        <v>1542</v>
      </c>
      <c r="C241" s="414" t="s">
        <v>893</v>
      </c>
      <c r="D241" s="353" t="s">
        <v>830</v>
      </c>
      <c r="E241" s="414" t="s">
        <v>894</v>
      </c>
      <c r="F241" s="414" t="s">
        <v>150</v>
      </c>
      <c r="G241" s="414">
        <v>20150710</v>
      </c>
      <c r="H241" s="604">
        <v>20160331</v>
      </c>
      <c r="I241" s="763">
        <v>700000</v>
      </c>
      <c r="J241" s="891"/>
      <c r="K241" s="642">
        <f t="shared" si="18"/>
        <v>700000</v>
      </c>
      <c r="L241" s="643">
        <v>0</v>
      </c>
      <c r="M241" s="642">
        <f t="shared" si="16"/>
        <v>700000</v>
      </c>
      <c r="N241" s="763">
        <v>700000</v>
      </c>
      <c r="O241" s="644">
        <f>SUM(M241-N241)</f>
        <v>0</v>
      </c>
    </row>
    <row r="242" spans="1:15" s="880" customFormat="1">
      <c r="A242" s="885" t="s">
        <v>1481</v>
      </c>
      <c r="B242" s="873" t="s">
        <v>1476</v>
      </c>
      <c r="C242" s="873" t="s">
        <v>458</v>
      </c>
      <c r="D242" s="874" t="s">
        <v>459</v>
      </c>
      <c r="E242" s="873" t="s">
        <v>895</v>
      </c>
      <c r="F242" s="873" t="s">
        <v>461</v>
      </c>
      <c r="G242" s="873">
        <v>20141121</v>
      </c>
      <c r="H242" s="886">
        <v>20171120</v>
      </c>
      <c r="I242" s="882">
        <v>1974924</v>
      </c>
      <c r="J242" s="889">
        <v>1894982.4</v>
      </c>
      <c r="K242" s="884">
        <f t="shared" si="18"/>
        <v>3869906.4</v>
      </c>
      <c r="L242" s="877">
        <v>840920.7</v>
      </c>
      <c r="M242" s="878">
        <f t="shared" si="16"/>
        <v>3028985.7</v>
      </c>
      <c r="N242" s="882">
        <v>756002.16</v>
      </c>
      <c r="O242" s="879">
        <f>SUM(M242-N242)</f>
        <v>2272983.54</v>
      </c>
    </row>
    <row r="243" spans="1:15" s="894" customFormat="1">
      <c r="A243" s="451" t="s">
        <v>1471</v>
      </c>
      <c r="B243" s="451" t="s">
        <v>1472</v>
      </c>
      <c r="C243" s="451" t="s">
        <v>896</v>
      </c>
      <c r="D243" s="452" t="s">
        <v>879</v>
      </c>
      <c r="E243" s="451" t="s">
        <v>897</v>
      </c>
      <c r="F243" s="451" t="s">
        <v>150</v>
      </c>
      <c r="G243" s="451">
        <v>20140314</v>
      </c>
      <c r="H243" s="604">
        <v>20170228</v>
      </c>
      <c r="I243" s="942">
        <v>2945056</v>
      </c>
      <c r="J243" s="891"/>
      <c r="K243" s="892">
        <f t="shared" si="18"/>
        <v>2945056</v>
      </c>
      <c r="L243" s="941">
        <v>2180387.87</v>
      </c>
      <c r="M243" s="892">
        <f t="shared" si="16"/>
        <v>764668.12999999989</v>
      </c>
      <c r="N243" s="942">
        <v>765612.12</v>
      </c>
      <c r="O243" s="893">
        <v>0</v>
      </c>
    </row>
    <row r="244" spans="1:15">
      <c r="A244" s="451" t="s">
        <v>1481</v>
      </c>
      <c r="B244" s="414" t="s">
        <v>1476</v>
      </c>
      <c r="C244" s="414" t="s">
        <v>898</v>
      </c>
      <c r="D244" s="353" t="s">
        <v>899</v>
      </c>
      <c r="E244" s="414" t="s">
        <v>900</v>
      </c>
      <c r="F244" s="414" t="s">
        <v>901</v>
      </c>
      <c r="G244" s="414">
        <v>20140724</v>
      </c>
      <c r="H244" s="604">
        <v>20160630</v>
      </c>
      <c r="I244" s="763">
        <v>3999999.84</v>
      </c>
      <c r="J244" s="891"/>
      <c r="K244" s="752">
        <f t="shared" si="18"/>
        <v>3999999.84</v>
      </c>
      <c r="L244" s="643">
        <v>3203885.32</v>
      </c>
      <c r="M244" s="642">
        <f t="shared" si="16"/>
        <v>796114.52</v>
      </c>
      <c r="N244" s="763">
        <v>796114.52</v>
      </c>
      <c r="O244" s="644">
        <f>SUM(M244-N244)</f>
        <v>0</v>
      </c>
    </row>
    <row r="245" spans="1:15" s="894" customFormat="1">
      <c r="A245" s="451" t="s">
        <v>1471</v>
      </c>
      <c r="B245" s="451" t="s">
        <v>1501</v>
      </c>
      <c r="C245" s="451" t="s">
        <v>902</v>
      </c>
      <c r="D245" s="452" t="s">
        <v>903</v>
      </c>
      <c r="E245" s="451" t="s">
        <v>904</v>
      </c>
      <c r="F245" s="451" t="s">
        <v>150</v>
      </c>
      <c r="G245" s="451">
        <v>20130808</v>
      </c>
      <c r="H245" s="604">
        <v>20160718</v>
      </c>
      <c r="I245" s="942">
        <v>14208890.689999999</v>
      </c>
      <c r="J245" s="891"/>
      <c r="K245" s="945">
        <f t="shared" si="18"/>
        <v>14208890.689999999</v>
      </c>
      <c r="L245" s="941">
        <v>13338372.710000001</v>
      </c>
      <c r="M245" s="892">
        <f t="shared" si="16"/>
        <v>870517.97999999858</v>
      </c>
      <c r="N245" s="942">
        <v>870517.42</v>
      </c>
      <c r="O245" s="893">
        <v>0</v>
      </c>
    </row>
    <row r="246" spans="1:15">
      <c r="A246" s="451" t="s">
        <v>1471</v>
      </c>
      <c r="B246" s="414" t="s">
        <v>1496</v>
      </c>
      <c r="C246" s="414" t="s">
        <v>905</v>
      </c>
      <c r="D246" s="353" t="s">
        <v>906</v>
      </c>
      <c r="E246" s="414" t="s">
        <v>907</v>
      </c>
      <c r="F246" s="414" t="s">
        <v>863</v>
      </c>
      <c r="G246" s="414">
        <v>20150904</v>
      </c>
      <c r="H246" s="604">
        <v>20170331</v>
      </c>
      <c r="I246" s="763">
        <v>1179356.45</v>
      </c>
      <c r="J246" s="891"/>
      <c r="K246" s="642">
        <f t="shared" si="18"/>
        <v>1179356.45</v>
      </c>
      <c r="L246" s="643">
        <v>728487.36</v>
      </c>
      <c r="M246" s="642">
        <f t="shared" si="16"/>
        <v>450869.08999999997</v>
      </c>
      <c r="N246" s="642">
        <v>450869.09</v>
      </c>
      <c r="O246" s="644">
        <v>0</v>
      </c>
    </row>
    <row r="247" spans="1:15">
      <c r="A247" s="451" t="s">
        <v>1504</v>
      </c>
      <c r="B247" s="414" t="s">
        <v>1506</v>
      </c>
      <c r="C247" s="414" t="s">
        <v>468</v>
      </c>
      <c r="D247" s="353" t="s">
        <v>908</v>
      </c>
      <c r="E247" s="414" t="s">
        <v>909</v>
      </c>
      <c r="F247" s="414" t="s">
        <v>160</v>
      </c>
      <c r="G247" s="414">
        <v>20160304</v>
      </c>
      <c r="H247" s="604">
        <v>20160331</v>
      </c>
      <c r="I247" s="763">
        <v>880478.86</v>
      </c>
      <c r="J247" s="891"/>
      <c r="K247" s="642">
        <f t="shared" si="18"/>
        <v>880478.86</v>
      </c>
      <c r="L247" s="643">
        <v>0</v>
      </c>
      <c r="M247" s="642">
        <f t="shared" si="16"/>
        <v>880478.86</v>
      </c>
      <c r="N247" s="763">
        <v>880478.86</v>
      </c>
      <c r="O247" s="644">
        <f t="shared" ref="O247:O260" si="19">SUM(M247-N247)</f>
        <v>0</v>
      </c>
    </row>
    <row r="248" spans="1:15">
      <c r="A248" s="451" t="s">
        <v>1504</v>
      </c>
      <c r="B248" s="414" t="s">
        <v>1506</v>
      </c>
      <c r="C248" s="414" t="s">
        <v>910</v>
      </c>
      <c r="D248" s="353" t="s">
        <v>911</v>
      </c>
      <c r="E248" s="414" t="s">
        <v>912</v>
      </c>
      <c r="F248" s="414" t="s">
        <v>150</v>
      </c>
      <c r="G248" s="414">
        <v>20150615</v>
      </c>
      <c r="H248" s="604">
        <v>20160616</v>
      </c>
      <c r="I248" s="763">
        <v>1070552.67</v>
      </c>
      <c r="J248" s="891"/>
      <c r="K248" s="642">
        <f t="shared" si="18"/>
        <v>1070552.67</v>
      </c>
      <c r="L248" s="643">
        <v>137261.21</v>
      </c>
      <c r="M248" s="642">
        <f t="shared" si="16"/>
        <v>933291.46</v>
      </c>
      <c r="N248" s="763">
        <v>933291.46</v>
      </c>
      <c r="O248" s="644">
        <f t="shared" si="19"/>
        <v>0</v>
      </c>
    </row>
    <row r="249" spans="1:15">
      <c r="A249" s="451" t="s">
        <v>1471</v>
      </c>
      <c r="B249" s="414" t="s">
        <v>1472</v>
      </c>
      <c r="C249" s="414" t="s">
        <v>913</v>
      </c>
      <c r="D249" s="353" t="s">
        <v>879</v>
      </c>
      <c r="E249" s="414" t="s">
        <v>914</v>
      </c>
      <c r="F249" s="414" t="s">
        <v>150</v>
      </c>
      <c r="G249" s="414">
        <v>20140331</v>
      </c>
      <c r="H249" s="604">
        <v>20170228</v>
      </c>
      <c r="I249" s="763">
        <v>6939182</v>
      </c>
      <c r="J249" s="891"/>
      <c r="K249" s="764">
        <v>6939182</v>
      </c>
      <c r="L249" s="643">
        <v>5607145.8399999999</v>
      </c>
      <c r="M249" s="642">
        <f t="shared" si="16"/>
        <v>1332036.1600000001</v>
      </c>
      <c r="N249" s="763">
        <v>981999.99</v>
      </c>
      <c r="O249" s="644">
        <f t="shared" si="19"/>
        <v>350036.17000000016</v>
      </c>
    </row>
    <row r="250" spans="1:15">
      <c r="A250" s="451" t="s">
        <v>1481</v>
      </c>
      <c r="B250" s="414" t="s">
        <v>1473</v>
      </c>
      <c r="C250" s="414" t="s">
        <v>915</v>
      </c>
      <c r="D250" s="353" t="s">
        <v>916</v>
      </c>
      <c r="E250" s="414" t="s">
        <v>917</v>
      </c>
      <c r="F250" s="414" t="s">
        <v>249</v>
      </c>
      <c r="G250" s="414">
        <v>20160330</v>
      </c>
      <c r="H250" s="604">
        <v>20160331</v>
      </c>
      <c r="I250" s="763">
        <v>999999.99</v>
      </c>
      <c r="J250" s="891"/>
      <c r="K250" s="702">
        <f t="shared" ref="K250:K283" si="20">SUM(I250:J250)</f>
        <v>999999.99</v>
      </c>
      <c r="L250" s="643">
        <v>0</v>
      </c>
      <c r="M250" s="642">
        <f t="shared" si="16"/>
        <v>999999.99</v>
      </c>
      <c r="N250" s="763">
        <v>999999.99</v>
      </c>
      <c r="O250" s="644">
        <f t="shared" si="19"/>
        <v>0</v>
      </c>
    </row>
    <row r="251" spans="1:15">
      <c r="A251" s="451" t="s">
        <v>1481</v>
      </c>
      <c r="B251" s="414" t="s">
        <v>1477</v>
      </c>
      <c r="C251" s="414">
        <v>15.3</v>
      </c>
      <c r="D251" s="353" t="s">
        <v>546</v>
      </c>
      <c r="E251" s="414" t="s">
        <v>918</v>
      </c>
      <c r="F251" s="414" t="s">
        <v>750</v>
      </c>
      <c r="G251" s="414">
        <v>20141126</v>
      </c>
      <c r="H251" s="604">
        <v>20171130</v>
      </c>
      <c r="I251" s="763">
        <v>3007415.99</v>
      </c>
      <c r="J251" s="891"/>
      <c r="K251" s="764">
        <f t="shared" si="20"/>
        <v>3007415.99</v>
      </c>
      <c r="L251" s="643">
        <v>1212839.67</v>
      </c>
      <c r="M251" s="642">
        <f t="shared" si="16"/>
        <v>1794576.3200000003</v>
      </c>
      <c r="N251" s="763">
        <v>1002471.99</v>
      </c>
      <c r="O251" s="644">
        <f t="shared" si="19"/>
        <v>792104.33000000031</v>
      </c>
    </row>
    <row r="252" spans="1:15">
      <c r="A252" s="451" t="s">
        <v>1471</v>
      </c>
      <c r="B252" s="414" t="s">
        <v>1496</v>
      </c>
      <c r="C252" s="414">
        <v>41368</v>
      </c>
      <c r="D252" s="353" t="s">
        <v>882</v>
      </c>
      <c r="E252" s="414" t="s">
        <v>919</v>
      </c>
      <c r="F252" s="414" t="s">
        <v>856</v>
      </c>
      <c r="G252" s="414">
        <v>20160311</v>
      </c>
      <c r="H252" s="604">
        <v>20160331</v>
      </c>
      <c r="I252" s="763">
        <v>1003200</v>
      </c>
      <c r="J252" s="891"/>
      <c r="K252" s="764">
        <f t="shared" si="20"/>
        <v>1003200</v>
      </c>
      <c r="L252" s="643">
        <v>0</v>
      </c>
      <c r="M252" s="642">
        <f t="shared" si="16"/>
        <v>1003200</v>
      </c>
      <c r="N252" s="763">
        <v>1003200</v>
      </c>
      <c r="O252" s="644">
        <f t="shared" si="19"/>
        <v>0</v>
      </c>
    </row>
    <row r="253" spans="1:15">
      <c r="A253" s="451" t="s">
        <v>1481</v>
      </c>
      <c r="B253" s="414" t="s">
        <v>1487</v>
      </c>
      <c r="C253" s="414" t="s">
        <v>920</v>
      </c>
      <c r="D253" s="353" t="s">
        <v>921</v>
      </c>
      <c r="E253" s="414" t="s">
        <v>922</v>
      </c>
      <c r="F253" s="414" t="s">
        <v>248</v>
      </c>
      <c r="G253" s="414">
        <v>20160121</v>
      </c>
      <c r="H253" s="604">
        <v>20160616</v>
      </c>
      <c r="I253" s="763">
        <v>1586205.54</v>
      </c>
      <c r="J253" s="891"/>
      <c r="K253" s="702">
        <f t="shared" si="20"/>
        <v>1586205.54</v>
      </c>
      <c r="L253" s="643">
        <v>528735.18000000005</v>
      </c>
      <c r="M253" s="642">
        <f t="shared" si="16"/>
        <v>1057470.3599999999</v>
      </c>
      <c r="N253" s="763">
        <v>1057470.3599999999</v>
      </c>
      <c r="O253" s="644">
        <f t="shared" si="19"/>
        <v>0</v>
      </c>
    </row>
    <row r="254" spans="1:15" s="894" customFormat="1">
      <c r="A254" s="451" t="s">
        <v>1471</v>
      </c>
      <c r="B254" s="451" t="s">
        <v>1505</v>
      </c>
      <c r="C254" s="451" t="s">
        <v>878</v>
      </c>
      <c r="D254" s="452" t="s">
        <v>923</v>
      </c>
      <c r="E254" s="451" t="s">
        <v>924</v>
      </c>
      <c r="F254" s="451" t="s">
        <v>150</v>
      </c>
      <c r="G254" s="451">
        <v>20130821</v>
      </c>
      <c r="H254" s="604">
        <v>20160821</v>
      </c>
      <c r="I254" s="942">
        <v>6481750.1200000001</v>
      </c>
      <c r="J254" s="891"/>
      <c r="K254" s="943">
        <f t="shared" si="20"/>
        <v>6481750.1200000001</v>
      </c>
      <c r="L254" s="941">
        <v>5404417.8700000001</v>
      </c>
      <c r="M254" s="892">
        <f t="shared" si="16"/>
        <v>1077332.25</v>
      </c>
      <c r="N254" s="942">
        <v>1077332.25</v>
      </c>
      <c r="O254" s="893">
        <f t="shared" si="19"/>
        <v>0</v>
      </c>
    </row>
    <row r="255" spans="1:15" s="894" customFormat="1">
      <c r="A255" s="451" t="s">
        <v>1481</v>
      </c>
      <c r="B255" s="451" t="s">
        <v>1476</v>
      </c>
      <c r="C255" s="451" t="s">
        <v>925</v>
      </c>
      <c r="D255" s="452" t="s">
        <v>926</v>
      </c>
      <c r="E255" s="451" t="s">
        <v>927</v>
      </c>
      <c r="F255" s="451" t="s">
        <v>928</v>
      </c>
      <c r="G255" s="451">
        <v>20150826</v>
      </c>
      <c r="H255" s="604">
        <v>20180819</v>
      </c>
      <c r="I255" s="942">
        <v>2000000.01</v>
      </c>
      <c r="J255" s="891"/>
      <c r="K255" s="943">
        <f t="shared" si="20"/>
        <v>2000000.01</v>
      </c>
      <c r="L255" s="941">
        <v>778115.14</v>
      </c>
      <c r="M255" s="892">
        <f t="shared" si="16"/>
        <v>1221884.8700000001</v>
      </c>
      <c r="N255" s="942">
        <v>1221884.8700000001</v>
      </c>
      <c r="O255" s="893">
        <f t="shared" si="19"/>
        <v>0</v>
      </c>
    </row>
    <row r="256" spans="1:15">
      <c r="A256" s="451" t="s">
        <v>1471</v>
      </c>
      <c r="B256" s="414" t="s">
        <v>1502</v>
      </c>
      <c r="C256" s="414" t="s">
        <v>929</v>
      </c>
      <c r="D256" s="353" t="s">
        <v>800</v>
      </c>
      <c r="E256" s="414" t="s">
        <v>930</v>
      </c>
      <c r="F256" s="414" t="s">
        <v>150</v>
      </c>
      <c r="G256" s="414">
        <v>20151111</v>
      </c>
      <c r="H256" s="604">
        <v>20160831</v>
      </c>
      <c r="I256" s="763">
        <v>4374454</v>
      </c>
      <c r="J256" s="891"/>
      <c r="K256" s="764">
        <f t="shared" si="20"/>
        <v>4374454</v>
      </c>
      <c r="L256" s="643">
        <v>3104128.21</v>
      </c>
      <c r="M256" s="642">
        <f t="shared" si="16"/>
        <v>1270325.79</v>
      </c>
      <c r="N256" s="763">
        <v>1270325.79</v>
      </c>
      <c r="O256" s="644">
        <f t="shared" si="19"/>
        <v>0</v>
      </c>
    </row>
    <row r="257" spans="1:15" s="894" customFormat="1">
      <c r="A257" s="451" t="s">
        <v>1548</v>
      </c>
      <c r="B257" s="451" t="s">
        <v>1540</v>
      </c>
      <c r="C257" s="451" t="s">
        <v>931</v>
      </c>
      <c r="D257" s="452" t="s">
        <v>932</v>
      </c>
      <c r="E257" s="451" t="s">
        <v>933</v>
      </c>
      <c r="F257" s="451" t="s">
        <v>934</v>
      </c>
      <c r="G257" s="451">
        <v>20160219</v>
      </c>
      <c r="H257" s="604">
        <v>20160831</v>
      </c>
      <c r="I257" s="942">
        <v>20286000</v>
      </c>
      <c r="J257" s="891"/>
      <c r="K257" s="943">
        <f t="shared" si="20"/>
        <v>20286000</v>
      </c>
      <c r="L257" s="941">
        <v>8151151.5499999998</v>
      </c>
      <c r="M257" s="892">
        <f t="shared" si="16"/>
        <v>12134848.449999999</v>
      </c>
      <c r="N257" s="942">
        <v>1291920.6000000001</v>
      </c>
      <c r="O257" s="893">
        <f t="shared" si="19"/>
        <v>10842927.85</v>
      </c>
    </row>
    <row r="258" spans="1:15">
      <c r="A258" s="451" t="s">
        <v>1481</v>
      </c>
      <c r="B258" s="414" t="s">
        <v>1477</v>
      </c>
      <c r="C258" s="414" t="s">
        <v>935</v>
      </c>
      <c r="D258" s="353" t="s">
        <v>911</v>
      </c>
      <c r="E258" s="414" t="s">
        <v>936</v>
      </c>
      <c r="F258" s="414" t="s">
        <v>150</v>
      </c>
      <c r="G258" s="414">
        <v>20150420</v>
      </c>
      <c r="H258" s="604">
        <v>20160430</v>
      </c>
      <c r="I258" s="763">
        <v>1415963.02</v>
      </c>
      <c r="J258" s="891"/>
      <c r="K258" s="764">
        <f t="shared" si="20"/>
        <v>1415963.02</v>
      </c>
      <c r="L258" s="643">
        <v>0</v>
      </c>
      <c r="M258" s="642">
        <f t="shared" si="16"/>
        <v>1415963.02</v>
      </c>
      <c r="N258" s="763">
        <v>1415963.02</v>
      </c>
      <c r="O258" s="644">
        <f t="shared" si="19"/>
        <v>0</v>
      </c>
    </row>
    <row r="259" spans="1:15" s="894" customFormat="1">
      <c r="A259" s="451" t="s">
        <v>1481</v>
      </c>
      <c r="B259" s="451" t="s">
        <v>1476</v>
      </c>
      <c r="C259" s="451" t="s">
        <v>937</v>
      </c>
      <c r="D259" s="452" t="s">
        <v>926</v>
      </c>
      <c r="E259" s="451" t="s">
        <v>938</v>
      </c>
      <c r="F259" s="451" t="s">
        <v>939</v>
      </c>
      <c r="G259" s="451">
        <v>20150701</v>
      </c>
      <c r="H259" s="604">
        <v>20180630</v>
      </c>
      <c r="I259" s="942">
        <v>1897200</v>
      </c>
      <c r="J259" s="891"/>
      <c r="K259" s="944">
        <f t="shared" si="20"/>
        <v>1897200</v>
      </c>
      <c r="L259" s="941">
        <v>474300</v>
      </c>
      <c r="M259" s="892">
        <f t="shared" si="16"/>
        <v>1422900</v>
      </c>
      <c r="N259" s="942">
        <v>632400</v>
      </c>
      <c r="O259" s="893">
        <f t="shared" si="19"/>
        <v>790500</v>
      </c>
    </row>
    <row r="260" spans="1:15" s="894" customFormat="1">
      <c r="A260" s="451" t="s">
        <v>1481</v>
      </c>
      <c r="B260" s="451" t="s">
        <v>1523</v>
      </c>
      <c r="C260" s="451" t="s">
        <v>940</v>
      </c>
      <c r="D260" s="452" t="s">
        <v>941</v>
      </c>
      <c r="E260" s="451" t="s">
        <v>942</v>
      </c>
      <c r="F260" s="451" t="s">
        <v>78</v>
      </c>
      <c r="G260" s="451">
        <v>20150303</v>
      </c>
      <c r="H260" s="604">
        <v>20170302</v>
      </c>
      <c r="I260" s="942">
        <v>3525859.25</v>
      </c>
      <c r="J260" s="891"/>
      <c r="K260" s="944">
        <f t="shared" si="20"/>
        <v>3525859.25</v>
      </c>
      <c r="L260" s="941">
        <v>1848759.0999999999</v>
      </c>
      <c r="M260" s="892">
        <f t="shared" si="16"/>
        <v>1677100.1500000001</v>
      </c>
      <c r="N260" s="942">
        <v>1439931.2</v>
      </c>
      <c r="O260" s="893">
        <f t="shared" si="19"/>
        <v>237168.95000000019</v>
      </c>
    </row>
    <row r="261" spans="1:15" s="894" customFormat="1">
      <c r="A261" s="451" t="s">
        <v>1548</v>
      </c>
      <c r="B261" s="451" t="s">
        <v>1539</v>
      </c>
      <c r="C261" s="451" t="s">
        <v>812</v>
      </c>
      <c r="D261" s="452" t="s">
        <v>943</v>
      </c>
      <c r="E261" s="451" t="s">
        <v>944</v>
      </c>
      <c r="F261" s="451" t="s">
        <v>150</v>
      </c>
      <c r="G261" s="451">
        <v>20151008</v>
      </c>
      <c r="H261" s="604">
        <v>20160701</v>
      </c>
      <c r="I261" s="942">
        <v>14925019.199999999</v>
      </c>
      <c r="J261" s="891"/>
      <c r="K261" s="943">
        <f t="shared" si="20"/>
        <v>14925019.199999999</v>
      </c>
      <c r="L261" s="941">
        <v>13087690</v>
      </c>
      <c r="M261" s="892">
        <f t="shared" si="16"/>
        <v>1837329.1999999993</v>
      </c>
      <c r="N261" s="942">
        <v>1837329.2</v>
      </c>
      <c r="O261" s="893">
        <v>0</v>
      </c>
    </row>
    <row r="262" spans="1:15" s="894" customFormat="1">
      <c r="A262" s="451" t="s">
        <v>1471</v>
      </c>
      <c r="B262" s="451" t="s">
        <v>1501</v>
      </c>
      <c r="C262" s="451" t="s">
        <v>945</v>
      </c>
      <c r="D262" s="452" t="s">
        <v>873</v>
      </c>
      <c r="E262" s="451" t="s">
        <v>946</v>
      </c>
      <c r="F262" s="451" t="s">
        <v>150</v>
      </c>
      <c r="G262" s="451">
        <v>20160111</v>
      </c>
      <c r="H262" s="604">
        <v>20170831</v>
      </c>
      <c r="I262" s="942">
        <v>2885918.04</v>
      </c>
      <c r="J262" s="891"/>
      <c r="K262" s="943">
        <f t="shared" si="20"/>
        <v>2885918.04</v>
      </c>
      <c r="L262" s="941">
        <v>0</v>
      </c>
      <c r="M262" s="892">
        <f t="shared" si="16"/>
        <v>2885918.04</v>
      </c>
      <c r="N262" s="942">
        <v>1505696.2</v>
      </c>
      <c r="O262" s="893">
        <f>SUM(M262-N262)</f>
        <v>1380221.84</v>
      </c>
    </row>
    <row r="263" spans="1:15" s="894" customFormat="1">
      <c r="A263" s="451" t="s">
        <v>1471</v>
      </c>
      <c r="B263" s="451" t="s">
        <v>1505</v>
      </c>
      <c r="C263" s="451" t="s">
        <v>878</v>
      </c>
      <c r="D263" s="452" t="s">
        <v>947</v>
      </c>
      <c r="E263" s="451" t="s">
        <v>948</v>
      </c>
      <c r="F263" s="451" t="s">
        <v>150</v>
      </c>
      <c r="G263" s="451">
        <v>20130821</v>
      </c>
      <c r="H263" s="604">
        <v>20170131</v>
      </c>
      <c r="I263" s="942">
        <v>6985684.9800000004</v>
      </c>
      <c r="J263" s="891"/>
      <c r="K263" s="943">
        <f t="shared" si="20"/>
        <v>6985684.9800000004</v>
      </c>
      <c r="L263" s="941">
        <v>5262974.21</v>
      </c>
      <c r="M263" s="892">
        <f t="shared" si="16"/>
        <v>1722710.7700000005</v>
      </c>
      <c r="N263" s="942">
        <v>1722710.77</v>
      </c>
      <c r="O263" s="893">
        <v>0</v>
      </c>
    </row>
    <row r="264" spans="1:15" s="894" customFormat="1">
      <c r="A264" s="451" t="s">
        <v>1548</v>
      </c>
      <c r="B264" s="451" t="s">
        <v>1539</v>
      </c>
      <c r="C264" s="451" t="s">
        <v>812</v>
      </c>
      <c r="D264" s="452" t="s">
        <v>949</v>
      </c>
      <c r="E264" s="451" t="s">
        <v>950</v>
      </c>
      <c r="F264" s="451" t="s">
        <v>150</v>
      </c>
      <c r="G264" s="451">
        <v>20150801</v>
      </c>
      <c r="H264" s="604">
        <v>20160731</v>
      </c>
      <c r="I264" s="942">
        <v>3194199.48</v>
      </c>
      <c r="J264" s="891"/>
      <c r="K264" s="944">
        <f t="shared" si="20"/>
        <v>3194199.48</v>
      </c>
      <c r="L264" s="941">
        <v>1378771.21</v>
      </c>
      <c r="M264" s="892">
        <f t="shared" si="16"/>
        <v>1815428.27</v>
      </c>
      <c r="N264" s="942">
        <v>1815428.27</v>
      </c>
      <c r="O264" s="893">
        <f>SUM(M264-N264)</f>
        <v>0</v>
      </c>
    </row>
    <row r="265" spans="1:15" s="894" customFormat="1">
      <c r="A265" s="451" t="s">
        <v>1548</v>
      </c>
      <c r="B265" s="451" t="s">
        <v>1543</v>
      </c>
      <c r="C265" s="451" t="s">
        <v>931</v>
      </c>
      <c r="D265" s="452" t="s">
        <v>951</v>
      </c>
      <c r="E265" s="451" t="s">
        <v>952</v>
      </c>
      <c r="F265" s="451" t="s">
        <v>934</v>
      </c>
      <c r="G265" s="451">
        <v>20160219</v>
      </c>
      <c r="H265" s="604">
        <v>20160831</v>
      </c>
      <c r="I265" s="942">
        <v>12477500</v>
      </c>
      <c r="J265" s="891"/>
      <c r="K265" s="943">
        <f t="shared" si="20"/>
        <v>12477500</v>
      </c>
      <c r="L265" s="941">
        <v>3954611.16</v>
      </c>
      <c r="M265" s="892">
        <f t="shared" si="16"/>
        <v>8522888.8399999999</v>
      </c>
      <c r="N265" s="942">
        <v>1828698.23</v>
      </c>
      <c r="O265" s="893">
        <f>SUM(M265-N265)</f>
        <v>6694190.6099999994</v>
      </c>
    </row>
    <row r="266" spans="1:15" s="894" customFormat="1">
      <c r="A266" s="451" t="s">
        <v>1471</v>
      </c>
      <c r="B266" s="451" t="s">
        <v>1503</v>
      </c>
      <c r="C266" s="451" t="s">
        <v>953</v>
      </c>
      <c r="D266" s="452" t="s">
        <v>837</v>
      </c>
      <c r="E266" s="451" t="s">
        <v>954</v>
      </c>
      <c r="F266" s="451" t="s">
        <v>150</v>
      </c>
      <c r="G266" s="451">
        <v>20160112</v>
      </c>
      <c r="H266" s="604">
        <v>20170711</v>
      </c>
      <c r="I266" s="942">
        <v>1913189.04</v>
      </c>
      <c r="J266" s="891"/>
      <c r="K266" s="943">
        <f t="shared" si="20"/>
        <v>1913189.04</v>
      </c>
      <c r="L266" s="941">
        <v>0</v>
      </c>
      <c r="M266" s="892">
        <f t="shared" si="16"/>
        <v>1913189.04</v>
      </c>
      <c r="N266" s="942">
        <v>1913189.04</v>
      </c>
      <c r="O266" s="893">
        <f>SUM(M266-N266)</f>
        <v>0</v>
      </c>
    </row>
    <row r="267" spans="1:15" s="894" customFormat="1">
      <c r="A267" s="451" t="s">
        <v>1471</v>
      </c>
      <c r="B267" s="451" t="s">
        <v>1501</v>
      </c>
      <c r="C267" s="451" t="s">
        <v>955</v>
      </c>
      <c r="D267" s="452" t="s">
        <v>956</v>
      </c>
      <c r="E267" s="451" t="s">
        <v>957</v>
      </c>
      <c r="F267" s="451" t="s">
        <v>150</v>
      </c>
      <c r="G267" s="451">
        <v>20151015</v>
      </c>
      <c r="H267" s="604">
        <v>20171014</v>
      </c>
      <c r="I267" s="942">
        <v>3240005</v>
      </c>
      <c r="J267" s="891"/>
      <c r="K267" s="943">
        <f t="shared" si="20"/>
        <v>3240005</v>
      </c>
      <c r="L267" s="941">
        <v>332697.59999999998</v>
      </c>
      <c r="M267" s="892">
        <f t="shared" si="16"/>
        <v>2907307.4</v>
      </c>
      <c r="N267" s="942">
        <v>1938204.8</v>
      </c>
      <c r="O267" s="893">
        <f>SUM(M267-N267)</f>
        <v>969102.59999999986</v>
      </c>
    </row>
    <row r="268" spans="1:15" s="880" customFormat="1">
      <c r="A268" s="885" t="s">
        <v>1471</v>
      </c>
      <c r="B268" s="873" t="s">
        <v>1498</v>
      </c>
      <c r="C268" s="873" t="s">
        <v>958</v>
      </c>
      <c r="D268" s="874" t="s">
        <v>879</v>
      </c>
      <c r="E268" s="873" t="s">
        <v>959</v>
      </c>
      <c r="F268" s="873" t="s">
        <v>150</v>
      </c>
      <c r="G268" s="873">
        <v>20140522</v>
      </c>
      <c r="H268" s="886">
        <v>20170228</v>
      </c>
      <c r="I268" s="875">
        <v>7745456.3200000003</v>
      </c>
      <c r="J268" s="889">
        <v>1150923.5</v>
      </c>
      <c r="K268" s="876">
        <f t="shared" si="20"/>
        <v>8896379.8200000003</v>
      </c>
      <c r="L268" s="877">
        <v>5558253.25</v>
      </c>
      <c r="M268" s="878">
        <f t="shared" si="16"/>
        <v>3338126.5700000003</v>
      </c>
      <c r="N268" s="875">
        <v>2187203.0699999998</v>
      </c>
      <c r="O268" s="879">
        <v>0</v>
      </c>
    </row>
    <row r="269" spans="1:15" s="894" customFormat="1">
      <c r="A269" s="451" t="s">
        <v>1471</v>
      </c>
      <c r="B269" s="451" t="s">
        <v>1501</v>
      </c>
      <c r="C269" s="451" t="s">
        <v>960</v>
      </c>
      <c r="D269" s="452" t="s">
        <v>873</v>
      </c>
      <c r="E269" s="451" t="s">
        <v>961</v>
      </c>
      <c r="F269" s="451" t="s">
        <v>150</v>
      </c>
      <c r="G269" s="451">
        <v>20150109</v>
      </c>
      <c r="H269" s="604">
        <v>20170131</v>
      </c>
      <c r="I269" s="942">
        <v>4255312.2</v>
      </c>
      <c r="J269" s="891"/>
      <c r="K269" s="943">
        <f t="shared" si="20"/>
        <v>4255312.2</v>
      </c>
      <c r="L269" s="941">
        <v>1986123.8</v>
      </c>
      <c r="M269" s="892">
        <f t="shared" si="16"/>
        <v>2269188.4000000004</v>
      </c>
      <c r="N269" s="942">
        <v>2269188.4</v>
      </c>
      <c r="O269" s="893">
        <v>0</v>
      </c>
    </row>
    <row r="270" spans="1:15" s="894" customFormat="1">
      <c r="A270" s="451" t="s">
        <v>1471</v>
      </c>
      <c r="B270" s="451" t="s">
        <v>1500</v>
      </c>
      <c r="C270" s="451" t="s">
        <v>962</v>
      </c>
      <c r="D270" s="452" t="s">
        <v>956</v>
      </c>
      <c r="E270" s="451" t="s">
        <v>963</v>
      </c>
      <c r="F270" s="451" t="s">
        <v>150</v>
      </c>
      <c r="G270" s="451">
        <v>20151101</v>
      </c>
      <c r="H270" s="604">
        <v>20161030</v>
      </c>
      <c r="I270" s="942">
        <v>2320014</v>
      </c>
      <c r="J270" s="891"/>
      <c r="K270" s="943">
        <f t="shared" si="20"/>
        <v>2320014</v>
      </c>
      <c r="L270" s="941">
        <v>211343</v>
      </c>
      <c r="M270" s="892">
        <f t="shared" si="16"/>
        <v>2108671</v>
      </c>
      <c r="N270" s="942">
        <v>2108671</v>
      </c>
      <c r="O270" s="893">
        <f t="shared" ref="O270:O301" si="21">SUM(M270-N270)</f>
        <v>0</v>
      </c>
    </row>
    <row r="271" spans="1:15" s="894" customFormat="1">
      <c r="A271" s="451" t="s">
        <v>1471</v>
      </c>
      <c r="B271" s="451" t="s">
        <v>1500</v>
      </c>
      <c r="C271" s="451" t="s">
        <v>964</v>
      </c>
      <c r="D271" s="452" t="s">
        <v>800</v>
      </c>
      <c r="E271" s="451" t="s">
        <v>965</v>
      </c>
      <c r="F271" s="451" t="s">
        <v>150</v>
      </c>
      <c r="G271" s="451">
        <v>20151202</v>
      </c>
      <c r="H271" s="604">
        <v>20171130</v>
      </c>
      <c r="I271" s="942">
        <v>4974048</v>
      </c>
      <c r="J271" s="891"/>
      <c r="K271" s="945">
        <f t="shared" si="20"/>
        <v>4974048</v>
      </c>
      <c r="L271" s="941">
        <v>155808.1</v>
      </c>
      <c r="M271" s="892">
        <f t="shared" si="16"/>
        <v>4818239.9000000004</v>
      </c>
      <c r="N271" s="942">
        <v>2890943.8</v>
      </c>
      <c r="O271" s="893">
        <f t="shared" si="21"/>
        <v>1927296.1000000006</v>
      </c>
    </row>
    <row r="272" spans="1:15" s="894" customFormat="1">
      <c r="A272" s="451" t="s">
        <v>1548</v>
      </c>
      <c r="B272" s="451" t="s">
        <v>1525</v>
      </c>
      <c r="C272" s="451" t="s">
        <v>931</v>
      </c>
      <c r="D272" s="452" t="s">
        <v>966</v>
      </c>
      <c r="E272" s="451" t="s">
        <v>967</v>
      </c>
      <c r="F272" s="451" t="s">
        <v>934</v>
      </c>
      <c r="G272" s="451">
        <v>20160219</v>
      </c>
      <c r="H272" s="604">
        <v>20160831</v>
      </c>
      <c r="I272" s="942">
        <v>4496500</v>
      </c>
      <c r="J272" s="891"/>
      <c r="K272" s="892">
        <f t="shared" si="20"/>
        <v>4496500</v>
      </c>
      <c r="L272" s="941">
        <v>1242999</v>
      </c>
      <c r="M272" s="892">
        <f t="shared" si="16"/>
        <v>3253501</v>
      </c>
      <c r="N272" s="942">
        <v>3253501</v>
      </c>
      <c r="O272" s="893">
        <f t="shared" si="21"/>
        <v>0</v>
      </c>
    </row>
    <row r="273" spans="1:15" s="894" customFormat="1">
      <c r="A273" s="451" t="s">
        <v>1548</v>
      </c>
      <c r="B273" s="451" t="s">
        <v>1539</v>
      </c>
      <c r="C273" s="451" t="s">
        <v>812</v>
      </c>
      <c r="D273" s="452" t="s">
        <v>846</v>
      </c>
      <c r="E273" s="451" t="s">
        <v>968</v>
      </c>
      <c r="F273" s="451" t="s">
        <v>150</v>
      </c>
      <c r="G273" s="451">
        <v>20151009</v>
      </c>
      <c r="H273" s="604">
        <v>20160731</v>
      </c>
      <c r="I273" s="942">
        <v>7712100</v>
      </c>
      <c r="J273" s="891"/>
      <c r="K273" s="945">
        <f t="shared" si="20"/>
        <v>7712100</v>
      </c>
      <c r="L273" s="941">
        <v>4848278.88</v>
      </c>
      <c r="M273" s="892">
        <f t="shared" si="16"/>
        <v>2863821.12</v>
      </c>
      <c r="N273" s="942">
        <v>3522926.3200000003</v>
      </c>
      <c r="O273" s="893">
        <f t="shared" si="21"/>
        <v>-659105.20000000019</v>
      </c>
    </row>
    <row r="274" spans="1:15" s="894" customFormat="1">
      <c r="A274" s="451" t="s">
        <v>1471</v>
      </c>
      <c r="B274" s="451" t="s">
        <v>1505</v>
      </c>
      <c r="C274" s="451" t="s">
        <v>969</v>
      </c>
      <c r="D274" s="452" t="s">
        <v>873</v>
      </c>
      <c r="E274" s="451" t="s">
        <v>970</v>
      </c>
      <c r="F274" s="451" t="s">
        <v>150</v>
      </c>
      <c r="G274" s="451">
        <v>20160224</v>
      </c>
      <c r="H274" s="604">
        <v>20180223</v>
      </c>
      <c r="I274" s="942">
        <v>3965376</v>
      </c>
      <c r="J274" s="891"/>
      <c r="K274" s="892">
        <f t="shared" si="20"/>
        <v>3965376</v>
      </c>
      <c r="L274" s="941">
        <v>0</v>
      </c>
      <c r="M274" s="892">
        <f t="shared" si="16"/>
        <v>3965376</v>
      </c>
      <c r="N274" s="942">
        <v>3965376</v>
      </c>
      <c r="O274" s="893">
        <f t="shared" si="21"/>
        <v>0</v>
      </c>
    </row>
    <row r="275" spans="1:15" s="894" customFormat="1">
      <c r="A275" s="451" t="s">
        <v>1471</v>
      </c>
      <c r="B275" s="451" t="s">
        <v>1505</v>
      </c>
      <c r="C275" s="451" t="s">
        <v>971</v>
      </c>
      <c r="D275" s="452" t="s">
        <v>972</v>
      </c>
      <c r="E275" s="451" t="s">
        <v>973</v>
      </c>
      <c r="F275" s="451" t="s">
        <v>150</v>
      </c>
      <c r="G275" s="451">
        <v>20151005</v>
      </c>
      <c r="H275" s="604">
        <v>20171003</v>
      </c>
      <c r="I275" s="942">
        <v>8280289</v>
      </c>
      <c r="J275" s="891"/>
      <c r="K275" s="892">
        <f t="shared" si="20"/>
        <v>8280289</v>
      </c>
      <c r="L275" s="941">
        <v>1304046</v>
      </c>
      <c r="M275" s="892">
        <f t="shared" si="16"/>
        <v>6976243</v>
      </c>
      <c r="N275" s="942">
        <v>4406048.0999999996</v>
      </c>
      <c r="O275" s="893">
        <f t="shared" si="21"/>
        <v>2570194.9000000004</v>
      </c>
    </row>
    <row r="276" spans="1:15" s="880" customFormat="1">
      <c r="A276" s="885" t="s">
        <v>1504</v>
      </c>
      <c r="B276" s="873" t="s">
        <v>1521</v>
      </c>
      <c r="C276" s="873" t="s">
        <v>974</v>
      </c>
      <c r="D276" s="874" t="s">
        <v>911</v>
      </c>
      <c r="E276" s="873" t="s">
        <v>975</v>
      </c>
      <c r="F276" s="873" t="s">
        <v>150</v>
      </c>
      <c r="G276" s="873">
        <v>20141223</v>
      </c>
      <c r="H276" s="886">
        <v>20161222</v>
      </c>
      <c r="I276" s="882">
        <v>9998946</v>
      </c>
      <c r="J276" s="889">
        <v>1481844.99</v>
      </c>
      <c r="K276" s="884">
        <f t="shared" si="20"/>
        <v>11480790.99</v>
      </c>
      <c r="L276" s="877">
        <v>5541025.0899999999</v>
      </c>
      <c r="M276" s="878">
        <f t="shared" si="16"/>
        <v>5939765.9000000004</v>
      </c>
      <c r="N276" s="882">
        <v>4457920.91</v>
      </c>
      <c r="O276" s="879">
        <f t="shared" si="21"/>
        <v>1481844.9900000002</v>
      </c>
    </row>
    <row r="277" spans="1:15">
      <c r="A277" s="451" t="s">
        <v>1471</v>
      </c>
      <c r="B277" s="414" t="s">
        <v>1503</v>
      </c>
      <c r="C277" s="414" t="s">
        <v>976</v>
      </c>
      <c r="D277" s="353" t="s">
        <v>879</v>
      </c>
      <c r="E277" s="414" t="s">
        <v>977</v>
      </c>
      <c r="F277" s="414" t="s">
        <v>150</v>
      </c>
      <c r="G277" s="414">
        <v>20160201</v>
      </c>
      <c r="H277" s="604">
        <v>20170930</v>
      </c>
      <c r="I277" s="763">
        <v>9107451.9900000002</v>
      </c>
      <c r="J277" s="891"/>
      <c r="K277" s="642">
        <f t="shared" si="20"/>
        <v>9107451.9900000002</v>
      </c>
      <c r="L277" s="643">
        <v>2401645.98</v>
      </c>
      <c r="M277" s="642">
        <f t="shared" si="16"/>
        <v>6705806.0099999998</v>
      </c>
      <c r="N277" s="763">
        <v>4470537.2</v>
      </c>
      <c r="O277" s="644">
        <f t="shared" si="21"/>
        <v>2235268.8099999996</v>
      </c>
    </row>
    <row r="278" spans="1:15" s="894" customFormat="1">
      <c r="A278" s="451" t="s">
        <v>1481</v>
      </c>
      <c r="B278" s="451" t="s">
        <v>1473</v>
      </c>
      <c r="C278" s="451" t="s">
        <v>978</v>
      </c>
      <c r="D278" s="452" t="s">
        <v>979</v>
      </c>
      <c r="E278" s="451" t="s">
        <v>980</v>
      </c>
      <c r="F278" s="451" t="s">
        <v>981</v>
      </c>
      <c r="G278" s="451">
        <v>20160216</v>
      </c>
      <c r="H278" s="604">
        <v>20160613</v>
      </c>
      <c r="I278" s="942">
        <v>16489013.800000001</v>
      </c>
      <c r="J278" s="891"/>
      <c r="K278" s="945">
        <f t="shared" si="20"/>
        <v>16489013.800000001</v>
      </c>
      <c r="L278" s="941">
        <v>12000000</v>
      </c>
      <c r="M278" s="892">
        <f t="shared" si="16"/>
        <v>4489013.8000000007</v>
      </c>
      <c r="N278" s="942">
        <v>4489013.8000000007</v>
      </c>
      <c r="O278" s="893">
        <f t="shared" si="21"/>
        <v>0</v>
      </c>
    </row>
    <row r="279" spans="1:15" s="894" customFormat="1">
      <c r="A279" s="451" t="s">
        <v>1548</v>
      </c>
      <c r="B279" s="451" t="s">
        <v>1541</v>
      </c>
      <c r="C279" s="451" t="s">
        <v>931</v>
      </c>
      <c r="D279" s="452" t="s">
        <v>982</v>
      </c>
      <c r="E279" s="451" t="s">
        <v>983</v>
      </c>
      <c r="F279" s="451" t="s">
        <v>934</v>
      </c>
      <c r="G279" s="451">
        <v>20160219</v>
      </c>
      <c r="H279" s="604">
        <v>20160831</v>
      </c>
      <c r="I279" s="942">
        <v>8993000</v>
      </c>
      <c r="J279" s="891"/>
      <c r="K279" s="945">
        <f t="shared" si="20"/>
        <v>8993000</v>
      </c>
      <c r="L279" s="941">
        <v>0</v>
      </c>
      <c r="M279" s="892">
        <f t="shared" si="16"/>
        <v>8993000</v>
      </c>
      <c r="N279" s="942">
        <v>4496500</v>
      </c>
      <c r="O279" s="893">
        <f t="shared" si="21"/>
        <v>4496500</v>
      </c>
    </row>
    <row r="280" spans="1:15">
      <c r="A280" s="414" t="s">
        <v>1548</v>
      </c>
      <c r="B280" s="414" t="s">
        <v>1539</v>
      </c>
      <c r="C280" s="414" t="s">
        <v>984</v>
      </c>
      <c r="D280" s="353" t="s">
        <v>830</v>
      </c>
      <c r="E280" s="414" t="s">
        <v>985</v>
      </c>
      <c r="F280" s="414" t="s">
        <v>150</v>
      </c>
      <c r="G280" s="414">
        <v>20150727</v>
      </c>
      <c r="H280" s="604">
        <v>20161231</v>
      </c>
      <c r="I280" s="763">
        <v>7357499.7999999998</v>
      </c>
      <c r="J280" s="891"/>
      <c r="K280" s="642">
        <f t="shared" si="20"/>
        <v>7357499.7999999998</v>
      </c>
      <c r="L280" s="643">
        <v>1851812.5</v>
      </c>
      <c r="M280" s="642">
        <f t="shared" si="16"/>
        <v>5505687.2999999998</v>
      </c>
      <c r="N280" s="763">
        <v>5505687.2999999998</v>
      </c>
      <c r="O280" s="644">
        <f t="shared" si="21"/>
        <v>0</v>
      </c>
    </row>
    <row r="281" spans="1:15" s="894" customFormat="1">
      <c r="A281" s="451" t="s">
        <v>1471</v>
      </c>
      <c r="B281" s="451" t="s">
        <v>1546</v>
      </c>
      <c r="C281" s="451" t="s">
        <v>1483</v>
      </c>
      <c r="D281" s="452" t="s">
        <v>616</v>
      </c>
      <c r="E281" s="451" t="s">
        <v>986</v>
      </c>
      <c r="F281" s="451" t="s">
        <v>150</v>
      </c>
      <c r="G281" s="451">
        <v>20151101</v>
      </c>
      <c r="H281" s="604">
        <v>20170730</v>
      </c>
      <c r="I281" s="942">
        <v>9407999.8800000008</v>
      </c>
      <c r="J281" s="891"/>
      <c r="K281" s="892">
        <f t="shared" si="20"/>
        <v>9407999.8800000008</v>
      </c>
      <c r="L281" s="941">
        <v>799779.91</v>
      </c>
      <c r="M281" s="892">
        <f t="shared" si="16"/>
        <v>8608219.9700000007</v>
      </c>
      <c r="N281" s="942">
        <v>6456164.7999999998</v>
      </c>
      <c r="O281" s="893">
        <f t="shared" si="21"/>
        <v>2152055.1700000009</v>
      </c>
    </row>
    <row r="282" spans="1:15">
      <c r="A282" s="451" t="s">
        <v>1481</v>
      </c>
      <c r="B282" s="414" t="s">
        <v>1473</v>
      </c>
      <c r="C282" s="414" t="s">
        <v>915</v>
      </c>
      <c r="D282" s="353" t="s">
        <v>916</v>
      </c>
      <c r="E282" s="414" t="s">
        <v>917</v>
      </c>
      <c r="F282" s="414" t="s">
        <v>643</v>
      </c>
      <c r="G282" s="414">
        <v>20160330</v>
      </c>
      <c r="H282" s="604">
        <v>20160331</v>
      </c>
      <c r="I282" s="763">
        <v>6476812.9900000002</v>
      </c>
      <c r="J282" s="891"/>
      <c r="K282" s="764">
        <f t="shared" si="20"/>
        <v>6476812.9900000002</v>
      </c>
      <c r="L282" s="643">
        <v>0</v>
      </c>
      <c r="M282" s="642">
        <f t="shared" si="16"/>
        <v>6476812.9900000002</v>
      </c>
      <c r="N282" s="763">
        <v>6476812.9900000002</v>
      </c>
      <c r="O282" s="644">
        <f t="shared" si="21"/>
        <v>0</v>
      </c>
    </row>
    <row r="283" spans="1:15" s="894" customFormat="1">
      <c r="A283" s="451" t="s">
        <v>1481</v>
      </c>
      <c r="B283" s="451" t="s">
        <v>1476</v>
      </c>
      <c r="C283" s="451" t="s">
        <v>987</v>
      </c>
      <c r="D283" s="452" t="s">
        <v>459</v>
      </c>
      <c r="E283" s="451" t="s">
        <v>988</v>
      </c>
      <c r="F283" s="451" t="s">
        <v>403</v>
      </c>
      <c r="G283" s="451">
        <v>20151023</v>
      </c>
      <c r="H283" s="604">
        <v>20200731</v>
      </c>
      <c r="I283" s="942">
        <v>36000000</v>
      </c>
      <c r="J283" s="891"/>
      <c r="K283" s="943">
        <f t="shared" si="20"/>
        <v>36000000</v>
      </c>
      <c r="L283" s="941">
        <v>3145268.7</v>
      </c>
      <c r="M283" s="892">
        <f t="shared" si="16"/>
        <v>32854731.300000001</v>
      </c>
      <c r="N283" s="942">
        <v>7730524.9000000004</v>
      </c>
      <c r="O283" s="893">
        <f t="shared" si="21"/>
        <v>25124206.399999999</v>
      </c>
    </row>
    <row r="284" spans="1:15" s="894" customFormat="1">
      <c r="A284" s="451" t="s">
        <v>1548</v>
      </c>
      <c r="B284" s="451" t="s">
        <v>1539</v>
      </c>
      <c r="C284" s="451" t="s">
        <v>812</v>
      </c>
      <c r="D284" s="452" t="s">
        <v>989</v>
      </c>
      <c r="E284" s="451" t="s">
        <v>990</v>
      </c>
      <c r="F284" s="451" t="s">
        <v>150</v>
      </c>
      <c r="G284" s="451">
        <v>20160218</v>
      </c>
      <c r="H284" s="604">
        <v>20160717</v>
      </c>
      <c r="I284" s="942">
        <v>12682585.35</v>
      </c>
      <c r="J284" s="891"/>
      <c r="K284" s="944">
        <v>12682585.35</v>
      </c>
      <c r="L284" s="941">
        <v>4856554.0999999996</v>
      </c>
      <c r="M284" s="892">
        <f>SUM(K284-L284)</f>
        <v>7826031.25</v>
      </c>
      <c r="N284" s="942">
        <v>7826031.25</v>
      </c>
      <c r="O284" s="893">
        <f t="shared" si="21"/>
        <v>0</v>
      </c>
    </row>
    <row r="285" spans="1:15" s="880" customFormat="1">
      <c r="A285" s="885" t="s">
        <v>1481</v>
      </c>
      <c r="B285" s="873" t="s">
        <v>1476</v>
      </c>
      <c r="C285" s="873" t="s">
        <v>991</v>
      </c>
      <c r="D285" s="874" t="s">
        <v>992</v>
      </c>
      <c r="E285" s="873" t="s">
        <v>993</v>
      </c>
      <c r="F285" s="873" t="s">
        <v>410</v>
      </c>
      <c r="G285" s="873">
        <v>20141101</v>
      </c>
      <c r="H285" s="886">
        <v>20171031</v>
      </c>
      <c r="I285" s="882">
        <v>31831260.84</v>
      </c>
      <c r="J285" s="889">
        <v>1081787.1299999999</v>
      </c>
      <c r="K285" s="883">
        <f t="shared" ref="K285:K316" si="22">SUM(I285:J285)</f>
        <v>32913047.969999999</v>
      </c>
      <c r="L285" s="877">
        <v>15859556.15</v>
      </c>
      <c r="M285" s="878">
        <f>SUM(K285-L285)</f>
        <v>17053491.82</v>
      </c>
      <c r="N285" s="882">
        <v>10610420.279999999</v>
      </c>
      <c r="O285" s="879">
        <f t="shared" si="21"/>
        <v>6443071.540000001</v>
      </c>
    </row>
    <row r="286" spans="1:15">
      <c r="A286" s="451" t="s">
        <v>1481</v>
      </c>
      <c r="B286" s="414" t="s">
        <v>1473</v>
      </c>
      <c r="C286" s="414" t="s">
        <v>915</v>
      </c>
      <c r="D286" s="353" t="s">
        <v>916</v>
      </c>
      <c r="E286" s="414" t="s">
        <v>917</v>
      </c>
      <c r="F286" s="414" t="s">
        <v>994</v>
      </c>
      <c r="G286" s="414">
        <v>20160330</v>
      </c>
      <c r="H286" s="604">
        <v>20160331</v>
      </c>
      <c r="I286" s="763">
        <v>12000000</v>
      </c>
      <c r="J286" s="891"/>
      <c r="K286" s="702">
        <f t="shared" si="22"/>
        <v>12000000</v>
      </c>
      <c r="L286" s="643">
        <v>0</v>
      </c>
      <c r="M286" s="642">
        <f>SUM(K286-L286)</f>
        <v>12000000</v>
      </c>
      <c r="N286" s="763">
        <v>12000000</v>
      </c>
      <c r="O286" s="644">
        <f t="shared" si="21"/>
        <v>0</v>
      </c>
    </row>
    <row r="287" spans="1:15" s="880" customFormat="1">
      <c r="A287" s="873" t="s">
        <v>1481</v>
      </c>
      <c r="B287" s="873" t="s">
        <v>1538</v>
      </c>
      <c r="C287" s="873" t="s">
        <v>995</v>
      </c>
      <c r="D287" s="874" t="s">
        <v>996</v>
      </c>
      <c r="E287" s="873" t="s">
        <v>997</v>
      </c>
      <c r="F287" s="873" t="s">
        <v>998</v>
      </c>
      <c r="G287" s="873">
        <v>20151105</v>
      </c>
      <c r="H287" s="886">
        <v>20181030</v>
      </c>
      <c r="I287" s="882">
        <v>47999998.799999997</v>
      </c>
      <c r="J287" s="889"/>
      <c r="K287" s="881">
        <f t="shared" si="22"/>
        <v>47999998.799999997</v>
      </c>
      <c r="L287" s="877">
        <v>6279373.0800000001</v>
      </c>
      <c r="M287" s="878">
        <f>SUM(K287-L287)</f>
        <v>41720625.719999999</v>
      </c>
      <c r="N287" s="882">
        <v>16149919</v>
      </c>
      <c r="O287" s="879">
        <f t="shared" si="21"/>
        <v>25570706.719999999</v>
      </c>
    </row>
    <row r="288" spans="1:15">
      <c r="A288" s="451" t="s">
        <v>1471</v>
      </c>
      <c r="B288" s="414" t="s">
        <v>1496</v>
      </c>
      <c r="C288" s="414" t="s">
        <v>532</v>
      </c>
      <c r="D288" s="353" t="s">
        <v>999</v>
      </c>
      <c r="E288" s="414" t="s">
        <v>1000</v>
      </c>
      <c r="F288" s="414" t="s">
        <v>534</v>
      </c>
      <c r="G288" s="414">
        <v>20140613</v>
      </c>
      <c r="H288" s="604">
        <v>20160331</v>
      </c>
      <c r="I288" s="763">
        <v>142272</v>
      </c>
      <c r="J288" s="891"/>
      <c r="K288" s="702">
        <f t="shared" si="22"/>
        <v>142272</v>
      </c>
      <c r="L288" s="643">
        <v>45071.72</v>
      </c>
      <c r="M288" s="642">
        <f>SUM(K288-L288)</f>
        <v>97200.28</v>
      </c>
      <c r="N288" s="763">
        <v>97200.28</v>
      </c>
      <c r="O288" s="644">
        <f t="shared" si="21"/>
        <v>0</v>
      </c>
    </row>
    <row r="289" spans="1:15" s="894" customFormat="1">
      <c r="A289" s="451" t="s">
        <v>1481</v>
      </c>
      <c r="B289" s="451" t="s">
        <v>1476</v>
      </c>
      <c r="C289" s="451" t="s">
        <v>1001</v>
      </c>
      <c r="D289" s="452" t="s">
        <v>1002</v>
      </c>
      <c r="E289" s="451" t="s">
        <v>1003</v>
      </c>
      <c r="F289" s="451" t="s">
        <v>1004</v>
      </c>
      <c r="G289" s="451">
        <v>20141117</v>
      </c>
      <c r="H289" s="604">
        <v>20161116</v>
      </c>
      <c r="I289" s="942">
        <v>1075693.68</v>
      </c>
      <c r="J289" s="891">
        <v>760427.82</v>
      </c>
      <c r="K289" s="944">
        <f t="shared" si="22"/>
        <v>1836121.5</v>
      </c>
      <c r="L289" s="941">
        <v>1836121.5</v>
      </c>
      <c r="M289" s="892">
        <v>1836121.5</v>
      </c>
      <c r="N289" s="942"/>
      <c r="O289" s="893">
        <f t="shared" si="21"/>
        <v>1836121.5</v>
      </c>
    </row>
    <row r="290" spans="1:15">
      <c r="A290" s="451" t="s">
        <v>1481</v>
      </c>
      <c r="B290" s="414" t="s">
        <v>1477</v>
      </c>
      <c r="C290" s="414">
        <v>15.3</v>
      </c>
      <c r="D290" s="353" t="s">
        <v>546</v>
      </c>
      <c r="E290" s="414" t="s">
        <v>1005</v>
      </c>
      <c r="F290" s="414" t="s">
        <v>750</v>
      </c>
      <c r="G290" s="414">
        <v>20141126</v>
      </c>
      <c r="H290" s="604">
        <v>20171130</v>
      </c>
      <c r="I290" s="763">
        <v>99999.99</v>
      </c>
      <c r="J290" s="891">
        <v>47693.83</v>
      </c>
      <c r="K290" s="702">
        <f t="shared" si="22"/>
        <v>147693.82</v>
      </c>
      <c r="L290" s="643">
        <v>147693.82</v>
      </c>
      <c r="M290" s="642">
        <v>147693.82999999999</v>
      </c>
      <c r="N290" s="763"/>
      <c r="O290" s="644">
        <f t="shared" si="21"/>
        <v>147693.82999999999</v>
      </c>
    </row>
    <row r="291" spans="1:15">
      <c r="A291" s="451" t="s">
        <v>1481</v>
      </c>
      <c r="B291" s="414" t="s">
        <v>1476</v>
      </c>
      <c r="C291" s="414" t="s">
        <v>1006</v>
      </c>
      <c r="D291" s="353" t="s">
        <v>1007</v>
      </c>
      <c r="E291" s="414" t="s">
        <v>1008</v>
      </c>
      <c r="F291" s="414" t="s">
        <v>627</v>
      </c>
      <c r="G291" s="414">
        <v>20150227</v>
      </c>
      <c r="H291" s="604">
        <v>20170226</v>
      </c>
      <c r="I291" s="763">
        <v>452160</v>
      </c>
      <c r="J291" s="891"/>
      <c r="K291" s="764">
        <f t="shared" si="22"/>
        <v>452160</v>
      </c>
      <c r="L291" s="643">
        <v>257880</v>
      </c>
      <c r="M291" s="642">
        <f>SUM(K291-L291)</f>
        <v>194280</v>
      </c>
      <c r="N291" s="763">
        <v>194280</v>
      </c>
      <c r="O291" s="644">
        <f t="shared" si="21"/>
        <v>0</v>
      </c>
    </row>
    <row r="292" spans="1:15">
      <c r="A292" s="451" t="s">
        <v>1481</v>
      </c>
      <c r="B292" s="414" t="s">
        <v>1522</v>
      </c>
      <c r="C292" s="414" t="s">
        <v>1009</v>
      </c>
      <c r="D292" s="353" t="s">
        <v>1010</v>
      </c>
      <c r="E292" s="414" t="s">
        <v>1011</v>
      </c>
      <c r="F292" s="414" t="s">
        <v>1012</v>
      </c>
      <c r="G292" s="414">
        <v>20150305</v>
      </c>
      <c r="H292" s="604">
        <v>20160721</v>
      </c>
      <c r="I292" s="763">
        <v>80000</v>
      </c>
      <c r="J292" s="891">
        <v>12892</v>
      </c>
      <c r="K292" s="764">
        <f t="shared" si="22"/>
        <v>92892</v>
      </c>
      <c r="L292" s="643">
        <v>92892</v>
      </c>
      <c r="M292" s="642">
        <f>SUM(K292-L292)</f>
        <v>0</v>
      </c>
      <c r="N292" s="763"/>
      <c r="O292" s="644">
        <f t="shared" si="21"/>
        <v>0</v>
      </c>
    </row>
    <row r="293" spans="1:15">
      <c r="A293" s="451" t="s">
        <v>1481</v>
      </c>
      <c r="B293" s="414" t="s">
        <v>1477</v>
      </c>
      <c r="C293" s="414" t="s">
        <v>1013</v>
      </c>
      <c r="D293" s="353" t="s">
        <v>1014</v>
      </c>
      <c r="E293" s="414" t="s">
        <v>1015</v>
      </c>
      <c r="F293" s="414" t="s">
        <v>1016</v>
      </c>
      <c r="G293" s="414">
        <v>20150511</v>
      </c>
      <c r="H293" s="604">
        <v>20160510</v>
      </c>
      <c r="I293" s="763">
        <v>431865.16</v>
      </c>
      <c r="J293" s="891"/>
      <c r="K293" s="764">
        <f t="shared" si="22"/>
        <v>431865.16</v>
      </c>
      <c r="L293" s="643">
        <v>431865.16</v>
      </c>
      <c r="M293" s="642">
        <f>SUM(K293-L293)</f>
        <v>0</v>
      </c>
      <c r="N293" s="763"/>
      <c r="O293" s="644">
        <f t="shared" si="21"/>
        <v>0</v>
      </c>
    </row>
    <row r="294" spans="1:15">
      <c r="A294" s="451" t="s">
        <v>1481</v>
      </c>
      <c r="B294" s="414" t="s">
        <v>1486</v>
      </c>
      <c r="C294" s="414" t="s">
        <v>1017</v>
      </c>
      <c r="D294" s="353" t="s">
        <v>996</v>
      </c>
      <c r="E294" s="414" t="s">
        <v>1018</v>
      </c>
      <c r="F294" s="414" t="s">
        <v>150</v>
      </c>
      <c r="G294" s="414">
        <v>20150710</v>
      </c>
      <c r="H294" s="604">
        <v>20160331</v>
      </c>
      <c r="I294" s="763">
        <v>225726.55</v>
      </c>
      <c r="J294" s="891">
        <v>10314.43</v>
      </c>
      <c r="K294" s="702">
        <f t="shared" si="22"/>
        <v>236040.97999999998</v>
      </c>
      <c r="L294" s="643">
        <v>236040.98</v>
      </c>
      <c r="M294" s="642">
        <v>0</v>
      </c>
      <c r="N294" s="763">
        <v>0</v>
      </c>
      <c r="O294" s="644">
        <f t="shared" si="21"/>
        <v>0</v>
      </c>
    </row>
    <row r="295" spans="1:15">
      <c r="A295" s="451" t="s">
        <v>1504</v>
      </c>
      <c r="B295" s="414" t="s">
        <v>1515</v>
      </c>
      <c r="C295" s="414" t="s">
        <v>485</v>
      </c>
      <c r="D295" s="414" t="s">
        <v>486</v>
      </c>
      <c r="E295" s="414" t="s">
        <v>487</v>
      </c>
      <c r="F295" s="414" t="s">
        <v>1125</v>
      </c>
      <c r="G295" s="414">
        <v>20160311</v>
      </c>
      <c r="H295" s="604">
        <v>20160411</v>
      </c>
      <c r="I295" s="763">
        <v>343</v>
      </c>
      <c r="J295" s="891"/>
      <c r="K295" s="702">
        <f t="shared" si="22"/>
        <v>343</v>
      </c>
      <c r="L295" s="643"/>
      <c r="M295" s="642">
        <f t="shared" ref="M295:M326" si="23">SUM(K295-L295)</f>
        <v>343</v>
      </c>
      <c r="N295" s="763">
        <v>343</v>
      </c>
      <c r="O295" s="644">
        <f t="shared" si="21"/>
        <v>0</v>
      </c>
    </row>
    <row r="296" spans="1:15">
      <c r="A296" s="451" t="s">
        <v>1481</v>
      </c>
      <c r="B296" s="414" t="s">
        <v>1524</v>
      </c>
      <c r="C296" s="414" t="s">
        <v>489</v>
      </c>
      <c r="D296" s="414" t="s">
        <v>490</v>
      </c>
      <c r="E296" s="414" t="s">
        <v>1095</v>
      </c>
      <c r="F296" s="414" t="s">
        <v>1067</v>
      </c>
      <c r="G296" s="414">
        <v>20160223</v>
      </c>
      <c r="H296" s="604">
        <v>20160331</v>
      </c>
      <c r="I296" s="763">
        <v>399</v>
      </c>
      <c r="J296" s="891"/>
      <c r="K296" s="642">
        <f t="shared" si="22"/>
        <v>399</v>
      </c>
      <c r="L296" s="643"/>
      <c r="M296" s="642">
        <f t="shared" si="23"/>
        <v>399</v>
      </c>
      <c r="N296" s="763">
        <v>399</v>
      </c>
      <c r="O296" s="644">
        <f t="shared" si="21"/>
        <v>0</v>
      </c>
    </row>
    <row r="297" spans="1:15">
      <c r="A297" s="451" t="s">
        <v>1481</v>
      </c>
      <c r="B297" s="414">
        <v>32692222</v>
      </c>
      <c r="C297" s="414" t="s">
        <v>1064</v>
      </c>
      <c r="D297" s="414" t="s">
        <v>490</v>
      </c>
      <c r="E297" s="414" t="s">
        <v>1059</v>
      </c>
      <c r="F297" s="414" t="s">
        <v>1048</v>
      </c>
      <c r="G297" s="414">
        <v>20160208</v>
      </c>
      <c r="H297" s="604">
        <v>20160331</v>
      </c>
      <c r="I297" s="763">
        <v>547.20000000000005</v>
      </c>
      <c r="J297" s="891"/>
      <c r="K297" s="752">
        <f t="shared" si="22"/>
        <v>547.20000000000005</v>
      </c>
      <c r="L297" s="643"/>
      <c r="M297" s="642">
        <f t="shared" si="23"/>
        <v>547.20000000000005</v>
      </c>
      <c r="N297" s="763">
        <v>547.20000000000005</v>
      </c>
      <c r="O297" s="644">
        <f t="shared" si="21"/>
        <v>0</v>
      </c>
    </row>
    <row r="298" spans="1:15">
      <c r="A298" s="451" t="s">
        <v>1481</v>
      </c>
      <c r="B298" s="414" t="s">
        <v>1524</v>
      </c>
      <c r="C298" s="414" t="s">
        <v>489</v>
      </c>
      <c r="D298" s="414" t="s">
        <v>490</v>
      </c>
      <c r="E298" s="414" t="s">
        <v>1095</v>
      </c>
      <c r="F298" s="414" t="s">
        <v>1048</v>
      </c>
      <c r="G298" s="414">
        <v>20160223</v>
      </c>
      <c r="H298" s="604">
        <v>20160331</v>
      </c>
      <c r="I298" s="763">
        <v>547.20000000000005</v>
      </c>
      <c r="J298" s="891"/>
      <c r="K298" s="642">
        <f t="shared" si="22"/>
        <v>547.20000000000005</v>
      </c>
      <c r="L298" s="643"/>
      <c r="M298" s="642">
        <f t="shared" si="23"/>
        <v>547.20000000000005</v>
      </c>
      <c r="N298" s="763">
        <v>547.20000000000005</v>
      </c>
      <c r="O298" s="644">
        <f t="shared" si="21"/>
        <v>0</v>
      </c>
    </row>
    <row r="299" spans="1:15">
      <c r="A299" s="451" t="s">
        <v>1471</v>
      </c>
      <c r="B299" s="414" t="s">
        <v>1502</v>
      </c>
      <c r="C299" s="414" t="s">
        <v>1118</v>
      </c>
      <c r="D299" s="414" t="s">
        <v>1119</v>
      </c>
      <c r="E299" s="414" t="s">
        <v>1120</v>
      </c>
      <c r="F299" s="414" t="s">
        <v>1121</v>
      </c>
      <c r="G299" s="414">
        <v>20160310</v>
      </c>
      <c r="H299" s="604">
        <v>20160410</v>
      </c>
      <c r="I299" s="763">
        <v>560</v>
      </c>
      <c r="J299" s="891"/>
      <c r="K299" s="642">
        <f t="shared" si="22"/>
        <v>560</v>
      </c>
      <c r="L299" s="643"/>
      <c r="M299" s="642">
        <f t="shared" si="23"/>
        <v>560</v>
      </c>
      <c r="N299" s="763">
        <v>560</v>
      </c>
      <c r="O299" s="644">
        <f t="shared" si="21"/>
        <v>0</v>
      </c>
    </row>
    <row r="300" spans="1:15">
      <c r="A300" s="451" t="s">
        <v>1481</v>
      </c>
      <c r="B300" s="414" t="s">
        <v>1520</v>
      </c>
      <c r="C300" s="414" t="s">
        <v>489</v>
      </c>
      <c r="D300" s="414" t="s">
        <v>490</v>
      </c>
      <c r="E300" s="414" t="s">
        <v>491</v>
      </c>
      <c r="F300" s="414" t="s">
        <v>1048</v>
      </c>
      <c r="G300" s="414">
        <v>20160121</v>
      </c>
      <c r="H300" s="604">
        <v>20160331</v>
      </c>
      <c r="I300" s="763">
        <v>729.6</v>
      </c>
      <c r="J300" s="891"/>
      <c r="K300" s="642">
        <f t="shared" si="22"/>
        <v>729.6</v>
      </c>
      <c r="L300" s="643"/>
      <c r="M300" s="642">
        <f t="shared" si="23"/>
        <v>729.6</v>
      </c>
      <c r="N300" s="763">
        <v>729.6</v>
      </c>
      <c r="O300" s="644">
        <f t="shared" si="21"/>
        <v>0</v>
      </c>
    </row>
    <row r="301" spans="1:15">
      <c r="A301" s="451" t="s">
        <v>1481</v>
      </c>
      <c r="B301" s="414">
        <v>32692222</v>
      </c>
      <c r="C301" s="414" t="s">
        <v>489</v>
      </c>
      <c r="D301" s="414" t="s">
        <v>490</v>
      </c>
      <c r="E301" s="414" t="s">
        <v>1059</v>
      </c>
      <c r="F301" s="414" t="s">
        <v>1066</v>
      </c>
      <c r="G301" s="414">
        <v>20160208</v>
      </c>
      <c r="H301" s="604">
        <v>20160331</v>
      </c>
      <c r="I301" s="763">
        <v>798</v>
      </c>
      <c r="J301" s="891"/>
      <c r="K301" s="752">
        <f t="shared" si="22"/>
        <v>798</v>
      </c>
      <c r="L301" s="643"/>
      <c r="M301" s="642">
        <f t="shared" si="23"/>
        <v>798</v>
      </c>
      <c r="N301" s="763">
        <v>798</v>
      </c>
      <c r="O301" s="644">
        <f t="shared" si="21"/>
        <v>0</v>
      </c>
    </row>
    <row r="302" spans="1:15">
      <c r="A302" s="451" t="s">
        <v>1481</v>
      </c>
      <c r="B302" s="414">
        <v>32692222</v>
      </c>
      <c r="C302" s="414" t="s">
        <v>489</v>
      </c>
      <c r="D302" s="414" t="s">
        <v>490</v>
      </c>
      <c r="E302" s="414" t="s">
        <v>1059</v>
      </c>
      <c r="F302" s="414" t="s">
        <v>1067</v>
      </c>
      <c r="G302" s="414">
        <v>20160208</v>
      </c>
      <c r="H302" s="604">
        <v>20160331</v>
      </c>
      <c r="I302" s="763">
        <v>798</v>
      </c>
      <c r="J302" s="891"/>
      <c r="K302" s="752">
        <f t="shared" si="22"/>
        <v>798</v>
      </c>
      <c r="L302" s="643"/>
      <c r="M302" s="642">
        <f t="shared" si="23"/>
        <v>798</v>
      </c>
      <c r="N302" s="763">
        <v>798</v>
      </c>
      <c r="O302" s="644">
        <f t="shared" ref="O302:O333" si="24">SUM(M302-N302)</f>
        <v>0</v>
      </c>
    </row>
    <row r="303" spans="1:15">
      <c r="A303" s="451" t="s">
        <v>1504</v>
      </c>
      <c r="B303" s="414" t="s">
        <v>1507</v>
      </c>
      <c r="C303" s="414" t="s">
        <v>1107</v>
      </c>
      <c r="D303" s="414" t="s">
        <v>521</v>
      </c>
      <c r="E303" s="414" t="s">
        <v>1108</v>
      </c>
      <c r="F303" s="414" t="s">
        <v>1090</v>
      </c>
      <c r="G303" s="414">
        <v>20160304</v>
      </c>
      <c r="H303" s="604">
        <v>20160404</v>
      </c>
      <c r="I303" s="763">
        <v>855</v>
      </c>
      <c r="J303" s="891"/>
      <c r="K303" s="642">
        <f t="shared" si="22"/>
        <v>855</v>
      </c>
      <c r="L303" s="643"/>
      <c r="M303" s="642">
        <f t="shared" si="23"/>
        <v>855</v>
      </c>
      <c r="N303" s="763">
        <v>855</v>
      </c>
      <c r="O303" s="644">
        <f t="shared" si="24"/>
        <v>0</v>
      </c>
    </row>
    <row r="304" spans="1:15">
      <c r="A304" s="451" t="s">
        <v>1504</v>
      </c>
      <c r="B304" s="414" t="s">
        <v>1494</v>
      </c>
      <c r="C304" s="414" t="s">
        <v>1099</v>
      </c>
      <c r="D304" s="414" t="s">
        <v>778</v>
      </c>
      <c r="E304" s="414" t="s">
        <v>1100</v>
      </c>
      <c r="F304" s="414" t="s">
        <v>1102</v>
      </c>
      <c r="G304" s="414">
        <v>20160226</v>
      </c>
      <c r="H304" s="604">
        <v>20160331</v>
      </c>
      <c r="I304" s="763">
        <v>1000</v>
      </c>
      <c r="J304" s="891"/>
      <c r="K304" s="642">
        <f t="shared" si="22"/>
        <v>1000</v>
      </c>
      <c r="L304" s="643"/>
      <c r="M304" s="642">
        <f t="shared" si="23"/>
        <v>1000</v>
      </c>
      <c r="N304" s="763">
        <v>1000</v>
      </c>
      <c r="O304" s="644">
        <f t="shared" si="24"/>
        <v>0</v>
      </c>
    </row>
    <row r="305" spans="1:15">
      <c r="A305" s="451" t="s">
        <v>1481</v>
      </c>
      <c r="B305" s="414" t="s">
        <v>1524</v>
      </c>
      <c r="C305" s="414" t="s">
        <v>489</v>
      </c>
      <c r="D305" s="414" t="s">
        <v>490</v>
      </c>
      <c r="E305" s="414" t="s">
        <v>1095</v>
      </c>
      <c r="F305" s="414" t="s">
        <v>1046</v>
      </c>
      <c r="G305" s="414">
        <v>20160223</v>
      </c>
      <c r="H305" s="604">
        <v>20160331</v>
      </c>
      <c r="I305" s="763">
        <v>1140</v>
      </c>
      <c r="J305" s="891"/>
      <c r="K305" s="642">
        <f t="shared" si="22"/>
        <v>1140</v>
      </c>
      <c r="L305" s="643"/>
      <c r="M305" s="642">
        <f t="shared" si="23"/>
        <v>1140</v>
      </c>
      <c r="N305" s="763">
        <v>1140</v>
      </c>
      <c r="O305" s="644">
        <f t="shared" si="24"/>
        <v>0</v>
      </c>
    </row>
    <row r="306" spans="1:15">
      <c r="A306" s="451" t="s">
        <v>1481</v>
      </c>
      <c r="B306" s="414">
        <v>32692222</v>
      </c>
      <c r="C306" s="414" t="s">
        <v>489</v>
      </c>
      <c r="D306" s="414" t="s">
        <v>490</v>
      </c>
      <c r="E306" s="414" t="s">
        <v>1059</v>
      </c>
      <c r="F306" s="414" t="s">
        <v>1061</v>
      </c>
      <c r="G306" s="414">
        <v>20160208</v>
      </c>
      <c r="H306" s="604">
        <v>20160331</v>
      </c>
      <c r="I306" s="763">
        <v>1767</v>
      </c>
      <c r="J306" s="891"/>
      <c r="K306" s="752">
        <f t="shared" si="22"/>
        <v>1767</v>
      </c>
      <c r="L306" s="643"/>
      <c r="M306" s="642">
        <f t="shared" si="23"/>
        <v>1767</v>
      </c>
      <c r="N306" s="763">
        <v>1767</v>
      </c>
      <c r="O306" s="644">
        <f t="shared" si="24"/>
        <v>0</v>
      </c>
    </row>
    <row r="307" spans="1:15">
      <c r="A307" s="451" t="s">
        <v>1481</v>
      </c>
      <c r="B307" s="414" t="s">
        <v>1524</v>
      </c>
      <c r="C307" s="414" t="s">
        <v>489</v>
      </c>
      <c r="D307" s="414" t="s">
        <v>490</v>
      </c>
      <c r="E307" s="414" t="s">
        <v>1095</v>
      </c>
      <c r="F307" s="414" t="s">
        <v>1061</v>
      </c>
      <c r="G307" s="414">
        <v>20160223</v>
      </c>
      <c r="H307" s="604">
        <v>20160331</v>
      </c>
      <c r="I307" s="763">
        <v>1767</v>
      </c>
      <c r="J307" s="891"/>
      <c r="K307" s="642">
        <f t="shared" si="22"/>
        <v>1767</v>
      </c>
      <c r="L307" s="643"/>
      <c r="M307" s="642">
        <f t="shared" si="23"/>
        <v>1767</v>
      </c>
      <c r="N307" s="763">
        <v>1767</v>
      </c>
      <c r="O307" s="644">
        <f t="shared" si="24"/>
        <v>0</v>
      </c>
    </row>
    <row r="308" spans="1:15">
      <c r="A308" s="451" t="s">
        <v>1504</v>
      </c>
      <c r="B308" s="414" t="s">
        <v>1509</v>
      </c>
      <c r="C308" s="414" t="s">
        <v>489</v>
      </c>
      <c r="D308" s="414" t="s">
        <v>490</v>
      </c>
      <c r="E308" s="414" t="s">
        <v>1057</v>
      </c>
      <c r="F308" s="414" t="s">
        <v>1047</v>
      </c>
      <c r="G308" s="414">
        <v>20160203</v>
      </c>
      <c r="H308" s="604">
        <v>20160331</v>
      </c>
      <c r="I308" s="763">
        <v>1881</v>
      </c>
      <c r="J308" s="891"/>
      <c r="K308" s="752">
        <f t="shared" si="22"/>
        <v>1881</v>
      </c>
      <c r="L308" s="643"/>
      <c r="M308" s="642">
        <f t="shared" si="23"/>
        <v>1881</v>
      </c>
      <c r="N308" s="763">
        <v>1881</v>
      </c>
      <c r="O308" s="644">
        <f t="shared" si="24"/>
        <v>0</v>
      </c>
    </row>
    <row r="309" spans="1:15">
      <c r="A309" s="451" t="s">
        <v>1481</v>
      </c>
      <c r="B309" s="414">
        <v>32692222</v>
      </c>
      <c r="C309" s="414" t="s">
        <v>1060</v>
      </c>
      <c r="D309" s="414" t="s">
        <v>490</v>
      </c>
      <c r="E309" s="414" t="s">
        <v>1059</v>
      </c>
      <c r="F309" s="414" t="s">
        <v>1047</v>
      </c>
      <c r="G309" s="414">
        <v>20160208</v>
      </c>
      <c r="H309" s="604">
        <v>20160331</v>
      </c>
      <c r="I309" s="763">
        <v>1881</v>
      </c>
      <c r="J309" s="891"/>
      <c r="K309" s="752">
        <f t="shared" si="22"/>
        <v>1881</v>
      </c>
      <c r="L309" s="643"/>
      <c r="M309" s="642">
        <f t="shared" si="23"/>
        <v>1881</v>
      </c>
      <c r="N309" s="763">
        <v>1881</v>
      </c>
      <c r="O309" s="644">
        <f t="shared" si="24"/>
        <v>0</v>
      </c>
    </row>
    <row r="310" spans="1:15">
      <c r="A310" s="414" t="s">
        <v>1548</v>
      </c>
      <c r="B310" s="414" t="s">
        <v>1539</v>
      </c>
      <c r="C310" s="414" t="s">
        <v>1078</v>
      </c>
      <c r="D310" s="414" t="s">
        <v>1079</v>
      </c>
      <c r="E310" s="414" t="s">
        <v>1080</v>
      </c>
      <c r="F310" s="414" t="s">
        <v>1081</v>
      </c>
      <c r="G310" s="414">
        <v>20160218</v>
      </c>
      <c r="H310" s="604">
        <v>20160331</v>
      </c>
      <c r="I310" s="763">
        <v>1900</v>
      </c>
      <c r="J310" s="891"/>
      <c r="K310" s="642">
        <f t="shared" si="22"/>
        <v>1900</v>
      </c>
      <c r="L310" s="643"/>
      <c r="M310" s="642">
        <f t="shared" si="23"/>
        <v>1900</v>
      </c>
      <c r="N310" s="763">
        <v>1900</v>
      </c>
      <c r="O310" s="644">
        <f t="shared" si="24"/>
        <v>0</v>
      </c>
    </row>
    <row r="311" spans="1:15">
      <c r="A311" s="451" t="s">
        <v>1481</v>
      </c>
      <c r="B311" s="414" t="s">
        <v>1524</v>
      </c>
      <c r="C311" s="414" t="s">
        <v>489</v>
      </c>
      <c r="D311" s="414" t="s">
        <v>490</v>
      </c>
      <c r="E311" s="414" t="s">
        <v>1095</v>
      </c>
      <c r="F311" s="414" t="s">
        <v>1044</v>
      </c>
      <c r="G311" s="414">
        <v>20160223</v>
      </c>
      <c r="H311" s="604">
        <v>20160331</v>
      </c>
      <c r="I311" s="763">
        <v>1995</v>
      </c>
      <c r="J311" s="891"/>
      <c r="K311" s="642">
        <f t="shared" si="22"/>
        <v>1995</v>
      </c>
      <c r="L311" s="643"/>
      <c r="M311" s="642">
        <f t="shared" si="23"/>
        <v>1995</v>
      </c>
      <c r="N311" s="763">
        <v>1995</v>
      </c>
      <c r="O311" s="644">
        <f t="shared" si="24"/>
        <v>0</v>
      </c>
    </row>
    <row r="312" spans="1:15">
      <c r="A312" s="451" t="s">
        <v>1504</v>
      </c>
      <c r="B312" s="414" t="s">
        <v>1494</v>
      </c>
      <c r="C312" s="414" t="s">
        <v>1099</v>
      </c>
      <c r="D312" s="414" t="s">
        <v>778</v>
      </c>
      <c r="E312" s="414" t="s">
        <v>1100</v>
      </c>
      <c r="F312" s="414" t="s">
        <v>1104</v>
      </c>
      <c r="G312" s="414">
        <v>20160226</v>
      </c>
      <c r="H312" s="604">
        <v>20160331</v>
      </c>
      <c r="I312" s="763">
        <v>2000</v>
      </c>
      <c r="J312" s="891"/>
      <c r="K312" s="642">
        <f t="shared" si="22"/>
        <v>2000</v>
      </c>
      <c r="L312" s="643"/>
      <c r="M312" s="642">
        <f t="shared" si="23"/>
        <v>2000</v>
      </c>
      <c r="N312" s="763">
        <v>2000</v>
      </c>
      <c r="O312" s="644">
        <f t="shared" si="24"/>
        <v>0</v>
      </c>
    </row>
    <row r="313" spans="1:15">
      <c r="A313" s="451" t="s">
        <v>1481</v>
      </c>
      <c r="B313" s="414">
        <v>32692222</v>
      </c>
      <c r="C313" s="414" t="s">
        <v>489</v>
      </c>
      <c r="D313" s="414" t="s">
        <v>490</v>
      </c>
      <c r="E313" s="414" t="s">
        <v>1059</v>
      </c>
      <c r="F313" s="414" t="s">
        <v>1062</v>
      </c>
      <c r="G313" s="414">
        <v>20160208</v>
      </c>
      <c r="H313" s="604">
        <v>20160331</v>
      </c>
      <c r="I313" s="763">
        <v>2052</v>
      </c>
      <c r="J313" s="891"/>
      <c r="K313" s="764">
        <f t="shared" si="22"/>
        <v>2052</v>
      </c>
      <c r="L313" s="643"/>
      <c r="M313" s="642">
        <f t="shared" si="23"/>
        <v>2052</v>
      </c>
      <c r="N313" s="763">
        <v>2052</v>
      </c>
      <c r="O313" s="644">
        <f t="shared" si="24"/>
        <v>0</v>
      </c>
    </row>
    <row r="314" spans="1:15">
      <c r="A314" s="451" t="s">
        <v>1471</v>
      </c>
      <c r="B314" s="414" t="s">
        <v>1496</v>
      </c>
      <c r="C314" s="414" t="s">
        <v>694</v>
      </c>
      <c r="D314" s="414" t="s">
        <v>695</v>
      </c>
      <c r="E314" s="414" t="s">
        <v>696</v>
      </c>
      <c r="F314" s="414" t="s">
        <v>1124</v>
      </c>
      <c r="G314" s="414">
        <v>20160323</v>
      </c>
      <c r="H314" s="604">
        <v>20160423</v>
      </c>
      <c r="I314" s="763">
        <v>2392.86</v>
      </c>
      <c r="J314" s="891"/>
      <c r="K314" s="702">
        <f t="shared" si="22"/>
        <v>2392.86</v>
      </c>
      <c r="L314" s="643"/>
      <c r="M314" s="642">
        <f t="shared" si="23"/>
        <v>2392.86</v>
      </c>
      <c r="N314" s="763">
        <v>2392.86</v>
      </c>
      <c r="O314" s="644">
        <f t="shared" si="24"/>
        <v>0</v>
      </c>
    </row>
    <row r="315" spans="1:15">
      <c r="A315" s="451" t="s">
        <v>1481</v>
      </c>
      <c r="B315" s="414">
        <v>32692222</v>
      </c>
      <c r="C315" s="414" t="s">
        <v>489</v>
      </c>
      <c r="D315" s="414" t="s">
        <v>490</v>
      </c>
      <c r="E315" s="414" t="s">
        <v>1059</v>
      </c>
      <c r="F315" s="414" t="s">
        <v>1046</v>
      </c>
      <c r="G315" s="414">
        <v>20160208</v>
      </c>
      <c r="H315" s="604">
        <v>20160331</v>
      </c>
      <c r="I315" s="763">
        <v>2508</v>
      </c>
      <c r="J315" s="891"/>
      <c r="K315" s="764">
        <f t="shared" si="22"/>
        <v>2508</v>
      </c>
      <c r="L315" s="643"/>
      <c r="M315" s="642">
        <f t="shared" si="23"/>
        <v>2508</v>
      </c>
      <c r="N315" s="763">
        <v>2508</v>
      </c>
      <c r="O315" s="644">
        <f t="shared" si="24"/>
        <v>0</v>
      </c>
    </row>
    <row r="316" spans="1:15">
      <c r="A316" s="451" t="s">
        <v>1481</v>
      </c>
      <c r="B316" s="414">
        <v>32692222</v>
      </c>
      <c r="C316" s="414" t="s">
        <v>489</v>
      </c>
      <c r="D316" s="414" t="s">
        <v>490</v>
      </c>
      <c r="E316" s="414" t="s">
        <v>1059</v>
      </c>
      <c r="F316" s="414" t="s">
        <v>1063</v>
      </c>
      <c r="G316" s="414">
        <v>20160208</v>
      </c>
      <c r="H316" s="604">
        <v>20160331</v>
      </c>
      <c r="I316" s="763">
        <v>2508</v>
      </c>
      <c r="J316" s="891"/>
      <c r="K316" s="764">
        <f t="shared" si="22"/>
        <v>2508</v>
      </c>
      <c r="L316" s="643"/>
      <c r="M316" s="642">
        <f t="shared" si="23"/>
        <v>2508</v>
      </c>
      <c r="N316" s="763">
        <v>2508</v>
      </c>
      <c r="O316" s="644">
        <f t="shared" si="24"/>
        <v>0</v>
      </c>
    </row>
    <row r="317" spans="1:15">
      <c r="A317" s="414" t="s">
        <v>1548</v>
      </c>
      <c r="B317" s="414" t="s">
        <v>1539</v>
      </c>
      <c r="C317" s="414" t="s">
        <v>1078</v>
      </c>
      <c r="D317" s="414" t="s">
        <v>1079</v>
      </c>
      <c r="E317" s="414" t="s">
        <v>1080</v>
      </c>
      <c r="F317" s="414" t="s">
        <v>1082</v>
      </c>
      <c r="G317" s="414">
        <v>20160218</v>
      </c>
      <c r="H317" s="604">
        <v>20160331</v>
      </c>
      <c r="I317" s="763">
        <v>2600</v>
      </c>
      <c r="J317" s="891"/>
      <c r="K317" s="702">
        <f t="shared" ref="K317:K346" si="25">SUM(I317:J317)</f>
        <v>2600</v>
      </c>
      <c r="L317" s="643"/>
      <c r="M317" s="642">
        <f t="shared" si="23"/>
        <v>2600</v>
      </c>
      <c r="N317" s="763">
        <v>2600</v>
      </c>
      <c r="O317" s="644">
        <f t="shared" si="24"/>
        <v>0</v>
      </c>
    </row>
    <row r="318" spans="1:15">
      <c r="A318" s="451" t="s">
        <v>1504</v>
      </c>
      <c r="B318" s="414" t="s">
        <v>1494</v>
      </c>
      <c r="C318" s="414" t="s">
        <v>1099</v>
      </c>
      <c r="D318" s="414" t="s">
        <v>778</v>
      </c>
      <c r="E318" s="414" t="s">
        <v>1100</v>
      </c>
      <c r="F318" s="414" t="s">
        <v>1103</v>
      </c>
      <c r="G318" s="414">
        <v>20160226</v>
      </c>
      <c r="H318" s="604">
        <v>20160331</v>
      </c>
      <c r="I318" s="763">
        <v>2900</v>
      </c>
      <c r="J318" s="891"/>
      <c r="K318" s="702">
        <f t="shared" si="25"/>
        <v>2900</v>
      </c>
      <c r="L318" s="643"/>
      <c r="M318" s="642">
        <f t="shared" si="23"/>
        <v>2900</v>
      </c>
      <c r="N318" s="763">
        <v>2900</v>
      </c>
      <c r="O318" s="644">
        <f t="shared" si="24"/>
        <v>0</v>
      </c>
    </row>
    <row r="319" spans="1:15">
      <c r="A319" s="451" t="s">
        <v>1481</v>
      </c>
      <c r="B319" s="414" t="s">
        <v>1495</v>
      </c>
      <c r="C319" s="414" t="s">
        <v>489</v>
      </c>
      <c r="D319" s="414" t="s">
        <v>490</v>
      </c>
      <c r="E319" s="414" t="s">
        <v>1038</v>
      </c>
      <c r="F319" s="414" t="s">
        <v>1039</v>
      </c>
      <c r="G319" s="414">
        <v>20151113</v>
      </c>
      <c r="H319" s="604">
        <v>20160331</v>
      </c>
      <c r="I319" s="763">
        <v>2964</v>
      </c>
      <c r="J319" s="891"/>
      <c r="K319" s="702">
        <f t="shared" si="25"/>
        <v>2964</v>
      </c>
      <c r="L319" s="643"/>
      <c r="M319" s="642">
        <f t="shared" si="23"/>
        <v>2964</v>
      </c>
      <c r="N319" s="763">
        <v>2964</v>
      </c>
      <c r="O319" s="644">
        <f t="shared" si="24"/>
        <v>0</v>
      </c>
    </row>
    <row r="320" spans="1:15">
      <c r="A320" s="451" t="s">
        <v>1481</v>
      </c>
      <c r="B320" s="414">
        <v>32692222</v>
      </c>
      <c r="C320" s="414" t="s">
        <v>489</v>
      </c>
      <c r="D320" s="414" t="s">
        <v>490</v>
      </c>
      <c r="E320" s="414" t="s">
        <v>1059</v>
      </c>
      <c r="F320" s="414" t="s">
        <v>250</v>
      </c>
      <c r="G320" s="414">
        <v>20160208</v>
      </c>
      <c r="H320" s="604">
        <v>20160331</v>
      </c>
      <c r="I320" s="763">
        <v>2964</v>
      </c>
      <c r="J320" s="891"/>
      <c r="K320" s="764">
        <f t="shared" si="25"/>
        <v>2964</v>
      </c>
      <c r="L320" s="643"/>
      <c r="M320" s="642">
        <f t="shared" si="23"/>
        <v>2964</v>
      </c>
      <c r="N320" s="763">
        <v>2964</v>
      </c>
      <c r="O320" s="644">
        <f t="shared" si="24"/>
        <v>0</v>
      </c>
    </row>
    <row r="321" spans="1:15">
      <c r="A321" s="451" t="s">
        <v>1471</v>
      </c>
      <c r="B321" s="414" t="s">
        <v>1502</v>
      </c>
      <c r="C321" s="414" t="s">
        <v>1118</v>
      </c>
      <c r="D321" s="414" t="s">
        <v>1119</v>
      </c>
      <c r="E321" s="414" t="s">
        <v>1120</v>
      </c>
      <c r="F321" s="414" t="s">
        <v>1104</v>
      </c>
      <c r="G321" s="414">
        <v>20160310</v>
      </c>
      <c r="H321" s="604">
        <v>20160410</v>
      </c>
      <c r="I321" s="763">
        <v>3133.57</v>
      </c>
      <c r="J321" s="891"/>
      <c r="K321" s="702">
        <f t="shared" si="25"/>
        <v>3133.57</v>
      </c>
      <c r="L321" s="643"/>
      <c r="M321" s="642">
        <f t="shared" si="23"/>
        <v>3133.57</v>
      </c>
      <c r="N321" s="763">
        <v>3133.57</v>
      </c>
      <c r="O321" s="644">
        <f t="shared" si="24"/>
        <v>0</v>
      </c>
    </row>
    <row r="322" spans="1:15">
      <c r="A322" s="451" t="s">
        <v>1504</v>
      </c>
      <c r="B322" s="414" t="s">
        <v>1509</v>
      </c>
      <c r="C322" s="414" t="s">
        <v>489</v>
      </c>
      <c r="D322" s="414" t="s">
        <v>490</v>
      </c>
      <c r="E322" s="414" t="s">
        <v>1057</v>
      </c>
      <c r="F322" s="414" t="s">
        <v>1039</v>
      </c>
      <c r="G322" s="414">
        <v>20160203</v>
      </c>
      <c r="H322" s="604">
        <v>20160331</v>
      </c>
      <c r="I322" s="763">
        <v>3249</v>
      </c>
      <c r="J322" s="891"/>
      <c r="K322" s="764">
        <f t="shared" si="25"/>
        <v>3249</v>
      </c>
      <c r="L322" s="643"/>
      <c r="M322" s="642">
        <f t="shared" si="23"/>
        <v>3249</v>
      </c>
      <c r="N322" s="763">
        <v>3249</v>
      </c>
      <c r="O322" s="644">
        <f t="shared" si="24"/>
        <v>0</v>
      </c>
    </row>
    <row r="323" spans="1:15">
      <c r="A323" s="451" t="s">
        <v>1481</v>
      </c>
      <c r="B323" s="414">
        <v>32692222</v>
      </c>
      <c r="C323" s="414" t="s">
        <v>489</v>
      </c>
      <c r="D323" s="414" t="s">
        <v>490</v>
      </c>
      <c r="E323" s="414" t="s">
        <v>1059</v>
      </c>
      <c r="F323" s="414" t="s">
        <v>1065</v>
      </c>
      <c r="G323" s="414">
        <v>20160208</v>
      </c>
      <c r="H323" s="604">
        <v>20160331</v>
      </c>
      <c r="I323" s="763">
        <v>3249</v>
      </c>
      <c r="J323" s="891"/>
      <c r="K323" s="764">
        <f t="shared" si="25"/>
        <v>3249</v>
      </c>
      <c r="L323" s="643"/>
      <c r="M323" s="642">
        <f t="shared" si="23"/>
        <v>3249</v>
      </c>
      <c r="N323" s="763">
        <v>3249</v>
      </c>
      <c r="O323" s="644">
        <f t="shared" si="24"/>
        <v>0</v>
      </c>
    </row>
    <row r="324" spans="1:15">
      <c r="A324" s="451" t="s">
        <v>1481</v>
      </c>
      <c r="B324" s="414">
        <v>32692222</v>
      </c>
      <c r="C324" s="414" t="s">
        <v>489</v>
      </c>
      <c r="D324" s="414" t="s">
        <v>490</v>
      </c>
      <c r="E324" s="414" t="s">
        <v>1059</v>
      </c>
      <c r="F324" s="414" t="s">
        <v>1039</v>
      </c>
      <c r="G324" s="414">
        <v>20160208</v>
      </c>
      <c r="H324" s="604">
        <v>20160331</v>
      </c>
      <c r="I324" s="763">
        <v>3249</v>
      </c>
      <c r="J324" s="891"/>
      <c r="K324" s="764">
        <f t="shared" si="25"/>
        <v>3249</v>
      </c>
      <c r="L324" s="643"/>
      <c r="M324" s="642">
        <f t="shared" si="23"/>
        <v>3249</v>
      </c>
      <c r="N324" s="763">
        <v>3249</v>
      </c>
      <c r="O324" s="644">
        <f t="shared" si="24"/>
        <v>0</v>
      </c>
    </row>
    <row r="325" spans="1:15">
      <c r="A325" s="451" t="s">
        <v>1471</v>
      </c>
      <c r="B325" s="414" t="s">
        <v>1496</v>
      </c>
      <c r="C325" s="414" t="s">
        <v>1122</v>
      </c>
      <c r="D325" s="414" t="s">
        <v>516</v>
      </c>
      <c r="E325" s="414" t="s">
        <v>1123</v>
      </c>
      <c r="F325" s="414" t="s">
        <v>1124</v>
      </c>
      <c r="G325" s="414">
        <v>20160311</v>
      </c>
      <c r="H325" s="604">
        <v>20160411</v>
      </c>
      <c r="I325" s="763">
        <v>3400</v>
      </c>
      <c r="J325" s="891"/>
      <c r="K325" s="702">
        <f t="shared" si="25"/>
        <v>3400</v>
      </c>
      <c r="L325" s="643"/>
      <c r="M325" s="642">
        <f t="shared" si="23"/>
        <v>3400</v>
      </c>
      <c r="N325" s="763">
        <v>3400</v>
      </c>
      <c r="O325" s="644">
        <f t="shared" si="24"/>
        <v>0</v>
      </c>
    </row>
    <row r="326" spans="1:15">
      <c r="A326" s="451" t="s">
        <v>1481</v>
      </c>
      <c r="B326" s="414" t="s">
        <v>1514</v>
      </c>
      <c r="C326" s="414" t="s">
        <v>1087</v>
      </c>
      <c r="D326" s="414" t="s">
        <v>1088</v>
      </c>
      <c r="E326" s="414" t="s">
        <v>1089</v>
      </c>
      <c r="F326" s="414" t="s">
        <v>1090</v>
      </c>
      <c r="G326" s="414">
        <v>20160219</v>
      </c>
      <c r="H326" s="604">
        <v>20160331</v>
      </c>
      <c r="I326" s="763">
        <v>3586.89</v>
      </c>
      <c r="J326" s="891"/>
      <c r="K326" s="702">
        <f t="shared" si="25"/>
        <v>3586.89</v>
      </c>
      <c r="L326" s="643"/>
      <c r="M326" s="642">
        <f t="shared" si="23"/>
        <v>3586.89</v>
      </c>
      <c r="N326" s="763">
        <v>3586.89</v>
      </c>
      <c r="O326" s="644">
        <f t="shared" si="24"/>
        <v>0</v>
      </c>
    </row>
    <row r="327" spans="1:15">
      <c r="A327" s="414" t="s">
        <v>1471</v>
      </c>
      <c r="B327" s="414" t="s">
        <v>1545</v>
      </c>
      <c r="C327" s="414" t="s">
        <v>1110</v>
      </c>
      <c r="D327" s="414" t="s">
        <v>1111</v>
      </c>
      <c r="E327" s="414" t="s">
        <v>1112</v>
      </c>
      <c r="F327" s="414" t="s">
        <v>69</v>
      </c>
      <c r="G327" s="414">
        <v>20160304</v>
      </c>
      <c r="H327" s="604">
        <v>20160404</v>
      </c>
      <c r="I327" s="763">
        <v>3591</v>
      </c>
      <c r="J327" s="891"/>
      <c r="K327" s="702">
        <f t="shared" si="25"/>
        <v>3591</v>
      </c>
      <c r="L327" s="643"/>
      <c r="M327" s="642">
        <f t="shared" ref="M327:M353" si="26">SUM(K327-L327)</f>
        <v>3591</v>
      </c>
      <c r="N327" s="763">
        <v>3591</v>
      </c>
      <c r="O327" s="644">
        <f t="shared" si="24"/>
        <v>0</v>
      </c>
    </row>
    <row r="328" spans="1:15">
      <c r="A328" s="451" t="s">
        <v>1481</v>
      </c>
      <c r="B328" s="414" t="s">
        <v>1520</v>
      </c>
      <c r="C328" s="414" t="s">
        <v>489</v>
      </c>
      <c r="D328" s="414" t="s">
        <v>490</v>
      </c>
      <c r="E328" s="414" t="s">
        <v>491</v>
      </c>
      <c r="F328" s="414" t="s">
        <v>1046</v>
      </c>
      <c r="G328" s="414">
        <v>20160121</v>
      </c>
      <c r="H328" s="604">
        <v>20160331</v>
      </c>
      <c r="I328" s="763">
        <v>3762</v>
      </c>
      <c r="J328" s="891"/>
      <c r="K328" s="702">
        <f t="shared" si="25"/>
        <v>3762</v>
      </c>
      <c r="L328" s="643"/>
      <c r="M328" s="642">
        <f t="shared" si="26"/>
        <v>3762</v>
      </c>
      <c r="N328" s="763">
        <v>3762</v>
      </c>
      <c r="O328" s="644">
        <f t="shared" si="24"/>
        <v>0</v>
      </c>
    </row>
    <row r="329" spans="1:15">
      <c r="A329" s="451" t="s">
        <v>1481</v>
      </c>
      <c r="B329" s="414" t="s">
        <v>1520</v>
      </c>
      <c r="C329" s="414" t="s">
        <v>489</v>
      </c>
      <c r="D329" s="414" t="s">
        <v>490</v>
      </c>
      <c r="E329" s="414" t="s">
        <v>491</v>
      </c>
      <c r="F329" s="414" t="s">
        <v>1047</v>
      </c>
      <c r="G329" s="414">
        <v>20160121</v>
      </c>
      <c r="H329" s="604">
        <v>20160331</v>
      </c>
      <c r="I329" s="763">
        <v>3762</v>
      </c>
      <c r="J329" s="891"/>
      <c r="K329" s="702">
        <f t="shared" si="25"/>
        <v>3762</v>
      </c>
      <c r="L329" s="643"/>
      <c r="M329" s="642">
        <f t="shared" si="26"/>
        <v>3762</v>
      </c>
      <c r="N329" s="763">
        <v>3762</v>
      </c>
      <c r="O329" s="644">
        <f t="shared" si="24"/>
        <v>0</v>
      </c>
    </row>
    <row r="330" spans="1:15">
      <c r="A330" s="451" t="s">
        <v>1471</v>
      </c>
      <c r="B330" s="414" t="s">
        <v>1498</v>
      </c>
      <c r="C330" s="414" t="s">
        <v>1083</v>
      </c>
      <c r="D330" s="414" t="s">
        <v>1084</v>
      </c>
      <c r="E330" s="414" t="s">
        <v>1085</v>
      </c>
      <c r="F330" s="414" t="s">
        <v>1086</v>
      </c>
      <c r="G330" s="414">
        <v>20160218</v>
      </c>
      <c r="H330" s="604">
        <v>20160331</v>
      </c>
      <c r="I330" s="763">
        <v>3800</v>
      </c>
      <c r="J330" s="891"/>
      <c r="K330" s="702">
        <f t="shared" si="25"/>
        <v>3800</v>
      </c>
      <c r="L330" s="643"/>
      <c r="M330" s="642">
        <f t="shared" si="26"/>
        <v>3800</v>
      </c>
      <c r="N330" s="763">
        <v>3800</v>
      </c>
      <c r="O330" s="644">
        <f t="shared" si="24"/>
        <v>0</v>
      </c>
    </row>
    <row r="331" spans="1:15">
      <c r="A331" s="451" t="s">
        <v>1504</v>
      </c>
      <c r="B331" s="414" t="s">
        <v>1509</v>
      </c>
      <c r="C331" s="414" t="s">
        <v>489</v>
      </c>
      <c r="D331" s="414" t="s">
        <v>490</v>
      </c>
      <c r="E331" s="414" t="s">
        <v>1057</v>
      </c>
      <c r="F331" s="414" t="s">
        <v>1058</v>
      </c>
      <c r="G331" s="414">
        <v>20160203</v>
      </c>
      <c r="H331" s="604">
        <v>20160331</v>
      </c>
      <c r="I331" s="763">
        <v>3990</v>
      </c>
      <c r="J331" s="891"/>
      <c r="K331" s="764">
        <f t="shared" si="25"/>
        <v>3990</v>
      </c>
      <c r="L331" s="643"/>
      <c r="M331" s="642">
        <f t="shared" si="26"/>
        <v>3990</v>
      </c>
      <c r="N331" s="763">
        <v>3990</v>
      </c>
      <c r="O331" s="644">
        <f t="shared" si="24"/>
        <v>0</v>
      </c>
    </row>
    <row r="332" spans="1:15">
      <c r="A332" s="451" t="s">
        <v>1481</v>
      </c>
      <c r="B332" s="414">
        <v>32692222</v>
      </c>
      <c r="C332" s="414" t="s">
        <v>489</v>
      </c>
      <c r="D332" s="414" t="s">
        <v>490</v>
      </c>
      <c r="E332" s="414" t="s">
        <v>1059</v>
      </c>
      <c r="F332" s="414" t="s">
        <v>1044</v>
      </c>
      <c r="G332" s="414">
        <v>20160208</v>
      </c>
      <c r="H332" s="604">
        <v>20160331</v>
      </c>
      <c r="I332" s="763">
        <v>3990</v>
      </c>
      <c r="J332" s="891"/>
      <c r="K332" s="764">
        <f t="shared" si="25"/>
        <v>3990</v>
      </c>
      <c r="L332" s="643"/>
      <c r="M332" s="642">
        <f t="shared" si="26"/>
        <v>3990</v>
      </c>
      <c r="N332" s="763">
        <v>3990</v>
      </c>
      <c r="O332" s="644">
        <f t="shared" si="24"/>
        <v>0</v>
      </c>
    </row>
    <row r="333" spans="1:15">
      <c r="A333" s="451" t="s">
        <v>1481</v>
      </c>
      <c r="B333" s="414" t="s">
        <v>1490</v>
      </c>
      <c r="C333" s="414" t="s">
        <v>608</v>
      </c>
      <c r="D333" s="414" t="s">
        <v>609</v>
      </c>
      <c r="E333" s="414" t="s">
        <v>610</v>
      </c>
      <c r="F333" s="414" t="s">
        <v>1130</v>
      </c>
      <c r="G333" s="414">
        <v>20160317</v>
      </c>
      <c r="H333" s="604">
        <v>20160417</v>
      </c>
      <c r="I333" s="763">
        <v>4000</v>
      </c>
      <c r="J333" s="891"/>
      <c r="K333" s="702">
        <f t="shared" si="25"/>
        <v>4000</v>
      </c>
      <c r="L333" s="643"/>
      <c r="M333" s="642">
        <f t="shared" si="26"/>
        <v>4000</v>
      </c>
      <c r="N333" s="763">
        <v>4000</v>
      </c>
      <c r="O333" s="644">
        <f t="shared" si="24"/>
        <v>0</v>
      </c>
    </row>
    <row r="334" spans="1:15">
      <c r="A334" s="451" t="s">
        <v>1481</v>
      </c>
      <c r="B334" s="414" t="s">
        <v>1520</v>
      </c>
      <c r="C334" s="414" t="s">
        <v>489</v>
      </c>
      <c r="D334" s="414" t="s">
        <v>490</v>
      </c>
      <c r="E334" s="414" t="s">
        <v>491</v>
      </c>
      <c r="F334" s="414" t="s">
        <v>70</v>
      </c>
      <c r="G334" s="414">
        <v>20160121</v>
      </c>
      <c r="H334" s="604">
        <v>20160331</v>
      </c>
      <c r="I334" s="763">
        <v>4218</v>
      </c>
      <c r="J334" s="891"/>
      <c r="K334" s="702">
        <f t="shared" si="25"/>
        <v>4218</v>
      </c>
      <c r="L334" s="643"/>
      <c r="M334" s="642">
        <f t="shared" si="26"/>
        <v>4218</v>
      </c>
      <c r="N334" s="763">
        <v>4218</v>
      </c>
      <c r="O334" s="644">
        <f t="shared" ref="O334:O339" si="27">SUM(M334-N334)</f>
        <v>0</v>
      </c>
    </row>
    <row r="335" spans="1:15">
      <c r="A335" s="451" t="s">
        <v>1481</v>
      </c>
      <c r="B335" s="414" t="s">
        <v>1520</v>
      </c>
      <c r="C335" s="414" t="s">
        <v>489</v>
      </c>
      <c r="D335" s="414" t="s">
        <v>490</v>
      </c>
      <c r="E335" s="414" t="s">
        <v>491</v>
      </c>
      <c r="F335" s="414" t="s">
        <v>238</v>
      </c>
      <c r="G335" s="414">
        <v>20160121</v>
      </c>
      <c r="H335" s="604">
        <v>20160331</v>
      </c>
      <c r="I335" s="763">
        <v>4218</v>
      </c>
      <c r="J335" s="891"/>
      <c r="K335" s="702">
        <f t="shared" si="25"/>
        <v>4218</v>
      </c>
      <c r="L335" s="643"/>
      <c r="M335" s="642">
        <f t="shared" si="26"/>
        <v>4218</v>
      </c>
      <c r="N335" s="763">
        <v>4218</v>
      </c>
      <c r="O335" s="644">
        <f t="shared" si="27"/>
        <v>0</v>
      </c>
    </row>
    <row r="336" spans="1:15">
      <c r="A336" s="451" t="s">
        <v>1481</v>
      </c>
      <c r="B336" s="414">
        <v>32692222</v>
      </c>
      <c r="C336" s="414" t="s">
        <v>1060</v>
      </c>
      <c r="D336" s="414" t="s">
        <v>490</v>
      </c>
      <c r="E336" s="414" t="s">
        <v>1059</v>
      </c>
      <c r="F336" s="414" t="s">
        <v>70</v>
      </c>
      <c r="G336" s="414">
        <v>20160208</v>
      </c>
      <c r="H336" s="604">
        <v>20160331</v>
      </c>
      <c r="I336" s="763">
        <v>4218</v>
      </c>
      <c r="J336" s="891"/>
      <c r="K336" s="764">
        <f t="shared" si="25"/>
        <v>4218</v>
      </c>
      <c r="L336" s="643"/>
      <c r="M336" s="642">
        <f t="shared" si="26"/>
        <v>4218</v>
      </c>
      <c r="N336" s="763">
        <v>4218</v>
      </c>
      <c r="O336" s="644">
        <f t="shared" si="27"/>
        <v>0</v>
      </c>
    </row>
    <row r="337" spans="1:15">
      <c r="A337" s="451" t="s">
        <v>1481</v>
      </c>
      <c r="B337" s="414" t="s">
        <v>1520</v>
      </c>
      <c r="C337" s="414" t="s">
        <v>489</v>
      </c>
      <c r="D337" s="414" t="s">
        <v>490</v>
      </c>
      <c r="E337" s="414" t="s">
        <v>491</v>
      </c>
      <c r="F337" s="414" t="s">
        <v>1043</v>
      </c>
      <c r="G337" s="414">
        <v>20160121</v>
      </c>
      <c r="H337" s="604">
        <v>20160331</v>
      </c>
      <c r="I337" s="763">
        <v>4389</v>
      </c>
      <c r="J337" s="891"/>
      <c r="K337" s="702">
        <f t="shared" si="25"/>
        <v>4389</v>
      </c>
      <c r="L337" s="643"/>
      <c r="M337" s="642">
        <f t="shared" si="26"/>
        <v>4389</v>
      </c>
      <c r="N337" s="763">
        <v>4389</v>
      </c>
      <c r="O337" s="644">
        <f t="shared" si="27"/>
        <v>0</v>
      </c>
    </row>
    <row r="338" spans="1:15">
      <c r="A338" s="451" t="s">
        <v>1504</v>
      </c>
      <c r="B338" s="414" t="s">
        <v>1519</v>
      </c>
      <c r="C338" s="414" t="s">
        <v>489</v>
      </c>
      <c r="D338" s="414" t="s">
        <v>490</v>
      </c>
      <c r="E338" s="414" t="s">
        <v>1098</v>
      </c>
      <c r="F338" s="414" t="s">
        <v>1039</v>
      </c>
      <c r="G338" s="414">
        <v>20160224</v>
      </c>
      <c r="H338" s="604">
        <v>20160331</v>
      </c>
      <c r="I338" s="763">
        <v>4446</v>
      </c>
      <c r="J338" s="891"/>
      <c r="K338" s="702">
        <f t="shared" si="25"/>
        <v>4446</v>
      </c>
      <c r="L338" s="643"/>
      <c r="M338" s="642">
        <f t="shared" si="26"/>
        <v>4446</v>
      </c>
      <c r="N338" s="763">
        <v>4446</v>
      </c>
      <c r="O338" s="644">
        <f t="shared" si="27"/>
        <v>0</v>
      </c>
    </row>
    <row r="339" spans="1:15">
      <c r="A339" s="451" t="s">
        <v>1504</v>
      </c>
      <c r="B339" s="414" t="s">
        <v>1494</v>
      </c>
      <c r="C339" s="414" t="s">
        <v>1099</v>
      </c>
      <c r="D339" s="414" t="s">
        <v>778</v>
      </c>
      <c r="E339" s="414" t="s">
        <v>1100</v>
      </c>
      <c r="F339" s="414" t="s">
        <v>1101</v>
      </c>
      <c r="G339" s="414">
        <v>20160226</v>
      </c>
      <c r="H339" s="604">
        <v>20160331</v>
      </c>
      <c r="I339" s="763">
        <v>5000</v>
      </c>
      <c r="J339" s="891"/>
      <c r="K339" s="702">
        <f t="shared" si="25"/>
        <v>5000</v>
      </c>
      <c r="L339" s="643"/>
      <c r="M339" s="642">
        <f t="shared" si="26"/>
        <v>5000</v>
      </c>
      <c r="N339" s="763">
        <v>5000</v>
      </c>
      <c r="O339" s="644">
        <f t="shared" si="27"/>
        <v>0</v>
      </c>
    </row>
    <row r="340" spans="1:15" s="894" customFormat="1">
      <c r="A340" s="601" t="s">
        <v>1481</v>
      </c>
      <c r="B340" s="602" t="s">
        <v>1534</v>
      </c>
      <c r="C340" s="600" t="s">
        <v>1422</v>
      </c>
      <c r="D340" s="599" t="s">
        <v>1423</v>
      </c>
      <c r="E340" s="946"/>
      <c r="F340" s="600" t="s">
        <v>1553</v>
      </c>
      <c r="G340" s="947">
        <v>20160401</v>
      </c>
      <c r="H340" s="905">
        <v>20160331</v>
      </c>
      <c r="I340" s="906">
        <v>12045059.710000001</v>
      </c>
      <c r="J340" s="906"/>
      <c r="K340" s="948">
        <f t="shared" si="25"/>
        <v>12045059.710000001</v>
      </c>
      <c r="L340" s="906"/>
      <c r="M340" s="948">
        <f t="shared" si="26"/>
        <v>12045059.710000001</v>
      </c>
      <c r="N340" s="906">
        <v>12045059.710000001</v>
      </c>
      <c r="O340" s="893">
        <v>0</v>
      </c>
    </row>
    <row r="341" spans="1:15">
      <c r="A341" s="601" t="s">
        <v>1556</v>
      </c>
      <c r="B341" s="602" t="s">
        <v>1535</v>
      </c>
      <c r="C341" s="600" t="s">
        <v>1422</v>
      </c>
      <c r="D341" s="599" t="s">
        <v>1424</v>
      </c>
      <c r="E341" s="167"/>
      <c r="F341" s="600" t="s">
        <v>1553</v>
      </c>
      <c r="G341" s="605">
        <v>20160401</v>
      </c>
      <c r="H341" s="905">
        <v>20160331</v>
      </c>
      <c r="I341" s="758">
        <v>2234640</v>
      </c>
      <c r="J341" s="906"/>
      <c r="K341" s="759">
        <f t="shared" si="25"/>
        <v>2234640</v>
      </c>
      <c r="L341" s="758"/>
      <c r="M341" s="689">
        <f t="shared" si="26"/>
        <v>2234640</v>
      </c>
      <c r="N341" s="758">
        <v>2234640</v>
      </c>
      <c r="O341" s="644">
        <f>SUM(M341-N341)</f>
        <v>0</v>
      </c>
    </row>
    <row r="342" spans="1:15">
      <c r="A342" s="601" t="s">
        <v>1556</v>
      </c>
      <c r="B342" s="603" t="s">
        <v>1533</v>
      </c>
      <c r="C342" s="600"/>
      <c r="D342" s="599" t="s">
        <v>1530</v>
      </c>
      <c r="E342" s="167"/>
      <c r="F342" s="600" t="s">
        <v>1553</v>
      </c>
      <c r="G342" s="605">
        <v>20160401</v>
      </c>
      <c r="H342" s="905">
        <v>20160331</v>
      </c>
      <c r="I342" s="758">
        <v>3692490.24</v>
      </c>
      <c r="J342" s="906"/>
      <c r="K342" s="759">
        <f t="shared" si="25"/>
        <v>3692490.24</v>
      </c>
      <c r="L342" s="758"/>
      <c r="M342" s="689">
        <f t="shared" si="26"/>
        <v>3692490.24</v>
      </c>
      <c r="N342" s="758">
        <v>3692490.24</v>
      </c>
      <c r="O342" s="644">
        <f>SUM(M342-N342)</f>
        <v>0</v>
      </c>
    </row>
    <row r="343" spans="1:15">
      <c r="A343" s="601" t="s">
        <v>1556</v>
      </c>
      <c r="B343" s="602" t="s">
        <v>1531</v>
      </c>
      <c r="C343" s="600" t="s">
        <v>1422</v>
      </c>
      <c r="D343" s="599" t="s">
        <v>1425</v>
      </c>
      <c r="E343" s="167"/>
      <c r="F343" s="600" t="s">
        <v>1553</v>
      </c>
      <c r="G343" s="605">
        <v>20160401</v>
      </c>
      <c r="H343" s="905">
        <v>20160331</v>
      </c>
      <c r="I343" s="758">
        <v>8490443.4000000004</v>
      </c>
      <c r="J343" s="906"/>
      <c r="K343" s="759">
        <f t="shared" si="25"/>
        <v>8490443.4000000004</v>
      </c>
      <c r="L343" s="758"/>
      <c r="M343" s="689">
        <f t="shared" si="26"/>
        <v>8490443.4000000004</v>
      </c>
      <c r="N343" s="758">
        <v>8490443.4024107009</v>
      </c>
      <c r="O343" s="644">
        <v>0</v>
      </c>
    </row>
    <row r="344" spans="1:15">
      <c r="A344" s="601" t="s">
        <v>1556</v>
      </c>
      <c r="B344" s="602" t="s">
        <v>1532</v>
      </c>
      <c r="C344" s="600" t="s">
        <v>1422</v>
      </c>
      <c r="D344" s="599" t="s">
        <v>1426</v>
      </c>
      <c r="E344" s="167"/>
      <c r="F344" s="600" t="s">
        <v>1553</v>
      </c>
      <c r="G344" s="605">
        <v>20160401</v>
      </c>
      <c r="H344" s="905">
        <v>20160331</v>
      </c>
      <c r="I344" s="758">
        <v>2234640</v>
      </c>
      <c r="J344" s="906"/>
      <c r="K344" s="759">
        <f t="shared" si="25"/>
        <v>2234640</v>
      </c>
      <c r="L344" s="758"/>
      <c r="M344" s="689">
        <f t="shared" si="26"/>
        <v>2234640</v>
      </c>
      <c r="N344" s="758">
        <v>2234640</v>
      </c>
      <c r="O344" s="644">
        <f>SUM(M344-N344)</f>
        <v>0</v>
      </c>
    </row>
    <row r="345" spans="1:15">
      <c r="A345" s="603" t="s">
        <v>1556</v>
      </c>
      <c r="B345" s="603" t="s">
        <v>1533</v>
      </c>
      <c r="C345" s="936"/>
      <c r="D345" s="452" t="s">
        <v>1549</v>
      </c>
      <c r="E345" s="604" t="s">
        <v>1552</v>
      </c>
      <c r="F345" s="604" t="s">
        <v>1554</v>
      </c>
      <c r="G345" s="604">
        <v>20160401</v>
      </c>
      <c r="H345" s="604">
        <v>20170331</v>
      </c>
      <c r="I345" s="758">
        <v>0</v>
      </c>
      <c r="J345" s="906"/>
      <c r="K345" s="759">
        <f t="shared" si="25"/>
        <v>0</v>
      </c>
      <c r="L345" s="758"/>
      <c r="M345" s="689">
        <f t="shared" si="26"/>
        <v>0</v>
      </c>
      <c r="N345" s="758"/>
      <c r="O345" s="644">
        <f>SUM(M345-N345)</f>
        <v>0</v>
      </c>
    </row>
    <row r="346" spans="1:15">
      <c r="A346" s="603" t="s">
        <v>1556</v>
      </c>
      <c r="B346" s="603" t="s">
        <v>1533</v>
      </c>
      <c r="C346" s="936"/>
      <c r="D346" s="927" t="s">
        <v>1550</v>
      </c>
      <c r="E346" s="604" t="s">
        <v>1552</v>
      </c>
      <c r="F346" s="604" t="s">
        <v>1555</v>
      </c>
      <c r="G346" s="598"/>
      <c r="H346" s="899">
        <v>20170228</v>
      </c>
      <c r="I346" s="715">
        <v>0</v>
      </c>
      <c r="J346" s="891"/>
      <c r="K346" s="642">
        <f t="shared" si="25"/>
        <v>0</v>
      </c>
      <c r="L346" s="643"/>
      <c r="M346" s="642">
        <f t="shared" si="26"/>
        <v>0</v>
      </c>
      <c r="N346" s="643"/>
      <c r="O346" s="644">
        <f>SUM(M346-N346)</f>
        <v>0</v>
      </c>
    </row>
    <row r="347" spans="1:15">
      <c r="A347" s="451" t="s">
        <v>1481</v>
      </c>
      <c r="B347" s="602" t="s">
        <v>1536</v>
      </c>
      <c r="C347" s="452" t="s">
        <v>1463</v>
      </c>
      <c r="D347" s="903" t="s">
        <v>699</v>
      </c>
      <c r="E347" s="950"/>
      <c r="F347" s="604" t="s">
        <v>1485</v>
      </c>
      <c r="G347" s="604">
        <v>20130401</v>
      </c>
      <c r="H347" s="604">
        <v>20180331</v>
      </c>
      <c r="I347" s="956">
        <v>411110282</v>
      </c>
      <c r="J347" s="891">
        <v>7876262.1799999997</v>
      </c>
      <c r="K347" s="957">
        <f>I347+J347</f>
        <v>418986544.18000001</v>
      </c>
      <c r="L347" s="957">
        <v>257501085</v>
      </c>
      <c r="M347" s="689">
        <f t="shared" si="26"/>
        <v>161485459.18000001</v>
      </c>
      <c r="N347" s="643">
        <v>76804598</v>
      </c>
      <c r="O347" s="644">
        <f>SUM(M347-N347)</f>
        <v>84680861.180000007</v>
      </c>
    </row>
    <row r="348" spans="1:15" s="894" customFormat="1">
      <c r="A348" s="451" t="s">
        <v>1481</v>
      </c>
      <c r="B348" s="602" t="s">
        <v>1536</v>
      </c>
      <c r="C348" s="949"/>
      <c r="D348" s="903" t="s">
        <v>1464</v>
      </c>
      <c r="E348" s="950"/>
      <c r="F348" s="604" t="s">
        <v>1485</v>
      </c>
      <c r="G348" s="604">
        <v>20151001</v>
      </c>
      <c r="H348" s="604">
        <v>20180930</v>
      </c>
      <c r="I348" s="891">
        <v>26568932.859999999</v>
      </c>
      <c r="J348" s="891"/>
      <c r="K348" s="948">
        <f t="shared" ref="K348:K353" si="28">SUM(I348:J348)</f>
        <v>26568932.859999999</v>
      </c>
      <c r="L348" s="892">
        <v>3941207.3</v>
      </c>
      <c r="M348" s="948">
        <f t="shared" si="26"/>
        <v>22627725.559999999</v>
      </c>
      <c r="N348" s="892">
        <v>7797936.96</v>
      </c>
      <c r="O348" s="893">
        <f>M348-N348</f>
        <v>14829788.599999998</v>
      </c>
    </row>
    <row r="349" spans="1:15" s="894" customFormat="1">
      <c r="A349" s="901" t="s">
        <v>1471</v>
      </c>
      <c r="B349" s="895" t="s">
        <v>1472</v>
      </c>
      <c r="C349" s="903" t="s">
        <v>1466</v>
      </c>
      <c r="D349" s="903" t="s">
        <v>1467</v>
      </c>
      <c r="E349" s="915" t="s">
        <v>1465</v>
      </c>
      <c r="F349" s="452" t="s">
        <v>1468</v>
      </c>
      <c r="G349" s="895">
        <v>20120930</v>
      </c>
      <c r="H349" s="899">
        <v>20160830</v>
      </c>
      <c r="I349" s="891">
        <v>6650714.0199999996</v>
      </c>
      <c r="J349" s="891"/>
      <c r="K349" s="896">
        <f t="shared" si="28"/>
        <v>6650714.0199999996</v>
      </c>
      <c r="L349" s="897">
        <v>6421677.4699999997</v>
      </c>
      <c r="M349" s="896">
        <f t="shared" si="26"/>
        <v>229036.54999999981</v>
      </c>
      <c r="N349" s="898">
        <v>229036.54000000004</v>
      </c>
      <c r="O349" s="893"/>
    </row>
    <row r="350" spans="1:15" s="894" customFormat="1">
      <c r="A350" s="901" t="s">
        <v>1471</v>
      </c>
      <c r="B350" s="895" t="s">
        <v>1472</v>
      </c>
      <c r="C350" s="902" t="s">
        <v>1469</v>
      </c>
      <c r="D350" s="904" t="s">
        <v>903</v>
      </c>
      <c r="E350" s="926" t="s">
        <v>1470</v>
      </c>
      <c r="F350" s="895" t="s">
        <v>981</v>
      </c>
      <c r="G350" s="895">
        <v>20120930</v>
      </c>
      <c r="H350" s="899">
        <v>20160830</v>
      </c>
      <c r="I350" s="897">
        <v>6783999.9900000002</v>
      </c>
      <c r="J350" s="900"/>
      <c r="K350" s="896">
        <f t="shared" si="28"/>
        <v>6783999.9900000002</v>
      </c>
      <c r="L350" s="897">
        <v>6181012.8700000001</v>
      </c>
      <c r="M350" s="896">
        <f t="shared" si="26"/>
        <v>602987.12000000011</v>
      </c>
      <c r="N350" s="898">
        <v>602987.12000000011</v>
      </c>
      <c r="O350" s="893"/>
    </row>
    <row r="351" spans="1:15" s="894" customFormat="1">
      <c r="A351" s="901" t="s">
        <v>1471</v>
      </c>
      <c r="B351" s="890">
        <v>32762222</v>
      </c>
      <c r="C351" s="903" t="s">
        <v>1478</v>
      </c>
      <c r="D351" s="903" t="s">
        <v>1479</v>
      </c>
      <c r="E351" s="951" t="s">
        <v>1566</v>
      </c>
      <c r="F351" s="952" t="s">
        <v>981</v>
      </c>
      <c r="G351" s="952">
        <v>20120930</v>
      </c>
      <c r="H351" s="952">
        <v>20160830</v>
      </c>
      <c r="I351" s="891">
        <v>8000000</v>
      </c>
      <c r="J351" s="891"/>
      <c r="K351" s="896">
        <f t="shared" si="28"/>
        <v>8000000</v>
      </c>
      <c r="L351" s="892">
        <v>7462230.1699999999</v>
      </c>
      <c r="M351" s="896">
        <f t="shared" si="26"/>
        <v>537769.83000000007</v>
      </c>
      <c r="N351" s="892"/>
      <c r="O351" s="893"/>
    </row>
    <row r="352" spans="1:15" s="894" customFormat="1">
      <c r="A352" s="603" t="s">
        <v>1481</v>
      </c>
      <c r="B352" s="890" t="s">
        <v>1534</v>
      </c>
      <c r="C352" s="452" t="s">
        <v>1528</v>
      </c>
      <c r="D352" s="452" t="s">
        <v>1551</v>
      </c>
      <c r="E352" s="604" t="s">
        <v>1552</v>
      </c>
      <c r="F352" s="604" t="s">
        <v>1554</v>
      </c>
      <c r="G352" s="604">
        <v>20150801</v>
      </c>
      <c r="H352" s="604">
        <v>20160831</v>
      </c>
      <c r="I352" s="891">
        <v>0</v>
      </c>
      <c r="J352" s="891"/>
      <c r="K352" s="896">
        <f t="shared" si="28"/>
        <v>0</v>
      </c>
      <c r="L352" s="892"/>
      <c r="M352" s="896">
        <f t="shared" si="26"/>
        <v>0</v>
      </c>
      <c r="N352" s="892"/>
      <c r="O352" s="893"/>
    </row>
    <row r="353" spans="1:15" ht="27" customHeight="1" thickBot="1">
      <c r="A353" s="354"/>
      <c r="B353" s="355"/>
      <c r="C353" s="169"/>
      <c r="D353" s="356"/>
      <c r="E353" s="169"/>
      <c r="F353" s="170"/>
      <c r="G353" s="917"/>
      <c r="H353" s="909"/>
      <c r="I353" s="643"/>
      <c r="J353" s="643"/>
      <c r="K353" s="642">
        <f t="shared" si="28"/>
        <v>0</v>
      </c>
      <c r="L353" s="643"/>
      <c r="M353" s="642">
        <f t="shared" si="26"/>
        <v>0</v>
      </c>
      <c r="N353" s="643"/>
      <c r="O353" s="644">
        <f>SUM(M353-N353)</f>
        <v>0</v>
      </c>
    </row>
    <row r="354" spans="1:15" ht="13.5" thickBot="1">
      <c r="A354" s="175" t="s">
        <v>54</v>
      </c>
      <c r="B354" s="176"/>
      <c r="C354" s="176"/>
      <c r="D354" s="176"/>
      <c r="E354" s="176"/>
      <c r="F354" s="176"/>
      <c r="G354" s="918"/>
      <c r="H354" s="910"/>
      <c r="I354" s="748">
        <f t="shared" ref="I354:O354" si="29">SUM(I26:I353)</f>
        <v>935695746.60000002</v>
      </c>
      <c r="J354" s="748">
        <f t="shared" si="29"/>
        <v>22604443.039999999</v>
      </c>
      <c r="K354" s="748">
        <f t="shared" si="29"/>
        <v>958300189.63999999</v>
      </c>
      <c r="L354" s="748">
        <f t="shared" si="29"/>
        <v>477603990.43000001</v>
      </c>
      <c r="M354" s="748">
        <f t="shared" si="29"/>
        <v>482680014.54000002</v>
      </c>
      <c r="N354" s="748">
        <f t="shared" si="29"/>
        <v>281171866.18241066</v>
      </c>
      <c r="O354" s="748">
        <f t="shared" si="29"/>
        <v>198192441.28999999</v>
      </c>
    </row>
    <row r="355" spans="1:15" ht="13.5" thickBot="1">
      <c r="A355" s="1040"/>
      <c r="B355" s="1041"/>
      <c r="C355" s="1041"/>
      <c r="D355" s="1041"/>
      <c r="E355" s="1041"/>
      <c r="F355" s="1041"/>
      <c r="G355" s="1041"/>
      <c r="H355" s="1042"/>
      <c r="I355" s="765"/>
      <c r="J355" s="765"/>
      <c r="K355" s="765"/>
      <c r="L355" s="765"/>
      <c r="M355" s="765"/>
      <c r="N355" s="765"/>
      <c r="O355" s="765"/>
    </row>
    <row r="356" spans="1:15" ht="13.5" thickBot="1">
      <c r="A356" s="175" t="s">
        <v>55</v>
      </c>
      <c r="B356" s="176"/>
      <c r="C356" s="176"/>
      <c r="D356" s="176"/>
      <c r="E356" s="176"/>
      <c r="F356" s="176"/>
      <c r="G356" s="918"/>
      <c r="H356" s="910"/>
      <c r="I356" s="778">
        <f>+I354</f>
        <v>935695746.60000002</v>
      </c>
      <c r="J356" s="778">
        <f t="shared" ref="J356:O356" si="30">+J354</f>
        <v>22604443.039999999</v>
      </c>
      <c r="K356" s="778">
        <f t="shared" si="30"/>
        <v>958300189.63999999</v>
      </c>
      <c r="L356" s="778">
        <f t="shared" si="30"/>
        <v>477603990.43000001</v>
      </c>
      <c r="M356" s="778">
        <f t="shared" si="30"/>
        <v>482680014.54000002</v>
      </c>
      <c r="N356" s="778">
        <f t="shared" si="30"/>
        <v>281171866.18241066</v>
      </c>
      <c r="O356" s="778">
        <f t="shared" si="30"/>
        <v>198192441.28999999</v>
      </c>
    </row>
    <row r="357" spans="1:15" ht="13.5" thickBot="1">
      <c r="A357" s="362" t="s">
        <v>56</v>
      </c>
      <c r="B357" s="363"/>
      <c r="C357" s="364"/>
      <c r="D357" s="363"/>
      <c r="E357" s="364"/>
      <c r="F357" s="365"/>
      <c r="G357" s="919"/>
      <c r="H357" s="911"/>
      <c r="I357" s="766"/>
      <c r="J357" s="766"/>
      <c r="K357" s="767"/>
      <c r="L357" s="768"/>
      <c r="M357" s="739"/>
      <c r="N357" s="769"/>
      <c r="O357" s="770"/>
    </row>
    <row r="358" spans="1:15" ht="39.6" customHeight="1">
      <c r="A358" s="1029" t="s">
        <v>368</v>
      </c>
      <c r="B358" s="1032" t="s">
        <v>369</v>
      </c>
      <c r="C358" s="1032" t="s">
        <v>38</v>
      </c>
      <c r="D358" s="1032" t="s">
        <v>453</v>
      </c>
      <c r="E358" s="1032" t="s">
        <v>40</v>
      </c>
      <c r="F358" s="1032" t="s">
        <v>41</v>
      </c>
      <c r="G358" s="1043" t="s">
        <v>1019</v>
      </c>
      <c r="H358" s="1043" t="s">
        <v>43</v>
      </c>
      <c r="I358" s="1052" t="s">
        <v>15</v>
      </c>
      <c r="J358" s="1052" t="s">
        <v>17</v>
      </c>
      <c r="K358" s="1052" t="s">
        <v>16</v>
      </c>
      <c r="L358" s="1052" t="s">
        <v>259</v>
      </c>
      <c r="M358" s="1052" t="s">
        <v>260</v>
      </c>
      <c r="N358" s="1052" t="s">
        <v>261</v>
      </c>
      <c r="O358" s="771" t="s">
        <v>133</v>
      </c>
    </row>
    <row r="359" spans="1:15">
      <c r="A359" s="1030"/>
      <c r="B359" s="1033"/>
      <c r="C359" s="1033"/>
      <c r="D359" s="1033"/>
      <c r="E359" s="1033"/>
      <c r="F359" s="1033"/>
      <c r="G359" s="1044"/>
      <c r="H359" s="1044"/>
      <c r="I359" s="1053"/>
      <c r="J359" s="1053"/>
      <c r="K359" s="1053"/>
      <c r="L359" s="1053"/>
      <c r="M359" s="1053"/>
      <c r="N359" s="1053"/>
      <c r="O359" s="772"/>
    </row>
    <row r="360" spans="1:15">
      <c r="A360" s="1030"/>
      <c r="B360" s="1033"/>
      <c r="C360" s="1033"/>
      <c r="D360" s="1033"/>
      <c r="E360" s="1033"/>
      <c r="F360" s="1033"/>
      <c r="G360" s="1044"/>
      <c r="H360" s="1044"/>
      <c r="I360" s="1053"/>
      <c r="J360" s="1053"/>
      <c r="K360" s="1053"/>
      <c r="L360" s="1053"/>
      <c r="M360" s="1053"/>
      <c r="N360" s="1053"/>
      <c r="O360" s="773" t="s">
        <v>44</v>
      </c>
    </row>
    <row r="361" spans="1:15">
      <c r="A361" s="1046"/>
      <c r="B361" s="1034"/>
      <c r="C361" s="1047"/>
      <c r="D361" s="1047"/>
      <c r="E361" s="1034"/>
      <c r="F361" s="1047"/>
      <c r="G361" s="1050"/>
      <c r="H361" s="1051"/>
      <c r="I361" s="1054"/>
      <c r="J361" s="1055"/>
      <c r="K361" s="1055"/>
      <c r="L361" s="1055"/>
      <c r="M361" s="1055"/>
      <c r="N361" s="1055"/>
      <c r="O361" s="773" t="s">
        <v>18</v>
      </c>
    </row>
    <row r="362" spans="1:15" ht="51">
      <c r="A362" s="366" t="s">
        <v>1020</v>
      </c>
      <c r="B362" s="367"/>
      <c r="C362" s="368" t="s">
        <v>1021</v>
      </c>
      <c r="D362" s="370" t="s">
        <v>87</v>
      </c>
      <c r="E362" s="167"/>
      <c r="F362" s="371" t="s">
        <v>1022</v>
      </c>
      <c r="G362" s="920">
        <v>42314</v>
      </c>
      <c r="H362" s="606"/>
      <c r="I362" s="761">
        <v>9133115</v>
      </c>
      <c r="J362" s="758"/>
      <c r="K362" s="759">
        <f t="shared" ref="K362:K385" si="31">SUM(I362:J362)</f>
        <v>9133115</v>
      </c>
      <c r="L362" s="758"/>
      <c r="M362" s="689">
        <f t="shared" ref="M362:M385" si="32">SUM(K362-L362)</f>
        <v>9133115</v>
      </c>
      <c r="N362" s="758"/>
      <c r="O362" s="760"/>
    </row>
    <row r="363" spans="1:15" ht="63.75">
      <c r="A363" s="371" t="s">
        <v>1023</v>
      </c>
      <c r="B363" s="367"/>
      <c r="C363" s="368" t="s">
        <v>1024</v>
      </c>
      <c r="D363" s="370" t="s">
        <v>87</v>
      </c>
      <c r="E363" s="167"/>
      <c r="F363" s="371" t="s">
        <v>1025</v>
      </c>
      <c r="G363" s="920">
        <v>42314</v>
      </c>
      <c r="H363" s="606"/>
      <c r="I363" s="761">
        <v>12803160</v>
      </c>
      <c r="J363" s="953"/>
      <c r="K363" s="954">
        <f t="shared" si="31"/>
        <v>12803160</v>
      </c>
      <c r="L363" s="953"/>
      <c r="M363" s="689">
        <f t="shared" si="32"/>
        <v>12803160</v>
      </c>
      <c r="N363" s="953"/>
      <c r="O363" s="955"/>
    </row>
    <row r="364" spans="1:15" ht="76.5">
      <c r="A364" s="366" t="s">
        <v>1026</v>
      </c>
      <c r="B364" s="367"/>
      <c r="C364" s="373"/>
      <c r="D364" s="366" t="s">
        <v>1027</v>
      </c>
      <c r="E364" s="167"/>
      <c r="F364" s="366" t="s">
        <v>1028</v>
      </c>
      <c r="G364" s="921">
        <v>42395</v>
      </c>
      <c r="H364" s="606"/>
      <c r="I364" s="761">
        <v>5609348.6600000001</v>
      </c>
      <c r="J364" s="758"/>
      <c r="K364" s="759">
        <f t="shared" si="31"/>
        <v>5609348.6600000001</v>
      </c>
      <c r="L364" s="758"/>
      <c r="M364" s="689">
        <f t="shared" si="32"/>
        <v>5609348.6600000001</v>
      </c>
      <c r="N364" s="758"/>
      <c r="O364" s="760"/>
    </row>
    <row r="365" spans="1:15" ht="76.5">
      <c r="A365" s="371" t="s">
        <v>1023</v>
      </c>
      <c r="B365" s="367"/>
      <c r="C365" s="368" t="s">
        <v>1029</v>
      </c>
      <c r="D365" s="370" t="s">
        <v>87</v>
      </c>
      <c r="E365" s="167"/>
      <c r="F365" s="371" t="s">
        <v>1030</v>
      </c>
      <c r="G365" s="922">
        <v>42395</v>
      </c>
      <c r="H365" s="606"/>
      <c r="I365" s="761">
        <v>7500000</v>
      </c>
      <c r="J365" s="758"/>
      <c r="K365" s="759">
        <f t="shared" si="31"/>
        <v>7500000</v>
      </c>
      <c r="L365" s="758"/>
      <c r="M365" s="689">
        <f t="shared" si="32"/>
        <v>7500000</v>
      </c>
      <c r="N365" s="758"/>
      <c r="O365" s="760"/>
    </row>
    <row r="366" spans="1:15" ht="63.75">
      <c r="A366" s="371" t="s">
        <v>1023</v>
      </c>
      <c r="B366" s="367"/>
      <c r="C366" s="368" t="s">
        <v>1031</v>
      </c>
      <c r="D366" s="370" t="s">
        <v>1032</v>
      </c>
      <c r="E366" s="167"/>
      <c r="F366" s="374" t="s">
        <v>1033</v>
      </c>
      <c r="G366" s="921">
        <v>42391</v>
      </c>
      <c r="H366" s="606"/>
      <c r="I366" s="774">
        <v>7556631</v>
      </c>
      <c r="J366" s="758"/>
      <c r="K366" s="759">
        <f t="shared" si="31"/>
        <v>7556631</v>
      </c>
      <c r="L366" s="758"/>
      <c r="M366" s="689">
        <f t="shared" si="32"/>
        <v>7556631</v>
      </c>
      <c r="N366" s="758"/>
      <c r="O366" s="760"/>
    </row>
    <row r="367" spans="1:15" ht="63.75">
      <c r="A367" s="371" t="s">
        <v>1034</v>
      </c>
      <c r="B367" s="367"/>
      <c r="C367" s="373" t="s">
        <v>1035</v>
      </c>
      <c r="D367" s="370" t="s">
        <v>1036</v>
      </c>
      <c r="E367" s="167"/>
      <c r="F367" s="371" t="s">
        <v>1037</v>
      </c>
      <c r="G367" s="923">
        <v>42398</v>
      </c>
      <c r="H367" s="606"/>
      <c r="I367" s="761">
        <v>12363634</v>
      </c>
      <c r="J367" s="758"/>
      <c r="K367" s="759">
        <f t="shared" si="31"/>
        <v>12363634</v>
      </c>
      <c r="L367" s="758"/>
      <c r="M367" s="689">
        <f t="shared" si="32"/>
        <v>12363634</v>
      </c>
      <c r="N367" s="758"/>
      <c r="O367" s="760"/>
    </row>
    <row r="368" spans="1:15">
      <c r="A368" s="375"/>
      <c r="B368" s="367"/>
      <c r="C368" s="167"/>
      <c r="D368" s="369"/>
      <c r="E368" s="167"/>
      <c r="F368" s="168"/>
      <c r="G368" s="605"/>
      <c r="H368" s="606"/>
      <c r="I368" s="758"/>
      <c r="J368" s="758"/>
      <c r="K368" s="759">
        <f t="shared" si="31"/>
        <v>0</v>
      </c>
      <c r="L368" s="758"/>
      <c r="M368" s="689">
        <f t="shared" si="32"/>
        <v>0</v>
      </c>
      <c r="N368" s="758"/>
      <c r="O368" s="760">
        <f t="shared" ref="O368:O385" si="33">SUM(M368-N368)</f>
        <v>0</v>
      </c>
    </row>
    <row r="369" spans="1:15">
      <c r="A369" s="375"/>
      <c r="B369" s="367"/>
      <c r="C369" s="167"/>
      <c r="D369" s="369"/>
      <c r="E369" s="167"/>
      <c r="F369" s="168"/>
      <c r="G369" s="605"/>
      <c r="H369" s="606"/>
      <c r="I369" s="758"/>
      <c r="J369" s="758"/>
      <c r="K369" s="759">
        <f t="shared" si="31"/>
        <v>0</v>
      </c>
      <c r="L369" s="758"/>
      <c r="M369" s="689">
        <f t="shared" si="32"/>
        <v>0</v>
      </c>
      <c r="N369" s="758"/>
      <c r="O369" s="760">
        <f t="shared" si="33"/>
        <v>0</v>
      </c>
    </row>
    <row r="370" spans="1:15">
      <c r="A370" s="375"/>
      <c r="B370" s="367"/>
      <c r="C370" s="167"/>
      <c r="D370" s="369"/>
      <c r="E370" s="167"/>
      <c r="F370" s="168"/>
      <c r="G370" s="605"/>
      <c r="H370" s="606"/>
      <c r="I370" s="758"/>
      <c r="J370" s="758"/>
      <c r="K370" s="759">
        <f t="shared" si="31"/>
        <v>0</v>
      </c>
      <c r="L370" s="758"/>
      <c r="M370" s="689">
        <f t="shared" si="32"/>
        <v>0</v>
      </c>
      <c r="N370" s="758"/>
      <c r="O370" s="760">
        <f t="shared" si="33"/>
        <v>0</v>
      </c>
    </row>
    <row r="371" spans="1:15">
      <c r="A371" s="375"/>
      <c r="B371" s="367"/>
      <c r="C371" s="167"/>
      <c r="D371" s="369"/>
      <c r="E371" s="167"/>
      <c r="F371" s="168"/>
      <c r="G371" s="605"/>
      <c r="H371" s="606"/>
      <c r="I371" s="758"/>
      <c r="J371" s="758"/>
      <c r="K371" s="759">
        <f t="shared" si="31"/>
        <v>0</v>
      </c>
      <c r="L371" s="758"/>
      <c r="M371" s="689">
        <f t="shared" si="32"/>
        <v>0</v>
      </c>
      <c r="N371" s="758"/>
      <c r="O371" s="760">
        <f t="shared" si="33"/>
        <v>0</v>
      </c>
    </row>
    <row r="372" spans="1:15">
      <c r="A372" s="375"/>
      <c r="B372" s="367"/>
      <c r="C372" s="167"/>
      <c r="D372" s="369"/>
      <c r="E372" s="167"/>
      <c r="F372" s="168"/>
      <c r="G372" s="605"/>
      <c r="H372" s="606"/>
      <c r="I372" s="758"/>
      <c r="J372" s="758"/>
      <c r="K372" s="759">
        <f t="shared" si="31"/>
        <v>0</v>
      </c>
      <c r="L372" s="758"/>
      <c r="M372" s="689">
        <f t="shared" si="32"/>
        <v>0</v>
      </c>
      <c r="N372" s="758"/>
      <c r="O372" s="760">
        <f t="shared" si="33"/>
        <v>0</v>
      </c>
    </row>
    <row r="373" spans="1:15">
      <c r="A373" s="375"/>
      <c r="B373" s="367"/>
      <c r="C373" s="167"/>
      <c r="D373" s="369"/>
      <c r="E373" s="167"/>
      <c r="F373" s="168"/>
      <c r="G373" s="605"/>
      <c r="H373" s="606"/>
      <c r="I373" s="758"/>
      <c r="J373" s="758"/>
      <c r="K373" s="759">
        <f t="shared" si="31"/>
        <v>0</v>
      </c>
      <c r="L373" s="758"/>
      <c r="M373" s="689">
        <f t="shared" si="32"/>
        <v>0</v>
      </c>
      <c r="N373" s="758"/>
      <c r="O373" s="760">
        <f t="shared" si="33"/>
        <v>0</v>
      </c>
    </row>
    <row r="374" spans="1:15">
      <c r="A374" s="375"/>
      <c r="B374" s="367"/>
      <c r="C374" s="167"/>
      <c r="D374" s="369"/>
      <c r="E374" s="167"/>
      <c r="F374" s="168"/>
      <c r="G374" s="605"/>
      <c r="H374" s="606"/>
      <c r="I374" s="758"/>
      <c r="J374" s="758"/>
      <c r="K374" s="759">
        <f t="shared" si="31"/>
        <v>0</v>
      </c>
      <c r="L374" s="758"/>
      <c r="M374" s="689">
        <f t="shared" si="32"/>
        <v>0</v>
      </c>
      <c r="N374" s="758"/>
      <c r="O374" s="760">
        <f t="shared" si="33"/>
        <v>0</v>
      </c>
    </row>
    <row r="375" spans="1:15">
      <c r="A375" s="375"/>
      <c r="B375" s="367"/>
      <c r="C375" s="167"/>
      <c r="D375" s="369"/>
      <c r="E375" s="167"/>
      <c r="F375" s="168"/>
      <c r="G375" s="605"/>
      <c r="H375" s="606"/>
      <c r="I375" s="758"/>
      <c r="J375" s="758"/>
      <c r="K375" s="759">
        <f t="shared" si="31"/>
        <v>0</v>
      </c>
      <c r="L375" s="758"/>
      <c r="M375" s="689">
        <f t="shared" si="32"/>
        <v>0</v>
      </c>
      <c r="N375" s="758"/>
      <c r="O375" s="760">
        <f t="shared" si="33"/>
        <v>0</v>
      </c>
    </row>
    <row r="376" spans="1:15">
      <c r="A376" s="375"/>
      <c r="B376" s="367"/>
      <c r="C376" s="167"/>
      <c r="D376" s="369"/>
      <c r="E376" s="167"/>
      <c r="F376" s="168"/>
      <c r="G376" s="605"/>
      <c r="H376" s="606"/>
      <c r="I376" s="758"/>
      <c r="J376" s="758"/>
      <c r="K376" s="759">
        <f t="shared" si="31"/>
        <v>0</v>
      </c>
      <c r="L376" s="758"/>
      <c r="M376" s="689">
        <f t="shared" si="32"/>
        <v>0</v>
      </c>
      <c r="N376" s="758"/>
      <c r="O376" s="760">
        <f t="shared" si="33"/>
        <v>0</v>
      </c>
    </row>
    <row r="377" spans="1:15">
      <c r="A377" s="375"/>
      <c r="B377" s="367"/>
      <c r="C377" s="167"/>
      <c r="D377" s="369"/>
      <c r="E377" s="167"/>
      <c r="F377" s="168"/>
      <c r="G377" s="605"/>
      <c r="H377" s="606"/>
      <c r="I377" s="758"/>
      <c r="J377" s="758"/>
      <c r="K377" s="759">
        <f t="shared" si="31"/>
        <v>0</v>
      </c>
      <c r="L377" s="758"/>
      <c r="M377" s="689">
        <f t="shared" si="32"/>
        <v>0</v>
      </c>
      <c r="N377" s="758"/>
      <c r="O377" s="760">
        <f t="shared" si="33"/>
        <v>0</v>
      </c>
    </row>
    <row r="378" spans="1:15">
      <c r="A378" s="375"/>
      <c r="B378" s="367"/>
      <c r="C378" s="167"/>
      <c r="D378" s="369"/>
      <c r="E378" s="167"/>
      <c r="F378" s="168"/>
      <c r="G378" s="605"/>
      <c r="H378" s="606"/>
      <c r="I378" s="758"/>
      <c r="J378" s="758"/>
      <c r="K378" s="759">
        <f t="shared" si="31"/>
        <v>0</v>
      </c>
      <c r="L378" s="758"/>
      <c r="M378" s="689">
        <f t="shared" si="32"/>
        <v>0</v>
      </c>
      <c r="N378" s="758"/>
      <c r="O378" s="760">
        <f t="shared" si="33"/>
        <v>0</v>
      </c>
    </row>
    <row r="379" spans="1:15">
      <c r="A379" s="375"/>
      <c r="B379" s="367"/>
      <c r="C379" s="167"/>
      <c r="D379" s="369"/>
      <c r="E379" s="167"/>
      <c r="F379" s="168"/>
      <c r="G379" s="605"/>
      <c r="H379" s="606"/>
      <c r="I379" s="758"/>
      <c r="J379" s="758"/>
      <c r="K379" s="759">
        <f t="shared" si="31"/>
        <v>0</v>
      </c>
      <c r="L379" s="758"/>
      <c r="M379" s="689">
        <f t="shared" si="32"/>
        <v>0</v>
      </c>
      <c r="N379" s="758"/>
      <c r="O379" s="760">
        <f t="shared" si="33"/>
        <v>0</v>
      </c>
    </row>
    <row r="380" spans="1:15">
      <c r="A380" s="375"/>
      <c r="B380" s="367"/>
      <c r="C380" s="167"/>
      <c r="D380" s="369"/>
      <c r="E380" s="167"/>
      <c r="F380" s="168"/>
      <c r="G380" s="605"/>
      <c r="H380" s="606"/>
      <c r="I380" s="758"/>
      <c r="J380" s="758"/>
      <c r="K380" s="759">
        <f t="shared" si="31"/>
        <v>0</v>
      </c>
      <c r="L380" s="758"/>
      <c r="M380" s="689">
        <f t="shared" si="32"/>
        <v>0</v>
      </c>
      <c r="N380" s="758"/>
      <c r="O380" s="760">
        <f t="shared" si="33"/>
        <v>0</v>
      </c>
    </row>
    <row r="381" spans="1:15">
      <c r="A381" s="375"/>
      <c r="B381" s="367"/>
      <c r="C381" s="167"/>
      <c r="D381" s="369"/>
      <c r="E381" s="167"/>
      <c r="F381" s="168"/>
      <c r="G381" s="605"/>
      <c r="H381" s="606"/>
      <c r="I381" s="758"/>
      <c r="J381" s="758"/>
      <c r="K381" s="759">
        <f t="shared" si="31"/>
        <v>0</v>
      </c>
      <c r="L381" s="758"/>
      <c r="M381" s="689">
        <f t="shared" si="32"/>
        <v>0</v>
      </c>
      <c r="N381" s="758"/>
      <c r="O381" s="760">
        <f t="shared" si="33"/>
        <v>0</v>
      </c>
    </row>
    <row r="382" spans="1:15">
      <c r="A382" s="375"/>
      <c r="B382" s="367"/>
      <c r="C382" s="167"/>
      <c r="D382" s="369"/>
      <c r="E382" s="167"/>
      <c r="F382" s="168"/>
      <c r="G382" s="605"/>
      <c r="H382" s="606"/>
      <c r="I382" s="758"/>
      <c r="J382" s="758"/>
      <c r="K382" s="759">
        <f t="shared" si="31"/>
        <v>0</v>
      </c>
      <c r="L382" s="758"/>
      <c r="M382" s="689">
        <f t="shared" si="32"/>
        <v>0</v>
      </c>
      <c r="N382" s="758"/>
      <c r="O382" s="760">
        <f t="shared" si="33"/>
        <v>0</v>
      </c>
    </row>
    <row r="383" spans="1:15">
      <c r="A383" s="375"/>
      <c r="B383" s="367"/>
      <c r="C383" s="167"/>
      <c r="D383" s="369"/>
      <c r="E383" s="167"/>
      <c r="F383" s="168"/>
      <c r="G383" s="605"/>
      <c r="H383" s="606"/>
      <c r="I383" s="758"/>
      <c r="J383" s="758"/>
      <c r="K383" s="759">
        <f t="shared" si="31"/>
        <v>0</v>
      </c>
      <c r="L383" s="758"/>
      <c r="M383" s="689">
        <f t="shared" si="32"/>
        <v>0</v>
      </c>
      <c r="N383" s="758"/>
      <c r="O383" s="760">
        <f t="shared" si="33"/>
        <v>0</v>
      </c>
    </row>
    <row r="384" spans="1:15">
      <c r="A384" s="375"/>
      <c r="B384" s="367"/>
      <c r="C384" s="167"/>
      <c r="D384" s="369"/>
      <c r="E384" s="167"/>
      <c r="F384" s="168"/>
      <c r="G384" s="605"/>
      <c r="H384" s="606"/>
      <c r="I384" s="758"/>
      <c r="J384" s="758"/>
      <c r="K384" s="759">
        <f t="shared" si="31"/>
        <v>0</v>
      </c>
      <c r="L384" s="758"/>
      <c r="M384" s="689">
        <f t="shared" si="32"/>
        <v>0</v>
      </c>
      <c r="N384" s="758"/>
      <c r="O384" s="760">
        <f t="shared" si="33"/>
        <v>0</v>
      </c>
    </row>
    <row r="385" spans="1:15" ht="38.25" customHeight="1">
      <c r="A385" s="375"/>
      <c r="B385" s="367"/>
      <c r="C385" s="167"/>
      <c r="D385" s="369"/>
      <c r="E385" s="167"/>
      <c r="F385" s="168"/>
      <c r="G385" s="605"/>
      <c r="H385" s="606"/>
      <c r="I385" s="758"/>
      <c r="J385" s="758"/>
      <c r="K385" s="759">
        <f t="shared" si="31"/>
        <v>0</v>
      </c>
      <c r="L385" s="758"/>
      <c r="M385" s="689">
        <f t="shared" si="32"/>
        <v>0</v>
      </c>
      <c r="N385" s="758"/>
      <c r="O385" s="760">
        <f t="shared" si="33"/>
        <v>0</v>
      </c>
    </row>
    <row r="386" spans="1:15" ht="38.25" customHeight="1" thickBot="1">
      <c r="A386" s="171"/>
      <c r="B386" s="376"/>
      <c r="C386" s="172"/>
      <c r="D386" s="173"/>
      <c r="E386" s="172"/>
      <c r="F386" s="174"/>
      <c r="G386" s="924"/>
      <c r="H386" s="912"/>
      <c r="I386" s="775"/>
      <c r="J386" s="775"/>
      <c r="K386" s="776">
        <f>SUM(I386:J386)</f>
        <v>0</v>
      </c>
      <c r="L386" s="775"/>
      <c r="M386" s="696">
        <f>SUM(K386-L386)</f>
        <v>0</v>
      </c>
      <c r="N386" s="775"/>
      <c r="O386" s="760">
        <f>SUM(M386-N386)</f>
        <v>0</v>
      </c>
    </row>
    <row r="387" spans="1:15" ht="13.5" thickBot="1">
      <c r="A387" s="175" t="s">
        <v>54</v>
      </c>
      <c r="B387" s="176"/>
      <c r="C387" s="176"/>
      <c r="D387" s="176"/>
      <c r="E387" s="176"/>
      <c r="F387" s="176"/>
      <c r="G387" s="918"/>
      <c r="H387" s="910"/>
      <c r="I387" s="748">
        <f>SUM(I362:I386)</f>
        <v>54965888.659999996</v>
      </c>
      <c r="J387" s="748">
        <f t="shared" ref="J387:O387" si="34">SUM(J362:J386)</f>
        <v>0</v>
      </c>
      <c r="K387" s="748">
        <f t="shared" si="34"/>
        <v>54965888.659999996</v>
      </c>
      <c r="L387" s="748">
        <f t="shared" si="34"/>
        <v>0</v>
      </c>
      <c r="M387" s="748">
        <f t="shared" si="34"/>
        <v>54965888.659999996</v>
      </c>
      <c r="N387" s="748">
        <f t="shared" si="34"/>
        <v>0</v>
      </c>
      <c r="O387" s="748">
        <f t="shared" si="34"/>
        <v>0</v>
      </c>
    </row>
    <row r="388" spans="1:15" ht="23.25" customHeight="1" thickBot="1">
      <c r="A388" s="1040"/>
      <c r="B388" s="1041"/>
      <c r="C388" s="1041"/>
      <c r="D388" s="1041"/>
      <c r="E388" s="1041"/>
      <c r="F388" s="1041"/>
      <c r="G388" s="1041"/>
      <c r="H388" s="1042"/>
      <c r="I388" s="777"/>
      <c r="J388" s="777"/>
      <c r="K388" s="777"/>
      <c r="L388" s="777"/>
      <c r="M388" s="777"/>
      <c r="N388" s="777"/>
      <c r="O388" s="777"/>
    </row>
    <row r="389" spans="1:15" ht="13.5" thickBot="1">
      <c r="A389" s="175" t="s">
        <v>55</v>
      </c>
      <c r="B389" s="176"/>
      <c r="C389" s="176"/>
      <c r="D389" s="176"/>
      <c r="E389" s="176"/>
      <c r="F389" s="176"/>
      <c r="G389" s="918"/>
      <c r="H389" s="910"/>
      <c r="I389" s="778">
        <f>+I387</f>
        <v>54965888.659999996</v>
      </c>
      <c r="J389" s="778">
        <f t="shared" ref="J389:O389" si="35">+J387</f>
        <v>0</v>
      </c>
      <c r="K389" s="778">
        <f t="shared" si="35"/>
        <v>54965888.659999996</v>
      </c>
      <c r="L389" s="778">
        <f t="shared" si="35"/>
        <v>0</v>
      </c>
      <c r="M389" s="778">
        <f t="shared" si="35"/>
        <v>54965888.659999996</v>
      </c>
      <c r="N389" s="778">
        <f t="shared" si="35"/>
        <v>0</v>
      </c>
      <c r="O389" s="778">
        <f t="shared" si="35"/>
        <v>0</v>
      </c>
    </row>
    <row r="390" spans="1:15">
      <c r="A390" s="63" t="s">
        <v>57</v>
      </c>
      <c r="B390" s="63"/>
      <c r="C390" s="341"/>
      <c r="D390" s="63"/>
      <c r="E390" s="341"/>
      <c r="F390" s="40"/>
      <c r="G390" s="348"/>
      <c r="H390" s="907"/>
      <c r="I390" s="40"/>
      <c r="J390" s="40"/>
      <c r="K390" s="40"/>
      <c r="L390" s="40"/>
      <c r="M390" s="41"/>
      <c r="N390" s="377"/>
      <c r="O390" s="377"/>
    </row>
    <row r="391" spans="1:15" ht="13.15" customHeight="1">
      <c r="A391" s="1048" t="s">
        <v>58</v>
      </c>
      <c r="B391" s="1048"/>
      <c r="C391" s="1048"/>
      <c r="D391" s="1048"/>
      <c r="E391" s="1048"/>
      <c r="F391" s="1048"/>
      <c r="G391" s="1048"/>
      <c r="H391" s="1048"/>
      <c r="I391" s="1048"/>
      <c r="J391" s="1048"/>
      <c r="K391" s="1048"/>
      <c r="L391" s="1048"/>
      <c r="M391" s="1048"/>
      <c r="N391" s="1048"/>
      <c r="O391" s="1048"/>
    </row>
    <row r="392" spans="1:15" ht="13.15" customHeight="1">
      <c r="A392" s="1049" t="s">
        <v>59</v>
      </c>
      <c r="B392" s="1049"/>
      <c r="C392" s="1049"/>
      <c r="D392" s="1049"/>
      <c r="E392" s="1049"/>
      <c r="F392" s="1049"/>
      <c r="G392" s="1049"/>
      <c r="H392" s="1049"/>
      <c r="I392" s="1049"/>
      <c r="J392" s="1049"/>
      <c r="K392" s="1049"/>
      <c r="L392" s="1049"/>
      <c r="M392" s="1049"/>
      <c r="N392" s="1049"/>
      <c r="O392" s="1049"/>
    </row>
    <row r="393" spans="1:15">
      <c r="A393" s="378" t="s">
        <v>60</v>
      </c>
      <c r="B393" s="378"/>
      <c r="C393" s="378"/>
      <c r="D393" s="378"/>
      <c r="E393" s="378"/>
      <c r="F393" s="17"/>
      <c r="G393" s="925"/>
      <c r="H393" s="913"/>
      <c r="I393" s="17"/>
      <c r="J393" s="17"/>
      <c r="K393" s="17"/>
      <c r="L393" s="17"/>
      <c r="M393" s="17"/>
      <c r="N393" s="17"/>
      <c r="O393" s="17"/>
    </row>
    <row r="394" spans="1:15">
      <c r="A394" s="17"/>
      <c r="B394" s="17"/>
      <c r="C394" s="17"/>
      <c r="D394" s="17"/>
      <c r="E394" s="17"/>
      <c r="F394" s="17"/>
      <c r="G394" s="925"/>
      <c r="H394" s="913"/>
      <c r="I394" s="17"/>
      <c r="J394" s="17"/>
      <c r="K394" s="17"/>
      <c r="L394" s="17"/>
      <c r="M394" s="17"/>
      <c r="N394" s="17"/>
      <c r="O394" s="17"/>
    </row>
    <row r="395" spans="1:15">
      <c r="A395" s="17"/>
      <c r="B395" s="17"/>
      <c r="C395" s="17"/>
      <c r="D395" s="17"/>
      <c r="E395" s="17"/>
      <c r="F395" s="17"/>
      <c r="G395" s="925"/>
      <c r="H395" s="913"/>
      <c r="I395" s="17"/>
      <c r="J395" s="17"/>
      <c r="K395" s="17"/>
      <c r="L395" s="17"/>
      <c r="M395" s="17"/>
      <c r="N395" s="17"/>
      <c r="O395" s="17"/>
    </row>
    <row r="396" spans="1:15">
      <c r="A396" s="378" t="s">
        <v>61</v>
      </c>
      <c r="B396" s="378"/>
      <c r="C396" s="17"/>
      <c r="D396" s="17"/>
      <c r="E396" s="17"/>
      <c r="F396" s="17"/>
      <c r="G396" s="925"/>
      <c r="H396" s="913"/>
      <c r="I396" s="17"/>
      <c r="J396" s="17"/>
      <c r="K396" s="17"/>
      <c r="L396" s="17"/>
      <c r="M396" s="17"/>
      <c r="N396" s="17"/>
      <c r="O396" s="17"/>
    </row>
    <row r="397" spans="1:15">
      <c r="A397" s="378"/>
      <c r="B397" s="378"/>
      <c r="C397" s="17"/>
      <c r="D397" s="17"/>
      <c r="E397" s="17"/>
      <c r="F397" s="17"/>
      <c r="G397" s="925"/>
      <c r="H397" s="913"/>
      <c r="I397" s="17"/>
      <c r="J397" s="17"/>
      <c r="K397" s="17"/>
      <c r="L397" s="17"/>
      <c r="M397" s="17"/>
      <c r="N397" s="17"/>
      <c r="O397" s="17"/>
    </row>
    <row r="398" spans="1:15">
      <c r="A398" s="378" t="s">
        <v>62</v>
      </c>
      <c r="B398" s="378"/>
      <c r="C398" s="17"/>
      <c r="D398" s="17"/>
      <c r="E398" s="17"/>
      <c r="F398" s="17"/>
      <c r="G398" s="925"/>
      <c r="H398" s="913"/>
      <c r="I398" s="17"/>
      <c r="J398" s="17"/>
      <c r="K398" s="17"/>
      <c r="L398" s="17"/>
      <c r="M398" s="17"/>
      <c r="N398" s="17"/>
      <c r="O398" s="17"/>
    </row>
    <row r="413" ht="39.6" customHeight="1"/>
    <row r="441" ht="38.25" customHeight="1"/>
    <row r="442" ht="38.25" customHeight="1"/>
    <row r="444" ht="23.25" customHeight="1"/>
    <row r="447" ht="13.15" customHeight="1"/>
    <row r="448" ht="13.15" customHeight="1"/>
    <row r="635" ht="12.75" customHeight="1"/>
    <row r="636" ht="21.75" customHeight="1"/>
  </sheetData>
  <sheetProtection insertRows="0"/>
  <autoFilter ref="A23:O354"/>
  <mergeCells count="37">
    <mergeCell ref="A391:O391"/>
    <mergeCell ref="A392:O392"/>
    <mergeCell ref="G358:G361"/>
    <mergeCell ref="H358:H361"/>
    <mergeCell ref="I358:I361"/>
    <mergeCell ref="J358:J361"/>
    <mergeCell ref="M358:M361"/>
    <mergeCell ref="K358:K361"/>
    <mergeCell ref="N358:N361"/>
    <mergeCell ref="L358:L361"/>
    <mergeCell ref="A388:H388"/>
    <mergeCell ref="A358:A361"/>
    <mergeCell ref="B358:B361"/>
    <mergeCell ref="C358:C361"/>
    <mergeCell ref="D358:D361"/>
    <mergeCell ref="E358:E361"/>
    <mergeCell ref="F358:F361"/>
    <mergeCell ref="N22:N25"/>
    <mergeCell ref="A355:H355"/>
    <mergeCell ref="C22:C25"/>
    <mergeCell ref="D22:D25"/>
    <mergeCell ref="K22:K25"/>
    <mergeCell ref="M22:M25"/>
    <mergeCell ref="G22:G25"/>
    <mergeCell ref="H22:H25"/>
    <mergeCell ref="A1:M1"/>
    <mergeCell ref="F2:H2"/>
    <mergeCell ref="L2:M2"/>
    <mergeCell ref="A3:M3"/>
    <mergeCell ref="L22:L25"/>
    <mergeCell ref="D8:F8"/>
    <mergeCell ref="A22:A25"/>
    <mergeCell ref="B22:B25"/>
    <mergeCell ref="E22:E25"/>
    <mergeCell ref="F22:F25"/>
    <mergeCell ref="I22:I25"/>
    <mergeCell ref="J22:J25"/>
  </mergeCells>
  <phoneticPr fontId="2" type="noConversion"/>
  <printOptions horizontalCentered="1"/>
  <pageMargins left="0.23622047244094491" right="0.19685039370078741" top="0.59055118110236227" bottom="0.27559055118110237" header="0.51181102362204722" footer="0.23622047244094491"/>
  <pageSetup scale="53" orientation="landscape"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2.75"/>
  <cols>
    <col min="1" max="16384" width="9.140625" style="830"/>
  </cols>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170"/>
  <sheetViews>
    <sheetView workbookViewId="0">
      <selection activeCell="D58" sqref="D58"/>
    </sheetView>
  </sheetViews>
  <sheetFormatPr defaultRowHeight="15"/>
  <cols>
    <col min="1" max="1" width="13.42578125" style="454" customWidth="1"/>
    <col min="2" max="2" width="16.28515625" style="454" customWidth="1"/>
    <col min="3" max="3" width="19.28515625" style="455" customWidth="1"/>
    <col min="4" max="4" width="32.7109375" style="454" customWidth="1"/>
    <col min="5" max="5" width="34.7109375" style="779" customWidth="1"/>
  </cols>
  <sheetData>
    <row r="1" spans="1:5" ht="21">
      <c r="A1" s="453" t="s">
        <v>1187</v>
      </c>
    </row>
    <row r="2" spans="1:5">
      <c r="A2" s="456" t="s">
        <v>1188</v>
      </c>
    </row>
    <row r="4" spans="1:5" ht="21">
      <c r="A4" s="457" t="s">
        <v>1189</v>
      </c>
      <c r="B4" s="458"/>
      <c r="C4" s="459"/>
      <c r="D4" s="458"/>
      <c r="E4" s="780"/>
    </row>
    <row r="5" spans="1:5" s="462" customFormat="1">
      <c r="A5" s="460" t="s">
        <v>1190</v>
      </c>
      <c r="B5" s="460" t="s">
        <v>1191</v>
      </c>
      <c r="C5" s="461" t="s">
        <v>1192</v>
      </c>
      <c r="D5" s="460" t="s">
        <v>1193</v>
      </c>
      <c r="E5" s="781" t="s">
        <v>1194</v>
      </c>
    </row>
    <row r="6" spans="1:5">
      <c r="A6" s="463" t="s">
        <v>1195</v>
      </c>
      <c r="B6" s="464"/>
      <c r="C6" s="465"/>
      <c r="D6" s="464"/>
      <c r="E6" s="782"/>
    </row>
    <row r="7" spans="1:5" s="470" customFormat="1" ht="128.25">
      <c r="A7" s="466" t="s">
        <v>1196</v>
      </c>
      <c r="B7" s="467" t="s">
        <v>1197</v>
      </c>
      <c r="C7" s="468" t="s">
        <v>1198</v>
      </c>
      <c r="D7" s="469" t="s">
        <v>1199</v>
      </c>
      <c r="E7" s="783">
        <v>4670000</v>
      </c>
    </row>
    <row r="8" spans="1:5" ht="90">
      <c r="A8" s="471" t="s">
        <v>1200</v>
      </c>
      <c r="B8" s="467" t="s">
        <v>1201</v>
      </c>
      <c r="C8" s="468" t="s">
        <v>1202</v>
      </c>
      <c r="D8" s="472" t="s">
        <v>1203</v>
      </c>
      <c r="E8" s="784">
        <v>5000000</v>
      </c>
    </row>
    <row r="9" spans="1:5">
      <c r="A9" s="1056" t="s">
        <v>1204</v>
      </c>
      <c r="B9" s="1057"/>
      <c r="C9" s="473"/>
      <c r="D9" s="474"/>
      <c r="E9" s="785">
        <f>SUM(E7:E8)</f>
        <v>9670000</v>
      </c>
    </row>
    <row r="10" spans="1:5">
      <c r="A10" s="475"/>
      <c r="B10" s="475"/>
      <c r="C10" s="476"/>
      <c r="D10" s="477"/>
      <c r="E10" s="786"/>
    </row>
    <row r="11" spans="1:5">
      <c r="A11" s="478" t="s">
        <v>1205</v>
      </c>
      <c r="B11" s="475"/>
      <c r="C11" s="476"/>
      <c r="D11" s="477"/>
      <c r="E11" s="786"/>
    </row>
    <row r="12" spans="1:5" ht="282">
      <c r="A12" s="479" t="s">
        <v>1206</v>
      </c>
      <c r="B12" s="480" t="s">
        <v>1207</v>
      </c>
      <c r="C12" s="481" t="s">
        <v>1208</v>
      </c>
      <c r="D12" s="482" t="s">
        <v>1209</v>
      </c>
      <c r="E12" s="787">
        <v>4000000</v>
      </c>
    </row>
    <row r="13" spans="1:5" ht="90">
      <c r="A13" s="479" t="s">
        <v>1206</v>
      </c>
      <c r="B13" s="479" t="s">
        <v>1210</v>
      </c>
      <c r="C13" s="483" t="s">
        <v>1211</v>
      </c>
      <c r="D13" s="484" t="s">
        <v>1212</v>
      </c>
      <c r="E13" s="787">
        <v>3000000</v>
      </c>
    </row>
    <row r="14" spans="1:5" ht="38.25">
      <c r="A14" s="482" t="s">
        <v>1213</v>
      </c>
      <c r="B14" s="480" t="s">
        <v>1214</v>
      </c>
      <c r="C14" s="485" t="s">
        <v>1215</v>
      </c>
      <c r="D14" s="482" t="s">
        <v>1216</v>
      </c>
      <c r="E14" s="787">
        <v>4950000</v>
      </c>
    </row>
    <row r="15" spans="1:5">
      <c r="A15" s="1056" t="s">
        <v>1217</v>
      </c>
      <c r="B15" s="1057"/>
      <c r="C15" s="486"/>
      <c r="D15" s="487"/>
      <c r="E15" s="788">
        <f>SUM(E12:E14)</f>
        <v>11950000</v>
      </c>
    </row>
    <row r="16" spans="1:5">
      <c r="A16" s="488"/>
      <c r="B16" s="488"/>
      <c r="C16" s="489"/>
      <c r="D16" s="488"/>
      <c r="E16" s="789"/>
    </row>
    <row r="17" spans="1:5" s="4" customFormat="1">
      <c r="A17" s="478" t="s">
        <v>1218</v>
      </c>
      <c r="B17" s="454"/>
      <c r="C17" s="455"/>
      <c r="D17" s="454"/>
      <c r="E17" s="779"/>
    </row>
    <row r="18" spans="1:5" s="4" customFormat="1" ht="114.75">
      <c r="A18" s="480" t="s">
        <v>1219</v>
      </c>
      <c r="B18" s="480" t="s">
        <v>1220</v>
      </c>
      <c r="C18" s="481" t="s">
        <v>1221</v>
      </c>
      <c r="D18" s="490" t="s">
        <v>1222</v>
      </c>
      <c r="E18" s="787">
        <v>8000000</v>
      </c>
    </row>
    <row r="19" spans="1:5" ht="102">
      <c r="A19" s="482" t="s">
        <v>1223</v>
      </c>
      <c r="B19" s="482" t="s">
        <v>1224</v>
      </c>
      <c r="C19" s="481" t="s">
        <v>1225</v>
      </c>
      <c r="D19" s="491" t="s">
        <v>1226</v>
      </c>
      <c r="E19" s="787">
        <v>6500000</v>
      </c>
    </row>
    <row r="20" spans="1:5">
      <c r="A20" s="1058" t="s">
        <v>1227</v>
      </c>
      <c r="B20" s="1059"/>
      <c r="C20" s="492"/>
      <c r="D20" s="493"/>
      <c r="E20" s="790">
        <f>SUM(E18:E19)</f>
        <v>14500000</v>
      </c>
    </row>
    <row r="22" spans="1:5">
      <c r="A22" s="494" t="s">
        <v>1228</v>
      </c>
      <c r="B22" s="475"/>
      <c r="C22" s="495"/>
      <c r="E22" s="786"/>
    </row>
    <row r="23" spans="1:5" ht="105">
      <c r="A23" s="496" t="s">
        <v>1229</v>
      </c>
      <c r="B23" s="497" t="s">
        <v>1230</v>
      </c>
      <c r="C23" s="498" t="s">
        <v>1231</v>
      </c>
      <c r="D23" s="499" t="s">
        <v>1232</v>
      </c>
      <c r="E23" s="791">
        <v>5000000</v>
      </c>
    </row>
    <row r="24" spans="1:5">
      <c r="A24" s="1056" t="s">
        <v>1233</v>
      </c>
      <c r="B24" s="1057"/>
      <c r="C24" s="473"/>
      <c r="D24" s="500"/>
      <c r="E24" s="788">
        <f>SUM(E23)</f>
        <v>5000000</v>
      </c>
    </row>
    <row r="25" spans="1:5">
      <c r="A25" s="477"/>
      <c r="B25" s="477"/>
    </row>
    <row r="26" spans="1:5">
      <c r="A26" s="494" t="s">
        <v>1234</v>
      </c>
      <c r="B26" s="477"/>
      <c r="C26" s="501"/>
      <c r="D26" s="477"/>
      <c r="E26" s="792"/>
    </row>
    <row r="27" spans="1:5" ht="38.25">
      <c r="A27" s="502" t="s">
        <v>1235</v>
      </c>
      <c r="B27" s="502" t="s">
        <v>1236</v>
      </c>
      <c r="C27" s="503" t="s">
        <v>1237</v>
      </c>
      <c r="D27" s="504" t="s">
        <v>1238</v>
      </c>
      <c r="E27" s="793">
        <v>1500000</v>
      </c>
    </row>
    <row r="28" spans="1:5" ht="38.25">
      <c r="A28" s="482" t="s">
        <v>1239</v>
      </c>
      <c r="B28" s="480" t="s">
        <v>1240</v>
      </c>
      <c r="C28" s="483" t="s">
        <v>1241</v>
      </c>
      <c r="D28" s="482" t="s">
        <v>1238</v>
      </c>
      <c r="E28" s="787">
        <v>1500000</v>
      </c>
    </row>
    <row r="29" spans="1:5">
      <c r="A29" s="1056" t="s">
        <v>1242</v>
      </c>
      <c r="B29" s="1057"/>
      <c r="C29" s="505"/>
      <c r="D29" s="506"/>
      <c r="E29" s="788">
        <f>SUM(E27:E28)</f>
        <v>3000000</v>
      </c>
    </row>
    <row r="30" spans="1:5" s="62" customFormat="1">
      <c r="A30" s="507"/>
      <c r="B30" s="507"/>
      <c r="C30" s="508"/>
      <c r="D30" s="507"/>
      <c r="E30" s="794"/>
    </row>
    <row r="31" spans="1:5">
      <c r="A31" s="494" t="s">
        <v>1243</v>
      </c>
      <c r="B31" s="477"/>
      <c r="C31" s="501"/>
      <c r="D31" s="477"/>
      <c r="E31" s="792"/>
    </row>
    <row r="32" spans="1:5" ht="63.75">
      <c r="A32" s="482" t="s">
        <v>1244</v>
      </c>
      <c r="B32" s="482" t="s">
        <v>1245</v>
      </c>
      <c r="C32" s="481" t="s">
        <v>1246</v>
      </c>
      <c r="D32" s="482" t="s">
        <v>1247</v>
      </c>
      <c r="E32" s="787">
        <v>2519000</v>
      </c>
    </row>
    <row r="33" spans="1:5" ht="51">
      <c r="A33" s="482" t="s">
        <v>1248</v>
      </c>
      <c r="B33" s="482" t="s">
        <v>1249</v>
      </c>
      <c r="C33" s="481" t="s">
        <v>1250</v>
      </c>
      <c r="D33" s="482" t="s">
        <v>1251</v>
      </c>
      <c r="E33" s="787">
        <v>939000</v>
      </c>
    </row>
    <row r="34" spans="1:5" ht="51">
      <c r="A34" s="482" t="s">
        <v>1252</v>
      </c>
      <c r="B34" s="482" t="s">
        <v>1253</v>
      </c>
      <c r="C34" s="481" t="s">
        <v>1254</v>
      </c>
      <c r="D34" s="482" t="s">
        <v>1255</v>
      </c>
      <c r="E34" s="787">
        <v>1250000</v>
      </c>
    </row>
    <row r="35" spans="1:5">
      <c r="A35" s="1056" t="s">
        <v>1256</v>
      </c>
      <c r="B35" s="1057"/>
      <c r="C35" s="505"/>
      <c r="D35" s="506"/>
      <c r="E35" s="788">
        <f>SUM(E32:E34)</f>
        <v>4708000</v>
      </c>
    </row>
    <row r="37" spans="1:5" ht="15.75" thickBot="1">
      <c r="A37" s="1060" t="s">
        <v>1257</v>
      </c>
      <c r="B37" s="1060"/>
      <c r="C37" s="1060"/>
      <c r="D37" s="509"/>
      <c r="E37" s="795">
        <f>E35+E29+E24+E20+E15+E9</f>
        <v>48828000</v>
      </c>
    </row>
    <row r="38" spans="1:5" s="62" customFormat="1" ht="15.75" thickTop="1">
      <c r="A38" s="507"/>
      <c r="B38" s="507"/>
      <c r="C38" s="508"/>
      <c r="D38" s="507"/>
      <c r="E38" s="796"/>
    </row>
    <row r="39" spans="1:5">
      <c r="A39" s="510" t="s">
        <v>1258</v>
      </c>
      <c r="B39" s="511"/>
      <c r="C39" s="512"/>
      <c r="D39" s="511"/>
      <c r="E39" s="797"/>
    </row>
    <row r="40" spans="1:5">
      <c r="A40" s="513" t="s">
        <v>1190</v>
      </c>
      <c r="B40" s="460" t="s">
        <v>1259</v>
      </c>
      <c r="C40" s="461" t="s">
        <v>1192</v>
      </c>
      <c r="D40" s="460" t="s">
        <v>1193</v>
      </c>
      <c r="E40" s="798" t="s">
        <v>1194</v>
      </c>
    </row>
    <row r="41" spans="1:5" s="62" customFormat="1">
      <c r="A41" s="514"/>
      <c r="B41" s="514"/>
      <c r="C41" s="515"/>
      <c r="D41" s="514"/>
      <c r="E41" s="799"/>
    </row>
    <row r="42" spans="1:5">
      <c r="A42" s="478" t="s">
        <v>1195</v>
      </c>
      <c r="B42" s="475"/>
      <c r="C42" s="495"/>
      <c r="D42" s="464"/>
      <c r="E42" s="800"/>
    </row>
    <row r="43" spans="1:5" s="470" customFormat="1" ht="25.5">
      <c r="A43" s="1061" t="s">
        <v>1200</v>
      </c>
      <c r="B43" s="1064" t="s">
        <v>1197</v>
      </c>
      <c r="C43" s="1067" t="s">
        <v>1260</v>
      </c>
      <c r="D43" s="472" t="s">
        <v>1261</v>
      </c>
      <c r="E43" s="1068">
        <v>2410000</v>
      </c>
    </row>
    <row r="44" spans="1:5" s="470" customFormat="1" ht="39">
      <c r="A44" s="1062"/>
      <c r="B44" s="1065"/>
      <c r="C44" s="1067"/>
      <c r="D44" s="469" t="s">
        <v>1262</v>
      </c>
      <c r="E44" s="1069"/>
    </row>
    <row r="45" spans="1:5" ht="38.25">
      <c r="A45" s="1063"/>
      <c r="B45" s="1066"/>
      <c r="C45" s="1067"/>
      <c r="D45" s="472" t="s">
        <v>1263</v>
      </c>
      <c r="E45" s="1070"/>
    </row>
    <row r="46" spans="1:5" ht="51">
      <c r="A46" s="471" t="s">
        <v>1200</v>
      </c>
      <c r="B46" s="516" t="s">
        <v>1264</v>
      </c>
      <c r="C46" s="517" t="s">
        <v>1265</v>
      </c>
      <c r="D46" s="472" t="s">
        <v>1266</v>
      </c>
      <c r="E46" s="801">
        <v>2000000</v>
      </c>
    </row>
    <row r="47" spans="1:5" s="470" customFormat="1" ht="63.75">
      <c r="A47" s="468" t="s">
        <v>1200</v>
      </c>
      <c r="B47" s="471" t="s">
        <v>1267</v>
      </c>
      <c r="C47" s="468" t="s">
        <v>1268</v>
      </c>
      <c r="D47" s="472" t="s">
        <v>1269</v>
      </c>
      <c r="E47" s="801">
        <v>2000000</v>
      </c>
    </row>
    <row r="48" spans="1:5" ht="25.5">
      <c r="A48" s="466" t="s">
        <v>1270</v>
      </c>
      <c r="B48" s="464" t="s">
        <v>1271</v>
      </c>
      <c r="C48" s="468" t="s">
        <v>1272</v>
      </c>
      <c r="D48" s="468" t="s">
        <v>1273</v>
      </c>
      <c r="E48" s="783">
        <v>2000000</v>
      </c>
    </row>
    <row r="49" spans="1:5">
      <c r="A49" s="1056" t="s">
        <v>1204</v>
      </c>
      <c r="B49" s="1057"/>
      <c r="C49" s="486"/>
      <c r="D49" s="500"/>
      <c r="E49" s="802">
        <f>SUM(E43:E48)</f>
        <v>8410000</v>
      </c>
    </row>
    <row r="50" spans="1:5">
      <c r="A50" s="488"/>
      <c r="B50" s="488"/>
      <c r="C50" s="489"/>
      <c r="D50" s="488"/>
      <c r="E50" s="789"/>
    </row>
    <row r="51" spans="1:5">
      <c r="A51" s="478" t="s">
        <v>1205</v>
      </c>
      <c r="B51" s="518"/>
      <c r="C51" s="519"/>
      <c r="D51" s="520"/>
      <c r="E51" s="803"/>
    </row>
    <row r="52" spans="1:5" s="470" customFormat="1" ht="38.25">
      <c r="A52" s="466" t="s">
        <v>1206</v>
      </c>
      <c r="B52" s="466" t="s">
        <v>1274</v>
      </c>
      <c r="C52" s="468" t="s">
        <v>1275</v>
      </c>
      <c r="D52" s="472" t="s">
        <v>1276</v>
      </c>
      <c r="E52" s="783">
        <v>3600000</v>
      </c>
    </row>
    <row r="53" spans="1:5" ht="12.75">
      <c r="A53" s="466" t="s">
        <v>1206</v>
      </c>
      <c r="B53" s="466" t="s">
        <v>1274</v>
      </c>
      <c r="C53" s="468" t="s">
        <v>1275</v>
      </c>
      <c r="D53" s="466" t="s">
        <v>1277</v>
      </c>
      <c r="E53" s="783">
        <v>930000</v>
      </c>
    </row>
    <row r="54" spans="1:5" ht="12.75">
      <c r="A54" s="466" t="s">
        <v>1206</v>
      </c>
      <c r="B54" s="467" t="s">
        <v>1278</v>
      </c>
      <c r="C54" s="517" t="s">
        <v>1275</v>
      </c>
      <c r="D54" s="467" t="s">
        <v>1279</v>
      </c>
      <c r="E54" s="783">
        <v>2964000</v>
      </c>
    </row>
    <row r="55" spans="1:5">
      <c r="A55" s="1056" t="s">
        <v>1217</v>
      </c>
      <c r="B55" s="1057"/>
      <c r="C55" s="486"/>
      <c r="D55" s="500"/>
      <c r="E55" s="802">
        <f>SUM(E52:E54)</f>
        <v>7494000</v>
      </c>
    </row>
    <row r="56" spans="1:5">
      <c r="A56" s="521"/>
      <c r="B56" s="521"/>
      <c r="C56" s="522"/>
      <c r="D56" s="523"/>
      <c r="E56" s="804"/>
    </row>
    <row r="57" spans="1:5">
      <c r="A57" s="494" t="s">
        <v>1280</v>
      </c>
      <c r="B57" s="521"/>
      <c r="C57" s="522"/>
      <c r="D57" s="523"/>
      <c r="E57" s="804"/>
    </row>
    <row r="58" spans="1:5" ht="45">
      <c r="A58" s="524" t="s">
        <v>1281</v>
      </c>
      <c r="B58" s="525" t="s">
        <v>1281</v>
      </c>
      <c r="C58" s="526" t="s">
        <v>1282</v>
      </c>
      <c r="D58" s="479" t="s">
        <v>1283</v>
      </c>
      <c r="E58" s="805">
        <v>5595560</v>
      </c>
    </row>
    <row r="59" spans="1:5">
      <c r="A59" s="1056" t="s">
        <v>1284</v>
      </c>
      <c r="B59" s="1057"/>
      <c r="C59" s="505"/>
      <c r="D59" s="506"/>
      <c r="E59" s="788">
        <f>SUM(E58)</f>
        <v>5595560</v>
      </c>
    </row>
    <row r="60" spans="1:5">
      <c r="A60" s="521"/>
      <c r="B60" s="521"/>
      <c r="C60" s="522"/>
      <c r="D60" s="523"/>
      <c r="E60" s="804"/>
    </row>
    <row r="61" spans="1:5">
      <c r="A61" s="478" t="s">
        <v>1228</v>
      </c>
      <c r="B61" s="518"/>
      <c r="C61" s="519"/>
      <c r="D61" s="488"/>
      <c r="E61" s="806"/>
    </row>
    <row r="62" spans="1:5" ht="89.25">
      <c r="A62" s="482" t="s">
        <v>1285</v>
      </c>
      <c r="B62" s="482" t="s">
        <v>1286</v>
      </c>
      <c r="C62" s="481" t="s">
        <v>1287</v>
      </c>
      <c r="D62" s="482" t="s">
        <v>1288</v>
      </c>
      <c r="E62" s="787">
        <v>3000000</v>
      </c>
    </row>
    <row r="63" spans="1:5" ht="51">
      <c r="A63" s="480" t="s">
        <v>1289</v>
      </c>
      <c r="B63" s="482" t="s">
        <v>1290</v>
      </c>
      <c r="C63" s="485" t="s">
        <v>1291</v>
      </c>
      <c r="D63" s="482" t="s">
        <v>1292</v>
      </c>
      <c r="E63" s="787">
        <v>1485000</v>
      </c>
    </row>
    <row r="64" spans="1:5" ht="38.25">
      <c r="A64" s="482" t="s">
        <v>1285</v>
      </c>
      <c r="B64" s="482" t="s">
        <v>1293</v>
      </c>
      <c r="C64" s="481" t="s">
        <v>1294</v>
      </c>
      <c r="D64" s="482" t="s">
        <v>1295</v>
      </c>
      <c r="E64" s="787">
        <v>2880000</v>
      </c>
    </row>
    <row r="65" spans="1:5" ht="15.75" thickBot="1">
      <c r="A65" s="1056" t="s">
        <v>1233</v>
      </c>
      <c r="B65" s="1057"/>
      <c r="C65" s="486"/>
      <c r="D65" s="506"/>
      <c r="E65" s="807">
        <f>SUM(E62:E64)</f>
        <v>7365000</v>
      </c>
    </row>
    <row r="66" spans="1:5">
      <c r="A66" s="521"/>
      <c r="B66" s="521"/>
      <c r="C66" s="522"/>
      <c r="D66" s="523"/>
      <c r="E66" s="808"/>
    </row>
    <row r="67" spans="1:5">
      <c r="A67" s="478" t="s">
        <v>1234</v>
      </c>
      <c r="B67" s="488"/>
      <c r="C67" s="489"/>
      <c r="D67" s="527"/>
      <c r="E67" s="809"/>
    </row>
    <row r="68" spans="1:5" ht="38.25">
      <c r="A68" s="496" t="s">
        <v>1235</v>
      </c>
      <c r="B68" s="496" t="s">
        <v>1236</v>
      </c>
      <c r="C68" s="498" t="s">
        <v>1296</v>
      </c>
      <c r="D68" s="528" t="s">
        <v>1297</v>
      </c>
      <c r="E68" s="810">
        <v>7700000</v>
      </c>
    </row>
    <row r="69" spans="1:5" ht="25.5">
      <c r="A69" s="482" t="s">
        <v>1298</v>
      </c>
      <c r="B69" s="480" t="s">
        <v>1298</v>
      </c>
      <c r="C69" s="485" t="s">
        <v>1299</v>
      </c>
      <c r="D69" s="482" t="s">
        <v>1300</v>
      </c>
      <c r="E69" s="787">
        <v>3000000</v>
      </c>
    </row>
    <row r="70" spans="1:5" ht="25.5">
      <c r="A70" s="480" t="s">
        <v>1298</v>
      </c>
      <c r="B70" s="480" t="s">
        <v>1298</v>
      </c>
      <c r="C70" s="485" t="s">
        <v>1301</v>
      </c>
      <c r="D70" s="482" t="s">
        <v>1302</v>
      </c>
      <c r="E70" s="787">
        <v>3000000</v>
      </c>
    </row>
    <row r="71" spans="1:5">
      <c r="A71" s="1056" t="s">
        <v>1242</v>
      </c>
      <c r="B71" s="1057"/>
      <c r="C71" s="473"/>
      <c r="D71" s="506"/>
      <c r="E71" s="788">
        <f>SUM(E68:E70)</f>
        <v>13700000</v>
      </c>
    </row>
    <row r="72" spans="1:5">
      <c r="A72" s="529"/>
      <c r="B72" s="529"/>
      <c r="C72" s="530"/>
      <c r="D72" s="477"/>
      <c r="E72" s="792"/>
    </row>
    <row r="73" spans="1:5">
      <c r="A73" s="494" t="s">
        <v>1243</v>
      </c>
      <c r="B73" s="529"/>
      <c r="C73" s="530"/>
    </row>
    <row r="74" spans="1:5" ht="51">
      <c r="A74" s="482" t="s">
        <v>1244</v>
      </c>
      <c r="B74" s="482" t="s">
        <v>1303</v>
      </c>
      <c r="C74" s="481" t="s">
        <v>1304</v>
      </c>
      <c r="D74" s="482" t="s">
        <v>1305</v>
      </c>
      <c r="E74" s="811">
        <v>1885300</v>
      </c>
    </row>
    <row r="75" spans="1:5" ht="63.75">
      <c r="A75" s="482" t="s">
        <v>1248</v>
      </c>
      <c r="B75" s="480" t="s">
        <v>1249</v>
      </c>
      <c r="C75" s="481" t="s">
        <v>1306</v>
      </c>
      <c r="D75" s="482" t="s">
        <v>1307</v>
      </c>
      <c r="E75" s="787">
        <v>4650000</v>
      </c>
    </row>
    <row r="76" spans="1:5">
      <c r="A76" s="1056" t="s">
        <v>1256</v>
      </c>
      <c r="B76" s="1057"/>
      <c r="C76" s="486"/>
      <c r="D76" s="506"/>
      <c r="E76" s="788">
        <f>SUM(E74:E75)</f>
        <v>6535300</v>
      </c>
    </row>
    <row r="77" spans="1:5">
      <c r="A77" s="507"/>
      <c r="B77" s="507"/>
      <c r="C77" s="508"/>
    </row>
    <row r="78" spans="1:5" ht="15.75" thickBot="1">
      <c r="A78" s="1071" t="s">
        <v>1308</v>
      </c>
      <c r="B78" s="1071"/>
      <c r="C78" s="531"/>
      <c r="D78" s="509"/>
      <c r="E78" s="795">
        <f>E76+E71+E65+E55+E49+E59</f>
        <v>49099860</v>
      </c>
    </row>
    <row r="79" spans="1:5" ht="15.75" thickTop="1"/>
    <row r="80" spans="1:5">
      <c r="A80" s="457" t="s">
        <v>1309</v>
      </c>
      <c r="B80" s="532"/>
      <c r="C80" s="533"/>
      <c r="D80" s="534"/>
      <c r="E80" s="812"/>
    </row>
    <row r="81" spans="1:5" s="536" customFormat="1">
      <c r="A81" s="513" t="s">
        <v>1190</v>
      </c>
      <c r="B81" s="460" t="s">
        <v>1259</v>
      </c>
      <c r="C81" s="535" t="s">
        <v>1310</v>
      </c>
      <c r="D81" s="535" t="s">
        <v>1192</v>
      </c>
      <c r="E81" s="813" t="s">
        <v>1194</v>
      </c>
    </row>
    <row r="82" spans="1:5" s="4" customFormat="1">
      <c r="A82" s="488"/>
      <c r="B82" s="488"/>
      <c r="C82" s="489"/>
      <c r="D82" s="521"/>
      <c r="E82" s="779"/>
    </row>
    <row r="83" spans="1:5" s="4" customFormat="1">
      <c r="A83" s="537" t="s">
        <v>1195</v>
      </c>
      <c r="B83" s="520"/>
      <c r="C83" s="538"/>
      <c r="D83" s="521"/>
      <c r="E83" s="782"/>
    </row>
    <row r="84" spans="1:5" ht="12.75">
      <c r="A84" s="1064" t="s">
        <v>1311</v>
      </c>
      <c r="B84" s="1064" t="s">
        <v>1311</v>
      </c>
      <c r="C84" s="1072" t="s">
        <v>1312</v>
      </c>
      <c r="D84" s="1072" t="s">
        <v>1313</v>
      </c>
      <c r="E84" s="1074">
        <v>3500000</v>
      </c>
    </row>
    <row r="85" spans="1:5" ht="12.75">
      <c r="A85" s="1066"/>
      <c r="B85" s="1066"/>
      <c r="C85" s="1073"/>
      <c r="D85" s="1073"/>
      <c r="E85" s="1074"/>
    </row>
    <row r="86" spans="1:5" s="470" customFormat="1" ht="89.25">
      <c r="A86" s="471" t="s">
        <v>1200</v>
      </c>
      <c r="B86" s="539" t="s">
        <v>1314</v>
      </c>
      <c r="C86" s="540" t="s">
        <v>1315</v>
      </c>
      <c r="D86" s="468" t="s">
        <v>1316</v>
      </c>
      <c r="E86" s="801">
        <v>2500000</v>
      </c>
    </row>
    <row r="87" spans="1:5" ht="76.5">
      <c r="A87" s="471" t="s">
        <v>1200</v>
      </c>
      <c r="B87" s="539" t="s">
        <v>1314</v>
      </c>
      <c r="C87" s="540" t="s">
        <v>1317</v>
      </c>
      <c r="D87" s="472" t="s">
        <v>1318</v>
      </c>
      <c r="E87" s="801">
        <v>2145000</v>
      </c>
    </row>
    <row r="88" spans="1:5" ht="51">
      <c r="A88" s="1064" t="s">
        <v>1200</v>
      </c>
      <c r="B88" s="1075" t="s">
        <v>1197</v>
      </c>
      <c r="C88" s="1072" t="s">
        <v>1319</v>
      </c>
      <c r="D88" s="472" t="s">
        <v>1320</v>
      </c>
      <c r="E88" s="1078">
        <v>2870000</v>
      </c>
    </row>
    <row r="89" spans="1:5" ht="38.25">
      <c r="A89" s="1065"/>
      <c r="B89" s="1076"/>
      <c r="C89" s="1077"/>
      <c r="D89" s="472" t="s">
        <v>1321</v>
      </c>
      <c r="E89" s="1079"/>
    </row>
    <row r="90" spans="1:5" ht="12.75">
      <c r="A90" s="1066"/>
      <c r="B90" s="541"/>
      <c r="C90" s="1073"/>
      <c r="D90" s="472" t="s">
        <v>1322</v>
      </c>
      <c r="E90" s="1080"/>
    </row>
    <row r="91" spans="1:5" s="4" customFormat="1">
      <c r="A91" s="1056" t="s">
        <v>1204</v>
      </c>
      <c r="B91" s="1057"/>
      <c r="C91" s="486"/>
      <c r="D91" s="542"/>
      <c r="E91" s="802">
        <f>SUM(E84:E90)</f>
        <v>11015000</v>
      </c>
    </row>
    <row r="92" spans="1:5">
      <c r="C92" s="543"/>
      <c r="D92" s="544"/>
      <c r="E92" s="792"/>
    </row>
    <row r="93" spans="1:5">
      <c r="A93" s="478" t="s">
        <v>1205</v>
      </c>
      <c r="B93" s="464"/>
      <c r="C93" s="530"/>
      <c r="D93" s="545"/>
      <c r="E93" s="814"/>
    </row>
    <row r="94" spans="1:5" ht="76.5">
      <c r="A94" s="472" t="s">
        <v>1206</v>
      </c>
      <c r="B94" s="472" t="s">
        <v>1210</v>
      </c>
      <c r="C94" s="468" t="s">
        <v>1323</v>
      </c>
      <c r="D94" s="472" t="s">
        <v>1324</v>
      </c>
      <c r="E94" s="783">
        <v>2998000</v>
      </c>
    </row>
    <row r="95" spans="1:5" ht="38.25">
      <c r="A95" s="546" t="s">
        <v>1325</v>
      </c>
      <c r="B95" s="497" t="s">
        <v>1326</v>
      </c>
      <c r="C95" s="547" t="s">
        <v>1327</v>
      </c>
      <c r="D95" s="546" t="s">
        <v>1328</v>
      </c>
      <c r="E95" s="815">
        <v>3000000</v>
      </c>
    </row>
    <row r="96" spans="1:5" s="470" customFormat="1" ht="102">
      <c r="A96" s="466" t="s">
        <v>1206</v>
      </c>
      <c r="B96" s="548" t="s">
        <v>1329</v>
      </c>
      <c r="C96" s="471" t="s">
        <v>1330</v>
      </c>
      <c r="D96" s="472" t="s">
        <v>1331</v>
      </c>
      <c r="E96" s="783">
        <v>1926500</v>
      </c>
    </row>
    <row r="97" spans="1:5" s="470" customFormat="1" ht="63.75">
      <c r="A97" s="472" t="s">
        <v>1332</v>
      </c>
      <c r="B97" s="472" t="s">
        <v>1333</v>
      </c>
      <c r="C97" s="471" t="s">
        <v>1334</v>
      </c>
      <c r="D97" s="472" t="s">
        <v>1335</v>
      </c>
      <c r="E97" s="783">
        <v>3000000</v>
      </c>
    </row>
    <row r="98" spans="1:5">
      <c r="A98" s="1056" t="s">
        <v>1217</v>
      </c>
      <c r="B98" s="1057"/>
      <c r="C98" s="473"/>
      <c r="D98" s="500"/>
      <c r="E98" s="802">
        <f>SUM(E94:E97)</f>
        <v>10924500</v>
      </c>
    </row>
    <row r="99" spans="1:5">
      <c r="A99" s="523"/>
      <c r="B99" s="523"/>
      <c r="C99" s="522"/>
      <c r="D99" s="523"/>
      <c r="E99" s="804"/>
    </row>
    <row r="100" spans="1:5">
      <c r="A100" s="478" t="s">
        <v>432</v>
      </c>
      <c r="B100" s="523"/>
      <c r="C100" s="549"/>
      <c r="D100" s="550"/>
      <c r="E100" s="816"/>
    </row>
    <row r="101" spans="1:5" ht="51">
      <c r="A101" s="496" t="s">
        <v>1336</v>
      </c>
      <c r="B101" s="528" t="s">
        <v>1337</v>
      </c>
      <c r="C101" s="551" t="s">
        <v>1338</v>
      </c>
      <c r="D101" s="528" t="s">
        <v>1339</v>
      </c>
      <c r="E101" s="810">
        <v>6500000</v>
      </c>
    </row>
    <row r="102" spans="1:5" ht="15.75" thickBot="1">
      <c r="A102" s="1056" t="s">
        <v>1227</v>
      </c>
      <c r="B102" s="1057"/>
      <c r="C102" s="505"/>
      <c r="D102" s="552"/>
      <c r="E102" s="788">
        <f>SUM(E101)</f>
        <v>6500000</v>
      </c>
    </row>
    <row r="103" spans="1:5">
      <c r="A103" s="521"/>
      <c r="B103" s="521"/>
      <c r="C103" s="549"/>
      <c r="D103" s="523"/>
      <c r="E103" s="804"/>
    </row>
    <row r="104" spans="1:5">
      <c r="A104" s="494" t="s">
        <v>1340</v>
      </c>
      <c r="B104" s="521"/>
      <c r="C104" s="519"/>
      <c r="D104" s="518"/>
      <c r="E104" s="817"/>
    </row>
    <row r="105" spans="1:5" ht="63.75">
      <c r="A105" s="472" t="s">
        <v>1341</v>
      </c>
      <c r="B105" s="472" t="s">
        <v>1341</v>
      </c>
      <c r="C105" s="468" t="s">
        <v>1342</v>
      </c>
      <c r="D105" s="472" t="s">
        <v>1343</v>
      </c>
      <c r="E105" s="783">
        <v>8000000</v>
      </c>
    </row>
    <row r="106" spans="1:5" s="470" customFormat="1" ht="63.75">
      <c r="A106" s="472" t="s">
        <v>1341</v>
      </c>
      <c r="B106" s="472" t="s">
        <v>1341</v>
      </c>
      <c r="C106" s="468" t="s">
        <v>1344</v>
      </c>
      <c r="D106" s="472" t="s">
        <v>1343</v>
      </c>
      <c r="E106" s="783">
        <v>6000000</v>
      </c>
    </row>
    <row r="107" spans="1:5" ht="63.75">
      <c r="A107" s="472" t="s">
        <v>1341</v>
      </c>
      <c r="B107" s="472" t="s">
        <v>1341</v>
      </c>
      <c r="C107" s="468" t="s">
        <v>1345</v>
      </c>
      <c r="D107" s="472" t="s">
        <v>1343</v>
      </c>
      <c r="E107" s="783">
        <v>6600000</v>
      </c>
    </row>
    <row r="108" spans="1:5">
      <c r="A108" s="1056" t="s">
        <v>1346</v>
      </c>
      <c r="B108" s="1057"/>
      <c r="C108" s="473"/>
      <c r="D108" s="500"/>
      <c r="E108" s="802">
        <f>SUM(E105:E107)</f>
        <v>20600000</v>
      </c>
    </row>
    <row r="109" spans="1:5">
      <c r="A109" s="521"/>
      <c r="B109" s="521"/>
      <c r="C109" s="549"/>
      <c r="D109" s="523"/>
      <c r="E109" s="816"/>
    </row>
    <row r="110" spans="1:5">
      <c r="A110" s="494" t="s">
        <v>1347</v>
      </c>
      <c r="B110" s="464"/>
      <c r="C110" s="476"/>
      <c r="D110" s="529"/>
      <c r="E110" s="818"/>
    </row>
    <row r="111" spans="1:5" ht="51">
      <c r="A111" s="472" t="s">
        <v>1348</v>
      </c>
      <c r="B111" s="472" t="s">
        <v>1349</v>
      </c>
      <c r="C111" s="468" t="s">
        <v>1350</v>
      </c>
      <c r="D111" s="553" t="s">
        <v>1351</v>
      </c>
      <c r="E111" s="819">
        <v>6364797</v>
      </c>
    </row>
    <row r="112" spans="1:5" ht="51">
      <c r="A112" s="472" t="s">
        <v>1352</v>
      </c>
      <c r="B112" s="472" t="s">
        <v>1353</v>
      </c>
      <c r="C112" s="468" t="s">
        <v>1354</v>
      </c>
      <c r="D112" s="553" t="s">
        <v>1351</v>
      </c>
      <c r="E112" s="819">
        <v>3302007.72</v>
      </c>
    </row>
    <row r="113" spans="1:5" ht="51">
      <c r="A113" s="472" t="s">
        <v>1352</v>
      </c>
      <c r="B113" s="472" t="s">
        <v>1355</v>
      </c>
      <c r="C113" s="468" t="s">
        <v>1356</v>
      </c>
      <c r="D113" s="553" t="s">
        <v>1351</v>
      </c>
      <c r="E113" s="819">
        <v>4930885</v>
      </c>
    </row>
    <row r="114" spans="1:5" ht="51">
      <c r="A114" s="472" t="s">
        <v>1348</v>
      </c>
      <c r="B114" s="472" t="s">
        <v>1349</v>
      </c>
      <c r="C114" s="468" t="s">
        <v>1357</v>
      </c>
      <c r="D114" s="553" t="s">
        <v>1351</v>
      </c>
      <c r="E114" s="819">
        <v>8566950</v>
      </c>
    </row>
    <row r="115" spans="1:5" ht="25.5">
      <c r="A115" s="497" t="s">
        <v>1358</v>
      </c>
      <c r="B115" s="554" t="s">
        <v>1359</v>
      </c>
      <c r="C115" s="555" t="s">
        <v>1360</v>
      </c>
      <c r="D115" s="556" t="s">
        <v>1361</v>
      </c>
      <c r="E115" s="820">
        <v>2800000</v>
      </c>
    </row>
    <row r="116" spans="1:5" ht="102">
      <c r="A116" s="497" t="s">
        <v>1348</v>
      </c>
      <c r="B116" s="557" t="s">
        <v>1349</v>
      </c>
      <c r="C116" s="558" t="s">
        <v>1362</v>
      </c>
      <c r="D116" s="559" t="s">
        <v>1363</v>
      </c>
      <c r="E116" s="820">
        <v>2000000</v>
      </c>
    </row>
    <row r="117" spans="1:5">
      <c r="A117" s="1056" t="s">
        <v>1364</v>
      </c>
      <c r="B117" s="1057"/>
      <c r="C117" s="473"/>
      <c r="D117" s="500"/>
      <c r="E117" s="802">
        <f>SUM(E111:E116)</f>
        <v>27964639.719999999</v>
      </c>
    </row>
    <row r="118" spans="1:5">
      <c r="A118" s="521"/>
      <c r="B118" s="521"/>
      <c r="C118" s="522"/>
      <c r="D118" s="523"/>
      <c r="E118" s="804"/>
    </row>
    <row r="119" spans="1:5">
      <c r="A119" s="478" t="s">
        <v>1280</v>
      </c>
      <c r="B119" s="518"/>
      <c r="C119" s="538"/>
      <c r="D119" s="520"/>
      <c r="E119" s="803"/>
    </row>
    <row r="120" spans="1:5" s="561" customFormat="1" ht="38.25">
      <c r="A120" s="472" t="s">
        <v>1281</v>
      </c>
      <c r="B120" s="472" t="s">
        <v>1365</v>
      </c>
      <c r="C120" s="472" t="s">
        <v>1366</v>
      </c>
      <c r="D120" s="560" t="s">
        <v>1367</v>
      </c>
      <c r="E120" s="819">
        <v>5000000</v>
      </c>
    </row>
    <row r="121" spans="1:5" s="470" customFormat="1" ht="38.25">
      <c r="A121" s="562" t="s">
        <v>1368</v>
      </c>
      <c r="B121" s="546" t="s">
        <v>1369</v>
      </c>
      <c r="C121" s="563" t="s">
        <v>1370</v>
      </c>
      <c r="D121" s="555" t="s">
        <v>1371</v>
      </c>
      <c r="E121" s="820">
        <v>3485000</v>
      </c>
    </row>
    <row r="122" spans="1:5" s="470" customFormat="1" ht="38.25">
      <c r="A122" s="472" t="s">
        <v>1372</v>
      </c>
      <c r="B122" s="564" t="s">
        <v>1372</v>
      </c>
      <c r="C122" s="517" t="s">
        <v>1373</v>
      </c>
      <c r="D122" s="472" t="s">
        <v>1374</v>
      </c>
      <c r="E122" s="819">
        <v>4000000</v>
      </c>
    </row>
    <row r="123" spans="1:5" s="470" customFormat="1" ht="63.75">
      <c r="A123" s="472" t="s">
        <v>1375</v>
      </c>
      <c r="B123" s="564" t="s">
        <v>1376</v>
      </c>
      <c r="C123" s="517" t="s">
        <v>1377</v>
      </c>
      <c r="D123" s="560" t="s">
        <v>1378</v>
      </c>
      <c r="E123" s="819">
        <v>4500000</v>
      </c>
    </row>
    <row r="124" spans="1:5">
      <c r="A124" s="1056" t="s">
        <v>1284</v>
      </c>
      <c r="B124" s="1057"/>
      <c r="C124" s="473"/>
      <c r="D124" s="500"/>
      <c r="E124" s="802">
        <f>SUM(E120:E123)</f>
        <v>16985000</v>
      </c>
    </row>
    <row r="125" spans="1:5">
      <c r="C125" s="476"/>
      <c r="D125" s="477"/>
      <c r="E125" s="821"/>
    </row>
    <row r="126" spans="1:5">
      <c r="A126" s="478" t="s">
        <v>1228</v>
      </c>
      <c r="C126" s="476"/>
      <c r="D126" s="477"/>
      <c r="E126" s="821"/>
    </row>
    <row r="127" spans="1:5">
      <c r="A127" s="478"/>
      <c r="C127" s="476"/>
      <c r="D127" s="477"/>
      <c r="E127" s="821"/>
    </row>
    <row r="128" spans="1:5" ht="25.5">
      <c r="A128" s="1081" t="s">
        <v>1379</v>
      </c>
      <c r="B128" s="1083" t="s">
        <v>1380</v>
      </c>
      <c r="C128" s="1085" t="s">
        <v>1381</v>
      </c>
      <c r="D128" s="482" t="s">
        <v>1382</v>
      </c>
      <c r="E128" s="1088">
        <v>3000000</v>
      </c>
    </row>
    <row r="129" spans="1:5" ht="38.25">
      <c r="A129" s="1082"/>
      <c r="B129" s="1084"/>
      <c r="C129" s="1086"/>
      <c r="D129" s="482" t="s">
        <v>1383</v>
      </c>
      <c r="E129" s="1089"/>
    </row>
    <row r="130" spans="1:5" ht="25.5">
      <c r="A130" s="1082"/>
      <c r="B130" s="1084"/>
      <c r="C130" s="1087"/>
      <c r="D130" s="565" t="s">
        <v>1384</v>
      </c>
      <c r="E130" s="1089"/>
    </row>
    <row r="131" spans="1:5">
      <c r="A131" s="566"/>
      <c r="B131" s="567"/>
      <c r="C131" s="568"/>
      <c r="D131" s="568"/>
      <c r="E131" s="822"/>
    </row>
    <row r="132" spans="1:5">
      <c r="A132" s="569"/>
      <c r="B132" s="570"/>
      <c r="C132" s="571"/>
      <c r="D132" s="571"/>
      <c r="E132" s="823"/>
    </row>
    <row r="133" spans="1:5" ht="63.75">
      <c r="A133" s="1090" t="s">
        <v>1385</v>
      </c>
      <c r="B133" s="1090" t="s">
        <v>1386</v>
      </c>
      <c r="C133" s="1072" t="s">
        <v>1387</v>
      </c>
      <c r="D133" s="469" t="s">
        <v>1388</v>
      </c>
      <c r="E133" s="824">
        <v>3115000</v>
      </c>
    </row>
    <row r="134" spans="1:5" ht="51">
      <c r="A134" s="1091"/>
      <c r="B134" s="1091"/>
      <c r="C134" s="1073"/>
      <c r="D134" s="469" t="s">
        <v>1389</v>
      </c>
      <c r="E134" s="824"/>
    </row>
    <row r="135" spans="1:5">
      <c r="A135" s="1056" t="s">
        <v>1233</v>
      </c>
      <c r="B135" s="1057"/>
      <c r="C135" s="473"/>
      <c r="D135" s="500"/>
      <c r="E135" s="825">
        <f>SUM(E128:E134)</f>
        <v>6115000</v>
      </c>
    </row>
    <row r="136" spans="1:5">
      <c r="A136" s="572"/>
      <c r="B136" s="521"/>
      <c r="C136" s="549"/>
      <c r="D136" s="523"/>
      <c r="E136" s="816"/>
    </row>
    <row r="137" spans="1:5">
      <c r="A137" s="537" t="s">
        <v>1234</v>
      </c>
      <c r="B137" s="518"/>
      <c r="C137" s="522"/>
      <c r="D137" s="518"/>
      <c r="E137" s="817"/>
    </row>
    <row r="138" spans="1:5" s="470" customFormat="1" ht="51">
      <c r="A138" s="472" t="s">
        <v>1390</v>
      </c>
      <c r="B138" s="472" t="s">
        <v>1390</v>
      </c>
      <c r="C138" s="468" t="s">
        <v>1391</v>
      </c>
      <c r="D138" s="472" t="s">
        <v>1392</v>
      </c>
      <c r="E138" s="819">
        <v>2166000</v>
      </c>
    </row>
    <row r="139" spans="1:5" ht="25.5">
      <c r="A139" s="472" t="s">
        <v>1393</v>
      </c>
      <c r="B139" s="472" t="s">
        <v>1394</v>
      </c>
      <c r="C139" s="471" t="s">
        <v>1395</v>
      </c>
      <c r="D139" s="472" t="s">
        <v>1396</v>
      </c>
      <c r="E139" s="819">
        <v>5000000</v>
      </c>
    </row>
    <row r="140" spans="1:5" s="470" customFormat="1" ht="38.25">
      <c r="A140" s="472" t="s">
        <v>1390</v>
      </c>
      <c r="B140" s="472" t="s">
        <v>1390</v>
      </c>
      <c r="C140" s="471" t="s">
        <v>1397</v>
      </c>
      <c r="D140" s="472" t="s">
        <v>1398</v>
      </c>
      <c r="E140" s="819">
        <v>2000000</v>
      </c>
    </row>
    <row r="141" spans="1:5">
      <c r="A141" s="1056" t="s">
        <v>1399</v>
      </c>
      <c r="B141" s="1057"/>
      <c r="C141" s="473"/>
      <c r="D141" s="474"/>
      <c r="E141" s="802">
        <f>SUM(E138:E140)</f>
        <v>9166000</v>
      </c>
    </row>
    <row r="142" spans="1:5">
      <c r="A142" s="507"/>
      <c r="B142" s="507"/>
    </row>
    <row r="143" spans="1:5">
      <c r="A143" s="573" t="s">
        <v>1400</v>
      </c>
      <c r="D143" s="574"/>
    </row>
    <row r="144" spans="1:5" ht="51">
      <c r="A144" s="482" t="s">
        <v>1401</v>
      </c>
      <c r="B144" s="482" t="s">
        <v>1402</v>
      </c>
      <c r="C144" s="565" t="s">
        <v>1403</v>
      </c>
      <c r="D144" s="482" t="s">
        <v>1404</v>
      </c>
      <c r="E144" s="811">
        <v>3500000</v>
      </c>
    </row>
    <row r="145" spans="1:7">
      <c r="A145" s="1081" t="s">
        <v>1405</v>
      </c>
      <c r="B145" s="575" t="s">
        <v>1406</v>
      </c>
      <c r="C145" s="485" t="s">
        <v>1407</v>
      </c>
      <c r="D145" s="1081" t="s">
        <v>1408</v>
      </c>
      <c r="E145" s="826">
        <v>2390000</v>
      </c>
    </row>
    <row r="146" spans="1:7">
      <c r="A146" s="1092"/>
      <c r="B146" s="576"/>
      <c r="C146" s="577"/>
      <c r="D146" s="1092"/>
      <c r="E146" s="823"/>
      <c r="F146" s="578"/>
    </row>
    <row r="147" spans="1:7">
      <c r="A147" s="1056" t="s">
        <v>1409</v>
      </c>
      <c r="B147" s="1057"/>
      <c r="C147" s="505"/>
      <c r="D147" s="506"/>
      <c r="E147" s="788">
        <f>SUM(E144:E146)</f>
        <v>5890000</v>
      </c>
      <c r="F147" s="578"/>
    </row>
    <row r="148" spans="1:7">
      <c r="E148" s="821"/>
      <c r="F148" s="578"/>
    </row>
    <row r="149" spans="1:7" ht="15.75" thickBot="1">
      <c r="A149" s="579" t="s">
        <v>1410</v>
      </c>
      <c r="B149" s="579"/>
      <c r="C149" s="531"/>
      <c r="D149" s="580"/>
      <c r="E149" s="795">
        <f>E147+E141+E135+E124+E117+E108+E102+E98+E91</f>
        <v>115160139.72</v>
      </c>
      <c r="F149" s="578"/>
    </row>
    <row r="150" spans="1:7" ht="15.75" thickTop="1"/>
    <row r="151" spans="1:7">
      <c r="A151" s="457" t="s">
        <v>1411</v>
      </c>
      <c r="B151" s="581"/>
      <c r="C151" s="582"/>
      <c r="D151" s="534"/>
      <c r="E151" s="827"/>
    </row>
    <row r="152" spans="1:7">
      <c r="A152" s="1093" t="s">
        <v>1195</v>
      </c>
      <c r="B152" s="1094"/>
      <c r="C152" s="485"/>
      <c r="D152" s="480"/>
      <c r="E152" s="787">
        <f>E9+E49+E91</f>
        <v>29095000</v>
      </c>
      <c r="F152" s="578"/>
    </row>
    <row r="153" spans="1:7">
      <c r="A153" s="1093" t="s">
        <v>1205</v>
      </c>
      <c r="B153" s="1094"/>
      <c r="C153" s="485"/>
      <c r="D153" s="480"/>
      <c r="E153" s="787">
        <f>E15+E55+E98</f>
        <v>30368500</v>
      </c>
      <c r="F153" s="578"/>
    </row>
    <row r="154" spans="1:7">
      <c r="A154" s="1095" t="s">
        <v>1412</v>
      </c>
      <c r="B154" s="1096"/>
      <c r="C154" s="583"/>
      <c r="D154" s="524"/>
      <c r="E154" s="805">
        <f>SUM(E108)</f>
        <v>20600000</v>
      </c>
      <c r="F154" s="578"/>
    </row>
    <row r="155" spans="1:7">
      <c r="A155" s="1093" t="s">
        <v>432</v>
      </c>
      <c r="B155" s="1094"/>
      <c r="C155" s="485"/>
      <c r="D155" s="480"/>
      <c r="E155" s="787">
        <f>E20+E102</f>
        <v>21000000</v>
      </c>
      <c r="F155" s="578"/>
    </row>
    <row r="156" spans="1:7">
      <c r="A156" s="1093" t="s">
        <v>1347</v>
      </c>
      <c r="B156" s="1094"/>
      <c r="C156" s="485"/>
      <c r="D156" s="480"/>
      <c r="E156" s="787">
        <f>E117</f>
        <v>27964639.719999999</v>
      </c>
      <c r="F156" s="578"/>
    </row>
    <row r="157" spans="1:7">
      <c r="A157" s="1093" t="s">
        <v>1280</v>
      </c>
      <c r="B157" s="1094"/>
      <c r="C157" s="485"/>
      <c r="D157" s="480"/>
      <c r="E157" s="787">
        <f>E124+E59</f>
        <v>22580560</v>
      </c>
      <c r="F157" s="578"/>
    </row>
    <row r="158" spans="1:7">
      <c r="A158" s="1093" t="s">
        <v>1228</v>
      </c>
      <c r="B158" s="1094"/>
      <c r="C158" s="485"/>
      <c r="D158" s="480"/>
      <c r="E158" s="787">
        <f>E24+E65+E135</f>
        <v>18480000</v>
      </c>
      <c r="F158" s="584"/>
      <c r="G158" s="585"/>
    </row>
    <row r="159" spans="1:7">
      <c r="A159" s="1093" t="s">
        <v>1234</v>
      </c>
      <c r="B159" s="1094"/>
      <c r="C159" s="485"/>
      <c r="D159" s="480"/>
      <c r="E159" s="787">
        <f>E29+E71+E141</f>
        <v>25866000</v>
      </c>
      <c r="F159" s="578"/>
      <c r="G159" s="585"/>
    </row>
    <row r="160" spans="1:7">
      <c r="A160" s="1103" t="s">
        <v>1243</v>
      </c>
      <c r="B160" s="1104"/>
      <c r="C160" s="586"/>
      <c r="D160" s="502"/>
      <c r="E160" s="793">
        <f>E35+E76+E147</f>
        <v>17133300</v>
      </c>
      <c r="F160" s="578"/>
      <c r="G160" s="585"/>
    </row>
    <row r="161" spans="1:6">
      <c r="A161" s="1095" t="s">
        <v>1413</v>
      </c>
      <c r="B161" s="1096"/>
      <c r="C161" s="583"/>
      <c r="D161" s="524"/>
      <c r="E161" s="805">
        <v>2000000</v>
      </c>
      <c r="F161" s="578"/>
    </row>
    <row r="162" spans="1:6" s="62" customFormat="1">
      <c r="A162" s="1105" t="s">
        <v>3</v>
      </c>
      <c r="B162" s="1106"/>
      <c r="C162" s="587"/>
      <c r="D162" s="588"/>
      <c r="E162" s="828">
        <f>SUM(E152:E161)</f>
        <v>215087999.72</v>
      </c>
    </row>
    <row r="163" spans="1:6">
      <c r="A163"/>
    </row>
    <row r="164" spans="1:6" ht="15.75">
      <c r="A164" s="589" t="s">
        <v>1414</v>
      </c>
      <c r="B164" s="590"/>
      <c r="C164" s="533"/>
      <c r="D164" s="534"/>
      <c r="E164" s="812"/>
    </row>
    <row r="165" spans="1:6">
      <c r="A165" s="1097" t="s">
        <v>1415</v>
      </c>
      <c r="B165" s="1098"/>
      <c r="C165" s="583" t="s">
        <v>1215</v>
      </c>
      <c r="D165" s="524" t="s">
        <v>1416</v>
      </c>
      <c r="E165" s="805">
        <f>E37</f>
        <v>48828000</v>
      </c>
    </row>
    <row r="166" spans="1:6">
      <c r="A166" s="1095" t="s">
        <v>1417</v>
      </c>
      <c r="B166" s="1096"/>
      <c r="C166" s="591" t="s">
        <v>1275</v>
      </c>
      <c r="D166" s="524"/>
      <c r="E166" s="805">
        <f>E78</f>
        <v>49099860</v>
      </c>
    </row>
    <row r="167" spans="1:6">
      <c r="A167" s="1097" t="s">
        <v>1418</v>
      </c>
      <c r="B167" s="1098"/>
      <c r="C167" s="583" t="s">
        <v>1419</v>
      </c>
      <c r="D167" s="524"/>
      <c r="E167" s="805">
        <f>E149</f>
        <v>115160139.72</v>
      </c>
    </row>
    <row r="168" spans="1:6">
      <c r="A168" s="1099" t="s">
        <v>1420</v>
      </c>
      <c r="B168" s="1100"/>
      <c r="C168" s="583"/>
      <c r="D168" s="524"/>
      <c r="E168" s="805">
        <v>2000000</v>
      </c>
    </row>
    <row r="169" spans="1:6">
      <c r="A169" s="1101" t="s">
        <v>3</v>
      </c>
      <c r="B169" s="1102"/>
      <c r="C169" s="592"/>
      <c r="D169" s="593"/>
      <c r="E169" s="828">
        <f>SUM(E165:E168)</f>
        <v>215087999.72</v>
      </c>
    </row>
    <row r="170" spans="1:6">
      <c r="E170" s="829">
        <f>+E169</f>
        <v>215087999.72</v>
      </c>
    </row>
  </sheetData>
  <mergeCells count="61">
    <mergeCell ref="A167:B167"/>
    <mergeCell ref="A168:B168"/>
    <mergeCell ref="A169:B169"/>
    <mergeCell ref="A159:B159"/>
    <mergeCell ref="A160:B160"/>
    <mergeCell ref="A161:B161"/>
    <mergeCell ref="A162:B162"/>
    <mergeCell ref="A165:B165"/>
    <mergeCell ref="A166:B166"/>
    <mergeCell ref="A154:B154"/>
    <mergeCell ref="A155:B155"/>
    <mergeCell ref="A156:B156"/>
    <mergeCell ref="A157:B157"/>
    <mergeCell ref="A158:B158"/>
    <mergeCell ref="A145:A146"/>
    <mergeCell ref="D145:D146"/>
    <mergeCell ref="A147:B147"/>
    <mergeCell ref="A152:B152"/>
    <mergeCell ref="A153:B153"/>
    <mergeCell ref="A133:A134"/>
    <mergeCell ref="B133:B134"/>
    <mergeCell ref="C133:C134"/>
    <mergeCell ref="A135:B135"/>
    <mergeCell ref="A141:B141"/>
    <mergeCell ref="A124:B124"/>
    <mergeCell ref="A128:A130"/>
    <mergeCell ref="B128:B130"/>
    <mergeCell ref="C128:C130"/>
    <mergeCell ref="E128:E130"/>
    <mergeCell ref="A91:B91"/>
    <mergeCell ref="A98:B98"/>
    <mergeCell ref="A102:B102"/>
    <mergeCell ref="A108:B108"/>
    <mergeCell ref="A117:B117"/>
    <mergeCell ref="C84:C85"/>
    <mergeCell ref="D84:D85"/>
    <mergeCell ref="E84:E85"/>
    <mergeCell ref="A88:A90"/>
    <mergeCell ref="B88:B89"/>
    <mergeCell ref="C88:C90"/>
    <mergeCell ref="E88:E90"/>
    <mergeCell ref="A71:B71"/>
    <mergeCell ref="A76:B76"/>
    <mergeCell ref="A78:B78"/>
    <mergeCell ref="A84:A85"/>
    <mergeCell ref="B84:B85"/>
    <mergeCell ref="E43:E45"/>
    <mergeCell ref="A49:B49"/>
    <mergeCell ref="A55:B55"/>
    <mergeCell ref="A59:B59"/>
    <mergeCell ref="A65:B65"/>
    <mergeCell ref="A35:B35"/>
    <mergeCell ref="A37:C37"/>
    <mergeCell ref="A43:A45"/>
    <mergeCell ref="B43:B45"/>
    <mergeCell ref="C43:C45"/>
    <mergeCell ref="A9:B9"/>
    <mergeCell ref="A15:B15"/>
    <mergeCell ref="A20:B20"/>
    <mergeCell ref="A24:B24"/>
    <mergeCell ref="A29:B29"/>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U25"/>
  <sheetViews>
    <sheetView topLeftCell="B1" workbookViewId="0">
      <selection activeCell="C3" sqref="C3"/>
    </sheetView>
  </sheetViews>
  <sheetFormatPr defaultRowHeight="15"/>
  <cols>
    <col min="1" max="1" width="8.85546875" style="494" customWidth="1"/>
    <col min="2" max="2" width="13.5703125" customWidth="1"/>
    <col min="3" max="3" width="17.42578125" bestFit="1" customWidth="1"/>
    <col min="4" max="4" width="14.7109375" style="626" customWidth="1"/>
    <col min="5" max="5" width="17.42578125" bestFit="1" customWidth="1"/>
    <col min="6" max="6" width="8.5703125" bestFit="1" customWidth="1"/>
    <col min="7" max="7" width="14.7109375" bestFit="1" customWidth="1"/>
    <col min="9" max="9" width="8.85546875" style="626" customWidth="1"/>
    <col min="10" max="10" width="17.42578125" bestFit="1" customWidth="1"/>
    <col min="11" max="12" width="15" bestFit="1" customWidth="1"/>
    <col min="13" max="13" width="14" bestFit="1" customWidth="1"/>
    <col min="15" max="15" width="14.42578125" customWidth="1"/>
    <col min="16" max="16" width="15.28515625" customWidth="1"/>
    <col min="17" max="17" width="14.28515625" customWidth="1"/>
    <col min="18" max="18" width="15.85546875" customWidth="1"/>
    <col min="19" max="19" width="17.42578125" bestFit="1" customWidth="1"/>
    <col min="20" max="20" width="17.42578125" customWidth="1"/>
    <col min="21" max="21" width="15.28515625" customWidth="1"/>
  </cols>
  <sheetData>
    <row r="1" spans="1:21" ht="15.75" thickBot="1">
      <c r="B1" s="1109" t="s">
        <v>1462</v>
      </c>
      <c r="C1" s="1109"/>
      <c r="E1" s="1107" t="s">
        <v>1428</v>
      </c>
      <c r="F1" s="1110"/>
      <c r="G1" s="1110"/>
      <c r="H1" s="1108"/>
      <c r="I1" s="627"/>
      <c r="J1" s="1107" t="s">
        <v>1427</v>
      </c>
      <c r="K1" s="1110"/>
      <c r="L1" s="1110"/>
      <c r="M1" s="1108"/>
    </row>
    <row r="2" spans="1:21" ht="69" customHeight="1" thickBot="1">
      <c r="B2" s="1109"/>
      <c r="C2" s="1109"/>
      <c r="E2" s="1107" t="s">
        <v>1430</v>
      </c>
      <c r="F2" s="1108"/>
      <c r="G2" s="1107" t="s">
        <v>1431</v>
      </c>
      <c r="H2" s="1108"/>
      <c r="I2" s="627"/>
      <c r="J2" s="1107" t="s">
        <v>1430</v>
      </c>
      <c r="K2" s="1108"/>
      <c r="L2" s="1107" t="s">
        <v>1431</v>
      </c>
      <c r="M2" s="1108"/>
    </row>
    <row r="3" spans="1:21" ht="60.75" thickBot="1">
      <c r="A3" s="494" t="s">
        <v>1432</v>
      </c>
      <c r="C3" s="494" t="s">
        <v>1433</v>
      </c>
      <c r="D3" s="628"/>
      <c r="E3" s="629" t="s">
        <v>22</v>
      </c>
      <c r="F3" s="629" t="s">
        <v>1434</v>
      </c>
      <c r="G3" s="629" t="s">
        <v>1435</v>
      </c>
      <c r="H3" s="629" t="s">
        <v>1436</v>
      </c>
      <c r="I3" s="630"/>
      <c r="J3" s="629" t="s">
        <v>22</v>
      </c>
      <c r="K3" s="629" t="s">
        <v>1434</v>
      </c>
      <c r="L3" s="629" t="s">
        <v>1435</v>
      </c>
      <c r="M3" s="629" t="s">
        <v>1436</v>
      </c>
      <c r="O3" s="629" t="s">
        <v>1451</v>
      </c>
    </row>
    <row r="4" spans="1:21" ht="38.25">
      <c r="A4" s="494" t="s">
        <v>1280</v>
      </c>
      <c r="C4" s="756"/>
      <c r="D4" s="831"/>
      <c r="E4" s="832"/>
      <c r="F4" s="832"/>
      <c r="G4" s="756">
        <f>'[1]Consolidated Accruals'!F4</f>
        <v>28400983.986000001</v>
      </c>
      <c r="H4" s="756"/>
      <c r="I4" s="833"/>
      <c r="J4" s="832"/>
      <c r="K4" s="832">
        <f>'[1]Consolidated Accruals'!F21</f>
        <v>0</v>
      </c>
      <c r="L4" s="756">
        <f>'[1]Consolidated Accruals'!F16</f>
        <v>134140953.11000001</v>
      </c>
      <c r="M4" s="756">
        <f>'[1]Consolidated Accruals'!F18</f>
        <v>28735101.18</v>
      </c>
      <c r="N4" s="756"/>
      <c r="O4" s="1032" t="s">
        <v>15</v>
      </c>
      <c r="P4" s="1032" t="s">
        <v>17</v>
      </c>
      <c r="Q4" s="1032" t="s">
        <v>16</v>
      </c>
      <c r="R4" s="1032" t="s">
        <v>259</v>
      </c>
      <c r="S4" s="1032" t="s">
        <v>260</v>
      </c>
      <c r="T4" s="1032" t="s">
        <v>261</v>
      </c>
      <c r="U4" s="350" t="s">
        <v>133</v>
      </c>
    </row>
    <row r="5" spans="1:21">
      <c r="B5" t="s">
        <v>1437</v>
      </c>
      <c r="C5" s="756">
        <f>'[1]Ready Stud'!E8</f>
        <v>10616270.09</v>
      </c>
      <c r="D5" s="831"/>
      <c r="E5" s="762">
        <f>'[1]Ready Stud'!E18</f>
        <v>2656415.7189017553</v>
      </c>
      <c r="F5" s="762"/>
      <c r="G5" s="762"/>
      <c r="H5" s="762"/>
      <c r="I5" s="833"/>
      <c r="J5" s="762">
        <f>'[1]Ready Stud'!E23</f>
        <v>2656415.7189017553</v>
      </c>
      <c r="K5" s="762"/>
      <c r="L5" s="756"/>
      <c r="M5" s="756"/>
      <c r="N5" s="756"/>
      <c r="O5" s="1033"/>
      <c r="P5" s="1033"/>
      <c r="Q5" s="1033"/>
      <c r="R5" s="1033"/>
      <c r="S5" s="1033"/>
      <c r="T5" s="1033"/>
      <c r="U5" s="351"/>
    </row>
    <row r="6" spans="1:21">
      <c r="B6" t="s">
        <v>1438</v>
      </c>
      <c r="C6" s="756">
        <f>[1]Lepelle!E8</f>
        <v>3100057459.1613998</v>
      </c>
      <c r="D6" s="831"/>
      <c r="E6" s="762">
        <f>[1]Lepelle!E18</f>
        <v>3145400422.3491535</v>
      </c>
      <c r="F6" s="762"/>
      <c r="G6" s="762"/>
      <c r="H6" s="762"/>
      <c r="I6" s="833"/>
      <c r="J6" s="762">
        <f>[1]Lepelle!E23</f>
        <v>2224496822.9033937</v>
      </c>
      <c r="K6" s="762"/>
      <c r="L6" s="756"/>
      <c r="M6" s="756"/>
      <c r="N6" s="756"/>
      <c r="O6" s="1033"/>
      <c r="P6" s="1033"/>
      <c r="Q6" s="1033"/>
      <c r="R6" s="1033"/>
      <c r="S6" s="1033"/>
      <c r="T6" s="1033"/>
      <c r="U6" s="352" t="s">
        <v>44</v>
      </c>
    </row>
    <row r="7" spans="1:21" ht="15.75" thickBot="1">
      <c r="B7" t="s">
        <v>1439</v>
      </c>
      <c r="C7" s="756">
        <f>[1]Mopani!E10</f>
        <v>98802013.640000001</v>
      </c>
      <c r="D7" s="831"/>
      <c r="E7" s="762">
        <f>[1]Mopani!E18</f>
        <v>7988585.0575799961</v>
      </c>
      <c r="F7" s="762"/>
      <c r="G7" s="762"/>
      <c r="H7" s="762"/>
      <c r="I7" s="833"/>
      <c r="J7" s="762">
        <f>[1]Mopani!E23</f>
        <v>55631141.974079989</v>
      </c>
      <c r="K7" s="762"/>
      <c r="L7" s="756"/>
      <c r="M7" s="756"/>
      <c r="N7" s="756"/>
      <c r="O7" s="1033"/>
      <c r="P7" s="1033"/>
      <c r="Q7" s="1033"/>
      <c r="R7" s="1033"/>
      <c r="S7" s="1033"/>
      <c r="T7" s="1033"/>
      <c r="U7" s="634" t="s">
        <v>18</v>
      </c>
    </row>
    <row r="8" spans="1:21" ht="15.75" thickBot="1">
      <c r="B8" t="s">
        <v>1440</v>
      </c>
      <c r="C8" s="756">
        <f>[1]Mogalak!E8</f>
        <v>2276425965.8604002</v>
      </c>
      <c r="D8" s="831"/>
      <c r="E8" s="762">
        <f>[1]Mogalak!E18</f>
        <v>1197345823.8222001</v>
      </c>
      <c r="F8" s="762"/>
      <c r="G8" s="762"/>
      <c r="H8" s="762"/>
      <c r="I8" s="833"/>
      <c r="J8" s="762">
        <f>[1]Mogalak!E23</f>
        <v>1063652902.6328001</v>
      </c>
      <c r="K8" s="762"/>
      <c r="L8" s="756"/>
      <c r="M8" s="756"/>
      <c r="N8" s="756"/>
      <c r="O8" s="834"/>
      <c r="P8" s="837"/>
      <c r="Q8" s="756"/>
      <c r="R8" s="835"/>
      <c r="S8" s="835">
        <v>11149606463.844843</v>
      </c>
      <c r="T8" s="835">
        <v>11149606463.844843</v>
      </c>
      <c r="U8" s="836">
        <v>0</v>
      </c>
    </row>
    <row r="9" spans="1:21">
      <c r="B9" t="s">
        <v>1441</v>
      </c>
      <c r="C9" s="756">
        <f>[1]Sekhukhune!E8</f>
        <v>176711239.00728798</v>
      </c>
      <c r="D9" s="831"/>
      <c r="E9" s="762">
        <f>[1]Sekhukhune!E18</f>
        <v>12597118.405379998</v>
      </c>
      <c r="F9" s="762"/>
      <c r="G9" s="762"/>
      <c r="H9" s="762"/>
      <c r="I9" s="833"/>
      <c r="J9" s="762">
        <f>[1]Sekhukhune!E20</f>
        <v>95045237.696369991</v>
      </c>
      <c r="K9" s="762"/>
      <c r="L9" s="756"/>
      <c r="M9" s="756"/>
      <c r="N9" s="756"/>
      <c r="O9" s="756"/>
      <c r="P9" s="756"/>
      <c r="Q9" s="756"/>
      <c r="R9" s="756"/>
      <c r="S9" s="838">
        <f>+S8</f>
        <v>11149606463.844843</v>
      </c>
      <c r="T9" s="756"/>
      <c r="U9" s="756"/>
    </row>
    <row r="10" spans="1:21">
      <c r="B10" t="s">
        <v>1442</v>
      </c>
      <c r="C10" s="756">
        <f>[1]Vhembe!C8</f>
        <v>163566354.59099996</v>
      </c>
      <c r="D10" s="831"/>
      <c r="E10" s="762">
        <f>[1]Vhembe!C18</f>
        <v>22164169.181589998</v>
      </c>
      <c r="F10" s="762"/>
      <c r="G10" s="762"/>
      <c r="H10" s="762"/>
      <c r="I10" s="833"/>
      <c r="J10" s="762">
        <f>[1]Vhembe!C23</f>
        <v>119151050.46613</v>
      </c>
      <c r="K10" s="762"/>
      <c r="L10" s="756"/>
      <c r="M10" s="756"/>
      <c r="N10" s="756"/>
      <c r="O10" s="756"/>
      <c r="P10" s="756"/>
      <c r="Q10" s="756"/>
      <c r="R10" s="756"/>
      <c r="S10" s="756"/>
      <c r="T10" s="756"/>
      <c r="U10" s="756"/>
    </row>
    <row r="11" spans="1:21" ht="30.75" thickBot="1">
      <c r="B11" t="s">
        <v>1443</v>
      </c>
      <c r="C11" s="756">
        <f>[1]Waterberg!C10</f>
        <v>49111681.020000003</v>
      </c>
      <c r="D11" s="831"/>
      <c r="E11" s="762">
        <f>[1]Waterberg!C20</f>
        <v>44841864.763500005</v>
      </c>
      <c r="F11" s="762"/>
      <c r="G11" s="762"/>
      <c r="H11" s="762"/>
      <c r="I11" s="833"/>
      <c r="J11" s="762">
        <f>[1]Waterberg!C27</f>
        <v>39268301.989590004</v>
      </c>
      <c r="K11" s="762"/>
      <c r="L11" s="756"/>
      <c r="M11" s="756"/>
      <c r="N11" s="756"/>
      <c r="O11" s="629" t="s">
        <v>1452</v>
      </c>
    </row>
    <row r="12" spans="1:21" ht="39.6" customHeight="1">
      <c r="A12" s="494" t="s">
        <v>432</v>
      </c>
      <c r="C12" s="756">
        <f>[1]Gauteng!D8</f>
        <v>910423213.38439989</v>
      </c>
      <c r="D12" s="831"/>
      <c r="E12" s="762">
        <f>[1]Gauteng!D16</f>
        <v>453882014.60461998</v>
      </c>
      <c r="F12" s="762"/>
      <c r="G12" s="762">
        <f>'[1]Consolidated Accruals'!I4</f>
        <v>41328631.183740005</v>
      </c>
      <c r="H12" s="762"/>
      <c r="I12" s="833"/>
      <c r="J12" s="762">
        <f>[1]Gauteng!D18</f>
        <v>297846687.79372007</v>
      </c>
      <c r="K12" s="762">
        <f>'[1]Consolidated Accruals'!I21</f>
        <v>0</v>
      </c>
      <c r="L12" s="756">
        <f>'[1]Consolidated Accruals'!I16</f>
        <v>65798908.88000001</v>
      </c>
      <c r="M12" s="756">
        <f>'[1]Consolidated Accruals'!I18</f>
        <v>0</v>
      </c>
      <c r="N12" s="756"/>
      <c r="O12" s="1032" t="s">
        <v>15</v>
      </c>
      <c r="P12" s="1032" t="s">
        <v>17</v>
      </c>
      <c r="Q12" s="1032" t="s">
        <v>16</v>
      </c>
      <c r="R12" s="1032" t="s">
        <v>259</v>
      </c>
      <c r="S12" s="1032" t="s">
        <v>260</v>
      </c>
      <c r="T12" s="1032" t="s">
        <v>261</v>
      </c>
      <c r="U12" s="350" t="s">
        <v>133</v>
      </c>
    </row>
    <row r="13" spans="1:21">
      <c r="A13" s="494" t="s">
        <v>1234</v>
      </c>
      <c r="C13" s="756">
        <f>[1]NW!E6</f>
        <v>2672342832.9268446</v>
      </c>
      <c r="D13" s="831"/>
      <c r="E13" s="762">
        <f>[1]NW!L13</f>
        <v>8881388.4612499997</v>
      </c>
      <c r="F13" s="762"/>
      <c r="G13" s="762">
        <f>'[1]Consolidated Accruals'!G4</f>
        <v>38022824.225400001</v>
      </c>
      <c r="H13" s="762"/>
      <c r="I13" s="833"/>
      <c r="J13" s="762">
        <f>[1]NW!L15</f>
        <v>1974368.1462500002</v>
      </c>
      <c r="K13" s="762">
        <f>'[1]Consolidated Accruals'!G21</f>
        <v>112165728.92</v>
      </c>
      <c r="L13" s="756">
        <f>'[1]Consolidated Accruals'!G16</f>
        <v>0</v>
      </c>
      <c r="M13" s="756">
        <f>'[1]Consolidated Accruals'!G18</f>
        <v>10461882.24</v>
      </c>
      <c r="N13" s="756"/>
      <c r="O13" s="1033"/>
      <c r="P13" s="1033"/>
      <c r="Q13" s="1033"/>
      <c r="R13" s="1033"/>
      <c r="S13" s="1033"/>
      <c r="T13" s="1033"/>
      <c r="U13" s="351"/>
    </row>
    <row r="14" spans="1:21">
      <c r="A14" s="494" t="s">
        <v>1228</v>
      </c>
      <c r="C14" s="756">
        <f>[1]NC!E8</f>
        <v>668403304.90561998</v>
      </c>
      <c r="D14" s="831"/>
      <c r="E14" s="762">
        <f>[1]NC!E18</f>
        <v>178195043.64661998</v>
      </c>
      <c r="F14" s="762"/>
      <c r="G14" s="762">
        <f>'[1]Consolidated Accruals'!L4</f>
        <v>0</v>
      </c>
      <c r="H14" s="762"/>
      <c r="I14" s="833"/>
      <c r="J14" s="762">
        <f>[1]NC!E23</f>
        <v>126467403.97912</v>
      </c>
      <c r="K14" s="762">
        <f>'[1]Consolidated Accruals'!L21</f>
        <v>0</v>
      </c>
      <c r="L14" s="756">
        <f>'[1]Consolidated Accruals'!L16</f>
        <v>0</v>
      </c>
      <c r="M14" s="756">
        <f>'[1]Consolidated Accruals'!L18</f>
        <v>1809558.6700000002</v>
      </c>
      <c r="N14" s="756"/>
      <c r="O14" s="1033"/>
      <c r="P14" s="1033"/>
      <c r="Q14" s="1033"/>
      <c r="R14" s="1033"/>
      <c r="S14" s="1033"/>
      <c r="T14" s="1033"/>
      <c r="U14" s="352" t="s">
        <v>44</v>
      </c>
    </row>
    <row r="15" spans="1:21" ht="15.75" thickBot="1">
      <c r="A15" s="494" t="s">
        <v>1347</v>
      </c>
      <c r="C15" s="756">
        <f>[1]Mpum!C9</f>
        <v>1150886929.1002285</v>
      </c>
      <c r="D15" s="831"/>
      <c r="E15" s="762">
        <f>[1]Mpum!C20</f>
        <v>336433478.58993</v>
      </c>
      <c r="F15" s="762"/>
      <c r="G15" s="762">
        <f>'[1]Consolidated Accruals'!D4</f>
        <v>0</v>
      </c>
      <c r="H15" s="762"/>
      <c r="I15" s="833"/>
      <c r="J15" s="762">
        <f>[1]Mpum!C22</f>
        <v>673819391.93609011</v>
      </c>
      <c r="K15" s="762">
        <f>'[1]Consolidated Accruals'!D21</f>
        <v>0</v>
      </c>
      <c r="L15" s="756">
        <f>'[1]Consolidated Accruals'!D16</f>
        <v>3665816</v>
      </c>
      <c r="M15" s="756">
        <f>'[1]Consolidated Accruals'!D18</f>
        <v>2199349.87</v>
      </c>
      <c r="N15" s="756"/>
      <c r="O15" s="1033"/>
      <c r="P15" s="1033"/>
      <c r="Q15" s="1033"/>
      <c r="R15" s="1033"/>
      <c r="S15" s="1033"/>
      <c r="T15" s="1033"/>
      <c r="U15" s="634" t="s">
        <v>18</v>
      </c>
    </row>
    <row r="16" spans="1:21" ht="15.75" thickBot="1">
      <c r="A16" s="494" t="s">
        <v>1444</v>
      </c>
      <c r="C16" s="756">
        <f>'[1]FS RBIG'!B10+'[1]FS RBIG'!B11</f>
        <v>1311185357.114186</v>
      </c>
      <c r="D16" s="831"/>
      <c r="E16" s="762">
        <f>'[1]FS RBIG'!B20</f>
        <v>844964581.18914986</v>
      </c>
      <c r="F16" s="762"/>
      <c r="G16" s="762">
        <f>'[1]Consolidated Accruals'!E4</f>
        <v>7968141.1377999997</v>
      </c>
      <c r="H16" s="762"/>
      <c r="I16" s="833"/>
      <c r="J16" s="762">
        <f>'[1]FS RBIG'!B22</f>
        <v>458262269.89999998</v>
      </c>
      <c r="K16" s="762">
        <f>'[1]Consolidated Accruals'!E21</f>
        <v>42357888.909999996</v>
      </c>
      <c r="L16" s="756">
        <f>'[1]Consolidated Accruals'!E16</f>
        <v>23209173.289999999</v>
      </c>
      <c r="M16" s="756">
        <f>'[1]Consolidated Accruals'!E18</f>
        <v>6739532</v>
      </c>
      <c r="N16" s="756"/>
      <c r="O16" s="834">
        <v>154523618</v>
      </c>
      <c r="P16" s="835"/>
      <c r="Q16" s="835">
        <v>154523618</v>
      </c>
      <c r="R16" s="835"/>
      <c r="S16" s="835">
        <v>154523618</v>
      </c>
      <c r="T16" s="835">
        <v>154523618</v>
      </c>
      <c r="U16" s="836"/>
    </row>
    <row r="17" spans="1:21">
      <c r="A17" s="494" t="s">
        <v>1445</v>
      </c>
      <c r="C17" s="756">
        <f>'[1]FS MWIG'!D14</f>
        <v>95814900.376289994</v>
      </c>
      <c r="D17" s="831"/>
      <c r="E17" s="762">
        <f>'[1]FS MWIG'!D21</f>
        <v>37611062.817699991</v>
      </c>
      <c r="F17" s="762"/>
      <c r="G17" s="762"/>
      <c r="H17" s="762"/>
      <c r="I17" s="833"/>
      <c r="J17" s="762">
        <f>'[1]FS MWIG'!D25</f>
        <v>26876838.250384994</v>
      </c>
      <c r="K17" s="762"/>
      <c r="L17" s="756"/>
      <c r="M17" s="756"/>
      <c r="N17" s="756"/>
      <c r="O17" s="756"/>
      <c r="P17" s="756"/>
      <c r="Q17" s="756"/>
      <c r="R17" s="756"/>
      <c r="S17" s="838">
        <f>+S16</f>
        <v>154523618</v>
      </c>
      <c r="T17" s="756"/>
      <c r="U17" s="756"/>
    </row>
    <row r="18" spans="1:21">
      <c r="A18" s="494" t="s">
        <v>1446</v>
      </c>
      <c r="C18" s="756">
        <f>[1]KZN!C9+[1]KZN!C10</f>
        <v>6418575315.7073641</v>
      </c>
      <c r="D18" s="831"/>
      <c r="E18" s="762">
        <f>[1]KZN!C20</f>
        <v>3372124201.4301682</v>
      </c>
      <c r="F18" s="762"/>
      <c r="G18" s="762">
        <f>'[1]Consolidated Accruals'!H4</f>
        <v>56300696.256499991</v>
      </c>
      <c r="H18" s="762"/>
      <c r="I18" s="833"/>
      <c r="J18" s="762">
        <f>[1]KZN!C22</f>
        <v>2932678049.3426085</v>
      </c>
      <c r="K18" s="762">
        <f>'[1]Consolidated Accruals'!H21</f>
        <v>0</v>
      </c>
      <c r="L18" s="756">
        <f>'[1]Consolidated Accruals'!H16</f>
        <v>16546547.372982455</v>
      </c>
      <c r="M18" s="756">
        <f>'[1]Consolidated Accruals'!H18</f>
        <v>0</v>
      </c>
      <c r="N18" s="756"/>
    </row>
    <row r="19" spans="1:21">
      <c r="A19" s="494" t="s">
        <v>1243</v>
      </c>
      <c r="C19" s="756">
        <f>[1]WC!B8</f>
        <v>372217218.61893904</v>
      </c>
      <c r="D19" s="831"/>
      <c r="E19" s="762">
        <f>[1]WC!B18</f>
        <v>216039105.49789053</v>
      </c>
      <c r="F19" s="762"/>
      <c r="G19" s="762">
        <f>'[1]Consolidated Accruals'!K4</f>
        <v>0</v>
      </c>
      <c r="H19" s="762"/>
      <c r="I19" s="833"/>
      <c r="J19" s="762">
        <f>[1]WC!B20</f>
        <v>147317303.97497129</v>
      </c>
      <c r="K19" s="762">
        <f>'[1]Consolidated Accruals'!K21</f>
        <v>0</v>
      </c>
      <c r="L19" s="756">
        <f>'[1]Consolidated Accruals'!K16</f>
        <v>0</v>
      </c>
      <c r="M19" s="756">
        <f>'[1]Consolidated Accruals'!K18</f>
        <v>0</v>
      </c>
      <c r="N19" s="756"/>
    </row>
    <row r="20" spans="1:21">
      <c r="A20" s="494" t="s">
        <v>1195</v>
      </c>
      <c r="C20" s="756">
        <f>'[1]Eastern Cape'!B12</f>
        <v>4238159333.2237501</v>
      </c>
      <c r="D20" s="831"/>
      <c r="E20" s="762">
        <f>'[1]Eastern Cape'!B18</f>
        <v>1976432957.9979236</v>
      </c>
      <c r="F20" s="762"/>
      <c r="G20" s="762">
        <f>'[1]Consolidated Accruals'!J4</f>
        <v>16733839.472650001</v>
      </c>
      <c r="H20" s="762"/>
      <c r="I20" s="833"/>
      <c r="J20" s="762">
        <f>'[1]Eastern Cape'!B20</f>
        <v>1823836050.2604342</v>
      </c>
      <c r="K20" s="762">
        <f>'[1]Consolidated Accruals'!J21</f>
        <v>0</v>
      </c>
      <c r="L20" s="756">
        <f>'[1]Consolidated Accruals'!J16</f>
        <v>100408860.94999999</v>
      </c>
      <c r="M20" s="756">
        <f>'[1]Consolidated Accruals'!J18</f>
        <v>1201359.1099999999</v>
      </c>
      <c r="N20" s="756"/>
    </row>
    <row r="21" spans="1:21">
      <c r="A21" s="494" t="s">
        <v>1447</v>
      </c>
      <c r="C21" s="756">
        <f>'[1]San BEP'!E10</f>
        <v>1899923059.4100001</v>
      </c>
      <c r="D21" s="831"/>
      <c r="E21" s="762"/>
      <c r="F21" s="762"/>
      <c r="G21" s="762"/>
      <c r="H21" s="762"/>
      <c r="I21" s="833"/>
      <c r="J21" s="762">
        <f>'[1]San BEP'!E26</f>
        <v>1033573340.5700002</v>
      </c>
      <c r="K21" s="762"/>
      <c r="L21" s="756"/>
      <c r="M21" s="756"/>
      <c r="N21" s="756"/>
    </row>
    <row r="22" spans="1:21">
      <c r="A22" s="494" t="s">
        <v>1448</v>
      </c>
      <c r="C22" s="756">
        <f>'[1]San RHIG'!E8</f>
        <v>46253000</v>
      </c>
      <c r="D22" s="831"/>
      <c r="E22" s="762"/>
      <c r="F22" s="762"/>
      <c r="G22" s="762"/>
      <c r="H22" s="762"/>
      <c r="I22" s="833"/>
      <c r="J22" s="762">
        <f>'[1]San RHIG'!E22</f>
        <v>27052886.310000002</v>
      </c>
      <c r="K22" s="762"/>
      <c r="L22" s="756"/>
      <c r="M22" s="756"/>
      <c r="N22" s="756"/>
      <c r="O22" s="31" t="s">
        <v>1453</v>
      </c>
    </row>
    <row r="23" spans="1:21" ht="15.75" thickBot="1">
      <c r="C23" s="756"/>
      <c r="D23" s="831"/>
      <c r="E23" s="762"/>
      <c r="F23" s="762"/>
      <c r="G23" s="762"/>
      <c r="H23" s="762"/>
      <c r="I23" s="833"/>
      <c r="J23" s="762"/>
      <c r="K23" s="762"/>
      <c r="L23" s="756"/>
      <c r="M23" s="756"/>
      <c r="N23" s="756"/>
      <c r="O23" s="31" t="s">
        <v>1454</v>
      </c>
      <c r="P23" s="31"/>
      <c r="Q23" s="31" t="s">
        <v>1455</v>
      </c>
      <c r="R23" s="31"/>
      <c r="S23" s="31" t="s">
        <v>1456</v>
      </c>
    </row>
    <row r="24" spans="1:21" s="494" customFormat="1" ht="15.75" thickBot="1">
      <c r="C24" s="832">
        <f t="shared" ref="C24:H24" si="0">SUM(C4:C23)</f>
        <v>25659475448.137711</v>
      </c>
      <c r="D24" s="831"/>
      <c r="E24" s="832">
        <f t="shared" si="0"/>
        <v>11857558233.533556</v>
      </c>
      <c r="F24" s="832">
        <f t="shared" si="0"/>
        <v>0</v>
      </c>
      <c r="G24" s="832">
        <f t="shared" si="0"/>
        <v>188755116.26208997</v>
      </c>
      <c r="H24" s="832">
        <f t="shared" si="0"/>
        <v>0</v>
      </c>
      <c r="I24" s="833"/>
      <c r="J24" s="832">
        <f>SUM(J4:J23)</f>
        <v>11149606463.844843</v>
      </c>
      <c r="K24" s="832">
        <f>SUM(K4:K23)</f>
        <v>154523617.82999998</v>
      </c>
      <c r="L24" s="832">
        <f>SUM(L4:L23)</f>
        <v>343770259.6029824</v>
      </c>
      <c r="M24" s="832">
        <f>SUM(M4:M23)</f>
        <v>51146783.07</v>
      </c>
      <c r="N24" s="832"/>
      <c r="O24" s="635">
        <v>11857558233</v>
      </c>
      <c r="P24" s="635">
        <v>0</v>
      </c>
      <c r="Q24" s="635">
        <v>-188755116</v>
      </c>
      <c r="R24" s="635"/>
      <c r="S24" s="635">
        <f>SUM(O24:R24)</f>
        <v>11668803117</v>
      </c>
    </row>
    <row r="25" spans="1:21">
      <c r="C25" s="632"/>
      <c r="J25" s="631"/>
      <c r="K25" s="631"/>
      <c r="L25" s="631"/>
      <c r="M25" s="631"/>
      <c r="N25" s="494"/>
    </row>
  </sheetData>
  <mergeCells count="19">
    <mergeCell ref="B1:C2"/>
    <mergeCell ref="O12:O15"/>
    <mergeCell ref="P12:P15"/>
    <mergeCell ref="Q12:Q15"/>
    <mergeCell ref="R12:R15"/>
    <mergeCell ref="E1:H1"/>
    <mergeCell ref="J1:M1"/>
    <mergeCell ref="E2:F2"/>
    <mergeCell ref="G2:H2"/>
    <mergeCell ref="J2:K2"/>
    <mergeCell ref="L2:M2"/>
    <mergeCell ref="T12:T15"/>
    <mergeCell ref="O4:O7"/>
    <mergeCell ref="P4:P7"/>
    <mergeCell ref="Q4:Q7"/>
    <mergeCell ref="R4:R7"/>
    <mergeCell ref="S4:S7"/>
    <mergeCell ref="T4:T7"/>
    <mergeCell ref="S12:S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N23"/>
  <sheetViews>
    <sheetView workbookViewId="0">
      <selection activeCell="L5" sqref="L5"/>
    </sheetView>
  </sheetViews>
  <sheetFormatPr defaultRowHeight="12.75"/>
  <cols>
    <col min="9" max="9" width="18.85546875" style="863" bestFit="1" customWidth="1"/>
    <col min="10" max="10" width="9.140625" style="863" customWidth="1"/>
    <col min="11" max="11" width="15" style="863" customWidth="1"/>
    <col min="12" max="12" width="15" customWidth="1"/>
  </cols>
  <sheetData>
    <row r="1" spans="1:14" ht="18">
      <c r="H1" s="179"/>
      <c r="I1" s="859" t="s">
        <v>1148</v>
      </c>
      <c r="J1" s="860"/>
      <c r="K1" s="861" t="s">
        <v>1428</v>
      </c>
    </row>
    <row r="2" spans="1:14" ht="18.75">
      <c r="H2" s="180" t="s">
        <v>19</v>
      </c>
      <c r="I2" s="859" t="s">
        <v>2</v>
      </c>
      <c r="J2" s="860"/>
      <c r="K2" s="862" t="s">
        <v>2</v>
      </c>
    </row>
    <row r="3" spans="1:14" ht="15.75">
      <c r="A3" s="30">
        <v>30</v>
      </c>
      <c r="B3" s="181" t="s">
        <v>20</v>
      </c>
      <c r="C3" s="182"/>
      <c r="D3" s="182"/>
      <c r="E3" s="182"/>
      <c r="F3" s="182"/>
      <c r="G3" s="182"/>
      <c r="K3" s="864"/>
    </row>
    <row r="4" spans="1:14" ht="15.75">
      <c r="B4" s="181" t="s">
        <v>21</v>
      </c>
      <c r="C4" s="182"/>
      <c r="D4" s="182"/>
      <c r="E4" s="182"/>
      <c r="F4" s="182"/>
      <c r="G4" s="182"/>
      <c r="K4" s="865" t="s">
        <v>1457</v>
      </c>
    </row>
    <row r="5" spans="1:14" ht="15.75">
      <c r="B5" s="182" t="s">
        <v>22</v>
      </c>
      <c r="C5" s="182"/>
      <c r="D5" s="182"/>
      <c r="E5" s="182"/>
      <c r="F5" s="182"/>
      <c r="G5" s="182"/>
      <c r="I5" s="854">
        <f>'Summary Current Commitments'!F20</f>
        <v>487314279.16000003</v>
      </c>
      <c r="J5" s="866"/>
      <c r="K5" s="867">
        <v>0</v>
      </c>
      <c r="L5" s="872" t="s">
        <v>1461</v>
      </c>
    </row>
    <row r="6" spans="1:14" ht="15.75">
      <c r="B6" s="183" t="s">
        <v>23</v>
      </c>
      <c r="C6" s="182"/>
      <c r="D6" s="182"/>
      <c r="E6" s="182"/>
      <c r="F6" s="182"/>
      <c r="G6" s="182"/>
      <c r="I6" s="854">
        <f>'Summary Current Commitments'!F42</f>
        <v>54965888.659999996</v>
      </c>
      <c r="J6" s="866"/>
      <c r="K6" s="868">
        <v>0</v>
      </c>
    </row>
    <row r="7" spans="1:14" ht="15.75">
      <c r="B7" s="182"/>
      <c r="C7" s="182"/>
      <c r="D7" s="182"/>
      <c r="E7" s="182"/>
      <c r="F7" s="182"/>
      <c r="G7" s="182"/>
      <c r="I7" s="855">
        <f>SUM(I5:I6)</f>
        <v>542280167.82000005</v>
      </c>
      <c r="J7" s="866"/>
      <c r="K7" s="869">
        <f>SUM(K5:K6)</f>
        <v>0</v>
      </c>
    </row>
    <row r="8" spans="1:14" ht="15.75">
      <c r="B8" s="181" t="s">
        <v>24</v>
      </c>
      <c r="C8" s="182"/>
      <c r="D8" s="182"/>
      <c r="E8" s="182"/>
      <c r="F8" s="182"/>
      <c r="G8" s="182"/>
      <c r="I8" s="856"/>
      <c r="J8" s="866"/>
      <c r="K8" s="870"/>
    </row>
    <row r="9" spans="1:14" ht="15.75">
      <c r="B9" s="182" t="s">
        <v>22</v>
      </c>
      <c r="C9" s="182"/>
      <c r="D9" s="182"/>
      <c r="E9" s="182"/>
      <c r="F9" s="182"/>
      <c r="G9" s="182"/>
      <c r="I9" s="854">
        <f>'Summary Capital  Commitments'!F21</f>
        <v>11368849202.064844</v>
      </c>
      <c r="J9" s="866"/>
      <c r="K9" s="867">
        <v>12772830000</v>
      </c>
    </row>
    <row r="10" spans="1:14" ht="15.75">
      <c r="B10" s="182" t="s">
        <v>23</v>
      </c>
      <c r="C10" s="182"/>
      <c r="D10" s="182"/>
      <c r="E10" s="182"/>
      <c r="F10" s="182"/>
      <c r="G10" s="182"/>
      <c r="I10" s="857">
        <f>'Summary Capital  Commitments'!F43</f>
        <v>156333368</v>
      </c>
      <c r="J10" s="866"/>
      <c r="K10" s="868">
        <v>0</v>
      </c>
    </row>
    <row r="11" spans="1:14" ht="15.75">
      <c r="B11" s="182"/>
      <c r="C11" s="182"/>
      <c r="D11" s="182"/>
      <c r="E11" s="182"/>
      <c r="F11" s="182"/>
      <c r="G11" s="182"/>
      <c r="I11" s="855">
        <f>SUM(I9:I10)</f>
        <v>11525182570.064844</v>
      </c>
      <c r="J11" s="866"/>
      <c r="K11" s="869">
        <f>SUM(K9:K10)</f>
        <v>12772830000</v>
      </c>
    </row>
    <row r="12" spans="1:14" ht="16.5" thickBot="1">
      <c r="B12" s="181" t="s">
        <v>25</v>
      </c>
      <c r="C12" s="182"/>
      <c r="D12" s="182"/>
      <c r="E12" s="182"/>
      <c r="F12" s="182"/>
      <c r="G12" s="182"/>
      <c r="I12" s="858">
        <f>SUM(I7+I11)</f>
        <v>12067462737.884844</v>
      </c>
      <c r="J12" s="866"/>
      <c r="K12" s="871">
        <f>SUM(K11)</f>
        <v>12772830000</v>
      </c>
    </row>
    <row r="13" spans="1:14" ht="13.5" thickTop="1"/>
    <row r="14" spans="1:14" ht="15">
      <c r="B14" s="1112" t="s">
        <v>26</v>
      </c>
      <c r="C14" s="1112"/>
      <c r="D14" s="1112"/>
      <c r="E14" s="1112"/>
      <c r="F14" s="1112"/>
      <c r="G14" s="1112"/>
      <c r="H14" s="1112"/>
      <c r="N14" s="193"/>
    </row>
    <row r="15" spans="1:14">
      <c r="B15" s="1113" t="s">
        <v>1458</v>
      </c>
      <c r="C15" s="1114"/>
      <c r="D15" s="1114"/>
      <c r="E15" s="1114"/>
      <c r="F15" s="1114"/>
      <c r="G15" s="1114"/>
      <c r="H15" s="1114"/>
    </row>
    <row r="16" spans="1:14">
      <c r="B16" s="1111"/>
      <c r="C16" s="1111"/>
      <c r="D16" s="1111"/>
      <c r="E16" s="1111"/>
      <c r="F16" s="1111"/>
      <c r="G16" s="1111"/>
      <c r="H16" s="1111"/>
    </row>
    <row r="17" spans="2:8">
      <c r="B17" s="1111"/>
      <c r="C17" s="1111"/>
      <c r="D17" s="1111"/>
      <c r="E17" s="1111"/>
      <c r="F17" s="1111"/>
      <c r="G17" s="1111"/>
      <c r="H17" s="1111"/>
    </row>
    <row r="18" spans="2:8">
      <c r="B18" s="1115" t="s">
        <v>1459</v>
      </c>
      <c r="C18" s="1111"/>
      <c r="D18" s="1111"/>
      <c r="E18" s="1111"/>
      <c r="F18" s="1111"/>
      <c r="G18" s="1111"/>
      <c r="H18" s="1111"/>
    </row>
    <row r="19" spans="2:8" ht="12.75" customHeight="1">
      <c r="B19" s="1113" t="s">
        <v>1460</v>
      </c>
      <c r="C19" s="1114"/>
      <c r="D19" s="1114"/>
      <c r="E19" s="1114"/>
      <c r="F19" s="1114"/>
      <c r="G19" s="1114"/>
      <c r="H19" s="1114"/>
    </row>
    <row r="20" spans="2:8">
      <c r="B20" s="1111"/>
      <c r="C20" s="1111"/>
      <c r="D20" s="1111"/>
      <c r="E20" s="1111"/>
      <c r="F20" s="1111"/>
      <c r="G20" s="1111"/>
      <c r="H20" s="1111"/>
    </row>
    <row r="21" spans="2:8">
      <c r="B21" s="1111"/>
      <c r="C21" s="1111"/>
      <c r="D21" s="1111"/>
      <c r="E21" s="1111"/>
      <c r="F21" s="1111"/>
      <c r="G21" s="1111"/>
      <c r="H21" s="1111"/>
    </row>
    <row r="22" spans="2:8">
      <c r="B22" s="1111"/>
      <c r="C22" s="1111"/>
      <c r="D22" s="1111"/>
      <c r="E22" s="1111"/>
      <c r="F22" s="1111"/>
      <c r="G22" s="1111"/>
      <c r="H22" s="1111"/>
    </row>
    <row r="23" spans="2:8">
      <c r="B23" s="1111"/>
      <c r="C23" s="1111"/>
      <c r="D23" s="1111"/>
      <c r="E23" s="1111"/>
      <c r="F23" s="1111"/>
      <c r="G23" s="1111"/>
      <c r="H23" s="1111"/>
    </row>
  </sheetData>
  <mergeCells count="10">
    <mergeCell ref="B20:H20"/>
    <mergeCell ref="B21:H21"/>
    <mergeCell ref="B22:H22"/>
    <mergeCell ref="B23:H23"/>
    <mergeCell ref="B14:H14"/>
    <mergeCell ref="B15:H15"/>
    <mergeCell ref="B16:H16"/>
    <mergeCell ref="B17:H17"/>
    <mergeCell ref="B18:H18"/>
    <mergeCell ref="B19:H19"/>
  </mergeCells>
  <phoneticPr fontId="2"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dimension ref="A1:M19"/>
  <sheetViews>
    <sheetView workbookViewId="0">
      <selection activeCell="L6" sqref="L6"/>
    </sheetView>
  </sheetViews>
  <sheetFormatPr defaultRowHeight="12.75"/>
  <cols>
    <col min="9" max="9" width="15.7109375" customWidth="1"/>
    <col min="11" max="11" width="17.140625" customWidth="1"/>
  </cols>
  <sheetData>
    <row r="1" spans="1:13">
      <c r="A1" s="607"/>
      <c r="B1" s="607"/>
      <c r="C1" s="607"/>
      <c r="D1" s="607"/>
      <c r="E1" s="607"/>
      <c r="F1" s="607"/>
      <c r="G1" s="607"/>
      <c r="H1" s="607"/>
      <c r="I1" s="607"/>
      <c r="J1" s="607"/>
      <c r="K1" s="607"/>
      <c r="L1" s="607"/>
      <c r="M1" s="607"/>
    </row>
    <row r="2" spans="1:13">
      <c r="A2" s="607"/>
      <c r="B2" s="607"/>
      <c r="C2" s="607"/>
      <c r="D2" s="607"/>
      <c r="E2" s="607"/>
      <c r="F2" s="607"/>
      <c r="G2" s="607"/>
      <c r="H2" s="608"/>
      <c r="I2" s="609" t="s">
        <v>1427</v>
      </c>
      <c r="J2" s="610"/>
      <c r="K2" s="609" t="s">
        <v>1428</v>
      </c>
      <c r="L2" s="607"/>
      <c r="M2" s="607"/>
    </row>
    <row r="3" spans="1:13">
      <c r="A3" s="607"/>
      <c r="B3" s="607"/>
      <c r="C3" s="607"/>
      <c r="D3" s="607"/>
      <c r="E3" s="607"/>
      <c r="F3" s="607"/>
      <c r="G3" s="607"/>
      <c r="H3" s="611" t="s">
        <v>19</v>
      </c>
      <c r="I3" s="612" t="s">
        <v>2</v>
      </c>
      <c r="J3" s="610"/>
      <c r="K3" s="612" t="s">
        <v>2</v>
      </c>
      <c r="L3" s="607"/>
      <c r="M3" s="607"/>
    </row>
    <row r="4" spans="1:13">
      <c r="A4" s="610">
        <v>26</v>
      </c>
      <c r="B4" s="613" t="s">
        <v>20</v>
      </c>
      <c r="C4" s="607"/>
      <c r="D4" s="607"/>
      <c r="E4" s="607"/>
      <c r="F4" s="607"/>
      <c r="G4" s="607"/>
      <c r="H4" s="607"/>
      <c r="I4" s="607"/>
      <c r="J4" s="607"/>
      <c r="K4" s="607"/>
      <c r="L4" s="607"/>
      <c r="M4" s="607"/>
    </row>
    <row r="5" spans="1:13">
      <c r="A5" s="607"/>
      <c r="B5" s="613" t="s">
        <v>21</v>
      </c>
      <c r="C5" s="607"/>
      <c r="D5" s="607"/>
      <c r="E5" s="607"/>
      <c r="F5" s="607"/>
      <c r="G5" s="607"/>
      <c r="H5" s="607"/>
      <c r="I5" s="607"/>
      <c r="J5" s="607"/>
      <c r="K5" s="607"/>
      <c r="L5" s="607"/>
      <c r="M5" s="607"/>
    </row>
    <row r="6" spans="1:13">
      <c r="A6" s="607"/>
      <c r="B6" s="607" t="s">
        <v>22</v>
      </c>
      <c r="C6" s="607"/>
      <c r="D6" s="607"/>
      <c r="E6" s="607"/>
      <c r="F6" s="607"/>
      <c r="G6" s="607"/>
      <c r="H6" s="607"/>
      <c r="I6" s="614">
        <v>275382</v>
      </c>
      <c r="J6" s="615"/>
      <c r="K6" s="616">
        <v>422072.72652000003</v>
      </c>
      <c r="L6" s="872" t="s">
        <v>1461</v>
      </c>
      <c r="M6" s="607"/>
    </row>
    <row r="7" spans="1:13">
      <c r="A7" s="607"/>
      <c r="B7" s="617" t="s">
        <v>23</v>
      </c>
      <c r="C7" s="607"/>
      <c r="D7" s="607"/>
      <c r="E7" s="607"/>
      <c r="F7" s="607"/>
      <c r="G7" s="607"/>
      <c r="H7" s="607"/>
      <c r="I7" s="618">
        <v>54966</v>
      </c>
      <c r="J7" s="615"/>
      <c r="K7" s="619">
        <v>65621.357120000001</v>
      </c>
      <c r="L7" s="607"/>
      <c r="M7" s="607"/>
    </row>
    <row r="8" spans="1:13">
      <c r="A8" s="607"/>
      <c r="B8" s="607"/>
      <c r="C8" s="607"/>
      <c r="D8" s="607"/>
      <c r="E8" s="607"/>
      <c r="F8" s="607"/>
      <c r="G8" s="607"/>
      <c r="H8" s="607"/>
      <c r="I8" s="620">
        <v>330348</v>
      </c>
      <c r="J8" s="615"/>
      <c r="K8" s="620">
        <v>487694.08364000003</v>
      </c>
      <c r="L8" s="607"/>
      <c r="M8" s="607"/>
    </row>
    <row r="9" spans="1:13">
      <c r="A9" s="607"/>
      <c r="B9" s="613" t="s">
        <v>1429</v>
      </c>
      <c r="C9" s="607"/>
      <c r="D9" s="607"/>
      <c r="E9" s="607"/>
      <c r="F9" s="607"/>
      <c r="G9" s="607"/>
      <c r="H9" s="607"/>
      <c r="I9" s="621"/>
      <c r="J9" s="615"/>
      <c r="K9" s="621"/>
      <c r="L9" s="607"/>
      <c r="M9" s="607"/>
    </row>
    <row r="10" spans="1:13">
      <c r="A10" s="607"/>
      <c r="B10" s="607" t="s">
        <v>22</v>
      </c>
      <c r="C10" s="607"/>
      <c r="D10" s="607"/>
      <c r="E10" s="607"/>
      <c r="F10" s="607"/>
      <c r="G10" s="607"/>
      <c r="H10" s="607"/>
      <c r="I10" s="614">
        <v>4155</v>
      </c>
      <c r="J10" s="615"/>
      <c r="K10" s="616">
        <v>34944814.409842253</v>
      </c>
      <c r="L10" s="607"/>
      <c r="M10" s="607"/>
    </row>
    <row r="11" spans="1:13">
      <c r="A11" s="607"/>
      <c r="B11" s="617" t="s">
        <v>23</v>
      </c>
      <c r="C11" s="607"/>
      <c r="D11" s="607"/>
      <c r="E11" s="607"/>
      <c r="F11" s="607"/>
      <c r="G11" s="607"/>
      <c r="H11" s="607"/>
      <c r="I11" s="618">
        <v>1810</v>
      </c>
      <c r="J11" s="615"/>
      <c r="K11" s="619">
        <v>0</v>
      </c>
      <c r="L11" s="607"/>
      <c r="M11" s="607"/>
    </row>
    <row r="12" spans="1:13">
      <c r="A12" s="607"/>
      <c r="B12" s="607"/>
      <c r="C12" s="607"/>
      <c r="D12" s="607"/>
      <c r="E12" s="607"/>
      <c r="F12" s="607"/>
      <c r="G12" s="607"/>
      <c r="H12" s="607"/>
      <c r="I12" s="620">
        <v>5965</v>
      </c>
      <c r="J12" s="615"/>
      <c r="K12" s="620">
        <v>34944814.409842253</v>
      </c>
      <c r="L12" s="607"/>
      <c r="M12" s="607"/>
    </row>
    <row r="13" spans="1:13" ht="13.5" thickBot="1">
      <c r="A13" s="607"/>
      <c r="B13" s="613" t="s">
        <v>25</v>
      </c>
      <c r="C13" s="607"/>
      <c r="D13" s="607"/>
      <c r="E13" s="607"/>
      <c r="F13" s="607"/>
      <c r="G13" s="607"/>
      <c r="H13" s="607"/>
      <c r="I13" s="622">
        <v>336313</v>
      </c>
      <c r="J13" s="615"/>
      <c r="K13" s="622">
        <v>35432508.493482254</v>
      </c>
      <c r="L13" s="607"/>
      <c r="M13" s="607"/>
    </row>
    <row r="14" spans="1:13" ht="13.5" thickTop="1">
      <c r="A14" s="607"/>
      <c r="B14" s="607"/>
      <c r="C14" s="607"/>
      <c r="D14" s="607"/>
      <c r="E14" s="607"/>
      <c r="F14" s="607"/>
      <c r="G14" s="607"/>
      <c r="H14" s="607"/>
      <c r="I14" s="607"/>
      <c r="J14" s="607"/>
      <c r="K14" s="607"/>
      <c r="L14" s="607"/>
      <c r="M14" s="607"/>
    </row>
    <row r="15" spans="1:13">
      <c r="A15" s="607"/>
      <c r="B15" s="1116" t="s">
        <v>26</v>
      </c>
      <c r="C15" s="1116"/>
      <c r="D15" s="1116"/>
      <c r="E15" s="1116"/>
      <c r="F15" s="1116"/>
      <c r="G15" s="1116"/>
      <c r="H15" s="1116"/>
      <c r="I15" s="607"/>
      <c r="J15" s="607"/>
      <c r="K15" s="607"/>
      <c r="L15" s="607"/>
      <c r="M15" s="607"/>
    </row>
    <row r="16" spans="1:13">
      <c r="A16" s="607"/>
      <c r="B16" s="1115"/>
      <c r="C16" s="1115"/>
      <c r="D16" s="1115"/>
      <c r="E16" s="1115"/>
      <c r="F16" s="1115"/>
      <c r="G16" s="1115"/>
      <c r="H16" s="1115"/>
      <c r="I16" s="1115"/>
      <c r="J16" s="607"/>
      <c r="K16" s="607"/>
      <c r="L16" s="607"/>
      <c r="M16" s="607"/>
    </row>
    <row r="17" spans="1:13">
      <c r="A17" s="623"/>
      <c r="B17" s="624"/>
      <c r="C17" s="624"/>
      <c r="D17" s="624"/>
      <c r="E17" s="624"/>
      <c r="F17" s="624"/>
      <c r="G17" s="624"/>
      <c r="H17" s="624"/>
      <c r="I17" s="623"/>
      <c r="J17" s="623"/>
      <c r="K17" s="623"/>
      <c r="L17" s="607"/>
      <c r="M17" s="607"/>
    </row>
    <row r="18" spans="1:13">
      <c r="A18" s="607"/>
      <c r="B18" s="1117"/>
      <c r="C18" s="1117"/>
      <c r="D18" s="1117"/>
      <c r="E18" s="1117"/>
      <c r="F18" s="1117"/>
      <c r="G18" s="1117"/>
      <c r="H18" s="1117"/>
      <c r="I18" s="1117"/>
      <c r="J18" s="607"/>
      <c r="K18" s="625"/>
      <c r="L18" s="607"/>
      <c r="M18" s="607"/>
    </row>
    <row r="19" spans="1:13">
      <c r="A19" s="607"/>
      <c r="B19" s="607"/>
      <c r="C19" s="607"/>
      <c r="D19" s="607"/>
      <c r="E19" s="607"/>
      <c r="F19" s="607"/>
      <c r="G19" s="607"/>
      <c r="H19" s="607"/>
      <c r="I19" s="607"/>
      <c r="J19" s="607"/>
      <c r="K19" s="607"/>
      <c r="L19" s="607"/>
      <c r="M19" s="607"/>
    </row>
  </sheetData>
  <mergeCells count="3">
    <mergeCell ref="B15:H15"/>
    <mergeCell ref="B16:I16"/>
    <mergeCell ref="B18:I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O58"/>
  <sheetViews>
    <sheetView topLeftCell="A19" workbookViewId="0">
      <selection activeCell="J34" sqref="J34"/>
    </sheetView>
  </sheetViews>
  <sheetFormatPr defaultRowHeight="12.75"/>
  <cols>
    <col min="1" max="1" width="26.85546875" customWidth="1"/>
    <col min="2" max="2" width="18.42578125" customWidth="1"/>
    <col min="3" max="3" width="9.140625" hidden="1" customWidth="1"/>
    <col min="4" max="4" width="19.28515625" customWidth="1"/>
    <col min="5" max="5" width="18.85546875" customWidth="1"/>
    <col min="6" max="6" width="17.7109375" customWidth="1"/>
    <col min="7" max="7" width="20.7109375" customWidth="1"/>
    <col min="8" max="8" width="20.42578125" customWidth="1"/>
    <col min="9" max="9" width="19.85546875" customWidth="1"/>
    <col min="10" max="10" width="16.28515625" customWidth="1"/>
    <col min="11" max="11" width="13.85546875" customWidth="1"/>
    <col min="12" max="12" width="14.42578125" customWidth="1"/>
    <col min="13" max="13" width="15.85546875" customWidth="1"/>
    <col min="14" max="14" width="19.5703125" customWidth="1"/>
    <col min="15" max="15" width="18.5703125" customWidth="1"/>
  </cols>
  <sheetData>
    <row r="1" spans="1:14" ht="15.75">
      <c r="A1" s="976" t="s">
        <v>254</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3" t="s">
        <v>101</v>
      </c>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5">
      <c r="A17" s="147" t="s">
        <v>257</v>
      </c>
      <c r="B17" s="38"/>
      <c r="C17" s="49"/>
      <c r="D17" s="38"/>
      <c r="E17" s="34"/>
      <c r="F17" s="36"/>
      <c r="G17" s="39"/>
      <c r="H17" s="34"/>
      <c r="I17" s="34"/>
      <c r="J17" s="34"/>
      <c r="K17" s="34"/>
      <c r="L17" s="40"/>
      <c r="M17" s="34"/>
      <c r="N17" s="34"/>
    </row>
    <row r="18" spans="1:15">
      <c r="A18" s="34"/>
      <c r="B18" s="38"/>
      <c r="C18" s="34"/>
      <c r="D18" s="38"/>
      <c r="E18" s="34"/>
      <c r="F18" s="38"/>
      <c r="G18" s="39"/>
      <c r="H18" s="34"/>
      <c r="I18" s="34"/>
      <c r="J18" s="34"/>
      <c r="K18" s="34"/>
      <c r="L18" s="40"/>
      <c r="M18" s="34"/>
      <c r="N18" s="34"/>
    </row>
    <row r="19" spans="1:15">
      <c r="A19" s="34" t="s">
        <v>36</v>
      </c>
      <c r="B19" s="38"/>
      <c r="C19" s="34"/>
      <c r="D19" s="38"/>
      <c r="E19" s="34"/>
      <c r="F19" s="38"/>
      <c r="G19" s="39"/>
      <c r="H19" s="34"/>
      <c r="I19" s="34"/>
      <c r="J19" s="34"/>
      <c r="K19" s="34"/>
      <c r="L19" s="40"/>
      <c r="M19" s="34"/>
      <c r="N19" s="34"/>
    </row>
    <row r="20" spans="1:15">
      <c r="A20" s="34"/>
      <c r="B20" s="38"/>
      <c r="C20" s="34"/>
      <c r="D20" s="38"/>
      <c r="E20" s="34"/>
      <c r="F20" s="38"/>
      <c r="G20" s="39"/>
      <c r="H20" s="34"/>
      <c r="I20" s="34"/>
      <c r="J20" s="34"/>
      <c r="K20" s="34"/>
      <c r="L20" s="40"/>
      <c r="M20" s="34"/>
      <c r="N20" s="34"/>
    </row>
    <row r="21" spans="1:15" ht="13.5" thickBot="1">
      <c r="A21" s="46" t="s">
        <v>34</v>
      </c>
      <c r="B21" s="33"/>
      <c r="C21" s="46"/>
      <c r="D21" s="33"/>
      <c r="E21" s="34"/>
      <c r="F21" s="38"/>
      <c r="G21" s="39"/>
      <c r="H21" s="34"/>
      <c r="I21" s="34"/>
      <c r="J21" s="34"/>
      <c r="K21" s="34"/>
      <c r="L21" s="50"/>
      <c r="M21" s="34"/>
      <c r="N21" s="34"/>
    </row>
    <row r="22" spans="1:15" ht="12.75" customHeight="1">
      <c r="A22" s="973" t="s">
        <v>37</v>
      </c>
      <c r="B22" s="969" t="s">
        <v>38</v>
      </c>
      <c r="C22" s="969" t="s">
        <v>39</v>
      </c>
      <c r="D22" s="969" t="s">
        <v>258</v>
      </c>
      <c r="E22" s="969" t="s">
        <v>40</v>
      </c>
      <c r="F22" s="969" t="s">
        <v>41</v>
      </c>
      <c r="G22" s="971" t="s">
        <v>42</v>
      </c>
      <c r="H22" s="969" t="s">
        <v>43</v>
      </c>
      <c r="I22" s="969" t="s">
        <v>15</v>
      </c>
      <c r="J22" s="969" t="s">
        <v>17</v>
      </c>
      <c r="K22" s="969" t="s">
        <v>16</v>
      </c>
      <c r="L22" s="969" t="s">
        <v>259</v>
      </c>
      <c r="M22" s="979" t="s">
        <v>260</v>
      </c>
      <c r="N22" s="969" t="s">
        <v>261</v>
      </c>
      <c r="O22" s="53" t="s">
        <v>133</v>
      </c>
    </row>
    <row r="23" spans="1:15" ht="38.25" customHeight="1">
      <c r="A23" s="974"/>
      <c r="B23" s="970"/>
      <c r="C23" s="970"/>
      <c r="D23" s="970"/>
      <c r="E23" s="970"/>
      <c r="F23" s="970"/>
      <c r="G23" s="972"/>
      <c r="H23" s="970"/>
      <c r="I23" s="970"/>
      <c r="J23" s="970"/>
      <c r="K23" s="970"/>
      <c r="L23" s="970"/>
      <c r="M23" s="980"/>
      <c r="N23" s="970"/>
      <c r="O23" s="57" t="s">
        <v>18</v>
      </c>
    </row>
    <row r="24" spans="1:15" ht="13.5" thickBot="1">
      <c r="A24" s="129"/>
      <c r="B24" s="130"/>
      <c r="C24" s="130"/>
      <c r="D24" s="131"/>
      <c r="E24" s="131"/>
      <c r="F24" s="131"/>
      <c r="G24" s="131"/>
      <c r="H24" s="130" t="s">
        <v>44</v>
      </c>
      <c r="I24" s="130" t="s">
        <v>44</v>
      </c>
      <c r="J24" s="130" t="s">
        <v>44</v>
      </c>
      <c r="K24" s="130" t="s">
        <v>44</v>
      </c>
      <c r="L24" s="130" t="s">
        <v>44</v>
      </c>
      <c r="M24" s="130" t="s">
        <v>44</v>
      </c>
      <c r="N24" s="132" t="s">
        <v>44</v>
      </c>
      <c r="O24" s="132" t="s">
        <v>44</v>
      </c>
    </row>
    <row r="25" spans="1:15" s="160" customFormat="1">
      <c r="A25" s="424" t="s">
        <v>67</v>
      </c>
      <c r="B25" s="425"/>
      <c r="C25" s="425"/>
      <c r="D25" s="424" t="s">
        <v>262</v>
      </c>
      <c r="E25" s="426" t="s">
        <v>109</v>
      </c>
      <c r="F25" s="427" t="s">
        <v>263</v>
      </c>
      <c r="G25" s="428" t="s">
        <v>264</v>
      </c>
      <c r="H25" s="429" t="s">
        <v>265</v>
      </c>
      <c r="I25" s="636">
        <v>23640</v>
      </c>
      <c r="J25" s="637"/>
      <c r="K25" s="636">
        <v>23640</v>
      </c>
      <c r="L25" s="638">
        <v>19680</v>
      </c>
      <c r="M25" s="637">
        <v>3960</v>
      </c>
      <c r="N25" s="636">
        <v>3960</v>
      </c>
      <c r="O25" s="430"/>
    </row>
    <row r="26" spans="1:15" s="160" customFormat="1">
      <c r="A26" s="424" t="s">
        <v>67</v>
      </c>
      <c r="B26" s="425"/>
      <c r="C26" s="425"/>
      <c r="D26" s="424" t="s">
        <v>266</v>
      </c>
      <c r="E26" s="426" t="s">
        <v>113</v>
      </c>
      <c r="F26" s="427" t="s">
        <v>267</v>
      </c>
      <c r="G26" s="428" t="s">
        <v>268</v>
      </c>
      <c r="H26" s="429" t="s">
        <v>269</v>
      </c>
      <c r="I26" s="636">
        <v>7182</v>
      </c>
      <c r="J26" s="637"/>
      <c r="K26" s="636">
        <v>7182</v>
      </c>
      <c r="L26" s="638"/>
      <c r="M26" s="636">
        <v>7182</v>
      </c>
      <c r="N26" s="636">
        <v>7182</v>
      </c>
      <c r="O26" s="430"/>
    </row>
    <row r="27" spans="1:15" s="32" customFormat="1" ht="38.25">
      <c r="A27" s="431" t="s">
        <v>67</v>
      </c>
      <c r="B27" s="402" t="s">
        <v>270</v>
      </c>
      <c r="C27" s="432"/>
      <c r="D27" s="433" t="s">
        <v>271</v>
      </c>
      <c r="E27" s="434" t="s">
        <v>124</v>
      </c>
      <c r="F27" s="433" t="s">
        <v>272</v>
      </c>
      <c r="G27" s="433" t="s">
        <v>273</v>
      </c>
      <c r="H27" s="435" t="s">
        <v>274</v>
      </c>
      <c r="I27" s="639">
        <v>431580.48</v>
      </c>
      <c r="J27" s="640"/>
      <c r="K27" s="641">
        <v>431580.48</v>
      </c>
      <c r="L27" s="642"/>
      <c r="M27" s="643">
        <v>431580.48</v>
      </c>
      <c r="N27" s="644">
        <v>431580.48</v>
      </c>
      <c r="O27" s="204"/>
    </row>
    <row r="28" spans="1:15" s="32" customFormat="1" ht="25.5">
      <c r="A28" s="431" t="s">
        <v>67</v>
      </c>
      <c r="B28" s="432"/>
      <c r="C28" s="432"/>
      <c r="D28" s="433" t="s">
        <v>275</v>
      </c>
      <c r="E28" s="434" t="s">
        <v>121</v>
      </c>
      <c r="F28" s="433" t="s">
        <v>276</v>
      </c>
      <c r="G28" s="433" t="s">
        <v>277</v>
      </c>
      <c r="H28" s="436" t="s">
        <v>278</v>
      </c>
      <c r="I28" s="639">
        <v>3415.44</v>
      </c>
      <c r="J28" s="640"/>
      <c r="K28" s="641">
        <v>3415.44</v>
      </c>
      <c r="L28" s="642"/>
      <c r="M28" s="643">
        <v>3415.44</v>
      </c>
      <c r="N28" s="644">
        <v>3415.44</v>
      </c>
      <c r="O28" s="204"/>
    </row>
    <row r="29" spans="1:15" s="160" customFormat="1" ht="25.5">
      <c r="A29" s="424" t="s">
        <v>65</v>
      </c>
      <c r="B29" s="425"/>
      <c r="C29" s="425"/>
      <c r="D29" s="424" t="s">
        <v>279</v>
      </c>
      <c r="E29" s="426" t="s">
        <v>116</v>
      </c>
      <c r="F29" s="427" t="s">
        <v>280</v>
      </c>
      <c r="G29" s="428" t="s">
        <v>281</v>
      </c>
      <c r="H29" s="428" t="s">
        <v>282</v>
      </c>
      <c r="I29" s="636">
        <v>4000</v>
      </c>
      <c r="J29" s="637"/>
      <c r="K29" s="638">
        <v>4000</v>
      </c>
      <c r="L29" s="638"/>
      <c r="M29" s="637">
        <v>4000</v>
      </c>
      <c r="N29" s="636">
        <v>4000</v>
      </c>
      <c r="O29" s="430"/>
    </row>
    <row r="30" spans="1:15" s="160" customFormat="1" ht="25.5">
      <c r="A30" s="424" t="s">
        <v>283</v>
      </c>
      <c r="B30" s="425"/>
      <c r="C30" s="425"/>
      <c r="D30" s="424" t="s">
        <v>284</v>
      </c>
      <c r="E30" s="426" t="s">
        <v>119</v>
      </c>
      <c r="F30" s="427" t="s">
        <v>285</v>
      </c>
      <c r="G30" s="429" t="s">
        <v>286</v>
      </c>
      <c r="H30" s="428" t="s">
        <v>287</v>
      </c>
      <c r="I30" s="636">
        <v>149306.9</v>
      </c>
      <c r="J30" s="637"/>
      <c r="K30" s="638">
        <v>149306.9</v>
      </c>
      <c r="L30" s="638">
        <v>105825.4</v>
      </c>
      <c r="M30" s="637">
        <v>43481.5</v>
      </c>
      <c r="N30" s="636">
        <v>43481.5</v>
      </c>
      <c r="O30" s="430"/>
    </row>
    <row r="31" spans="1:15" s="206" customFormat="1" ht="25.5">
      <c r="A31" s="431" t="s">
        <v>288</v>
      </c>
      <c r="B31" s="402"/>
      <c r="C31" s="402"/>
      <c r="D31" s="434" t="s">
        <v>289</v>
      </c>
      <c r="E31" s="434" t="s">
        <v>114</v>
      </c>
      <c r="F31" s="433" t="s">
        <v>267</v>
      </c>
      <c r="G31" s="434" t="s">
        <v>290</v>
      </c>
      <c r="H31" s="436" t="s">
        <v>291</v>
      </c>
      <c r="I31" s="645">
        <v>11000</v>
      </c>
      <c r="J31" s="646"/>
      <c r="K31" s="645">
        <v>11000</v>
      </c>
      <c r="L31" s="647"/>
      <c r="M31" s="648">
        <v>11000</v>
      </c>
      <c r="N31" s="649">
        <v>11000</v>
      </c>
      <c r="O31" s="205"/>
    </row>
    <row r="32" spans="1:15" s="32" customFormat="1" ht="25.5">
      <c r="A32" s="437" t="s">
        <v>292</v>
      </c>
      <c r="B32" s="432"/>
      <c r="C32" s="432"/>
      <c r="D32" s="434" t="s">
        <v>294</v>
      </c>
      <c r="E32" s="434" t="s">
        <v>122</v>
      </c>
      <c r="F32" s="434" t="s">
        <v>295</v>
      </c>
      <c r="G32" s="434" t="s">
        <v>296</v>
      </c>
      <c r="H32" s="436" t="s">
        <v>297</v>
      </c>
      <c r="I32" s="639">
        <v>5158</v>
      </c>
      <c r="J32" s="640"/>
      <c r="K32" s="641">
        <v>5158</v>
      </c>
      <c r="L32" s="642"/>
      <c r="M32" s="643">
        <v>5158</v>
      </c>
      <c r="N32" s="644">
        <v>5158</v>
      </c>
      <c r="O32" s="204"/>
    </row>
    <row r="33" spans="1:15" s="160" customFormat="1">
      <c r="A33" s="424" t="s">
        <v>298</v>
      </c>
      <c r="B33" s="425"/>
      <c r="C33" s="425"/>
      <c r="D33" s="424" t="s">
        <v>266</v>
      </c>
      <c r="E33" s="426" t="s">
        <v>115</v>
      </c>
      <c r="F33" s="427" t="s">
        <v>267</v>
      </c>
      <c r="G33" s="428" t="s">
        <v>299</v>
      </c>
      <c r="H33" s="429" t="s">
        <v>273</v>
      </c>
      <c r="I33" s="636">
        <v>7182</v>
      </c>
      <c r="J33" s="637"/>
      <c r="K33" s="636">
        <v>7182</v>
      </c>
      <c r="L33" s="637"/>
      <c r="M33" s="637">
        <v>7182</v>
      </c>
      <c r="N33" s="636">
        <v>7182</v>
      </c>
      <c r="O33" s="430"/>
    </row>
    <row r="34" spans="1:15" s="206" customFormat="1" ht="25.5">
      <c r="A34" s="421" t="s">
        <v>298</v>
      </c>
      <c r="B34" s="422"/>
      <c r="C34" s="422"/>
      <c r="D34" s="421" t="s">
        <v>294</v>
      </c>
      <c r="E34" s="421" t="s">
        <v>123</v>
      </c>
      <c r="F34" s="421" t="s">
        <v>300</v>
      </c>
      <c r="G34" s="421" t="s">
        <v>296</v>
      </c>
      <c r="H34" s="423" t="s">
        <v>297</v>
      </c>
      <c r="I34" s="650">
        <v>8776.9699999999993</v>
      </c>
      <c r="J34" s="651"/>
      <c r="K34" s="650">
        <v>8776.9699999999993</v>
      </c>
      <c r="L34" s="652"/>
      <c r="M34" s="653">
        <v>8776.9699999999993</v>
      </c>
      <c r="N34" s="653">
        <v>8776.9699999999993</v>
      </c>
      <c r="O34" s="208"/>
    </row>
    <row r="35" spans="1:15" s="206" customFormat="1" ht="25.5">
      <c r="A35" s="421" t="s">
        <v>301</v>
      </c>
      <c r="B35" s="422"/>
      <c r="C35" s="422"/>
      <c r="D35" s="421" t="s">
        <v>294</v>
      </c>
      <c r="E35" s="421" t="s">
        <v>110</v>
      </c>
      <c r="F35" s="421" t="s">
        <v>302</v>
      </c>
      <c r="G35" s="421" t="s">
        <v>1175</v>
      </c>
      <c r="H35" s="423" t="s">
        <v>1176</v>
      </c>
      <c r="I35" s="650">
        <v>1673.98</v>
      </c>
      <c r="J35" s="651"/>
      <c r="K35" s="650">
        <v>1673.98</v>
      </c>
      <c r="L35" s="652"/>
      <c r="M35" s="653">
        <v>1673.98</v>
      </c>
      <c r="N35" s="653">
        <v>1673.98</v>
      </c>
      <c r="O35" s="208"/>
    </row>
    <row r="36" spans="1:15" s="206" customFormat="1" ht="25.5">
      <c r="A36" s="421" t="s">
        <v>301</v>
      </c>
      <c r="B36" s="422"/>
      <c r="C36" s="422"/>
      <c r="D36" s="421" t="s">
        <v>294</v>
      </c>
      <c r="E36" s="421" t="s">
        <v>112</v>
      </c>
      <c r="F36" s="421" t="s">
        <v>302</v>
      </c>
      <c r="G36" s="421" t="s">
        <v>268</v>
      </c>
      <c r="H36" s="423" t="s">
        <v>269</v>
      </c>
      <c r="I36" s="650">
        <v>542.4</v>
      </c>
      <c r="J36" s="651"/>
      <c r="K36" s="650">
        <v>542.4</v>
      </c>
      <c r="L36" s="652"/>
      <c r="M36" s="653">
        <v>542.4</v>
      </c>
      <c r="N36" s="653">
        <v>542.4</v>
      </c>
      <c r="O36" s="208"/>
    </row>
    <row r="37" spans="1:15" s="160" customFormat="1" ht="25.5">
      <c r="A37" s="424" t="s">
        <v>303</v>
      </c>
      <c r="B37" s="425"/>
      <c r="C37" s="425"/>
      <c r="D37" s="424" t="s">
        <v>304</v>
      </c>
      <c r="E37" s="426" t="s">
        <v>118</v>
      </c>
      <c r="F37" s="427" t="s">
        <v>305</v>
      </c>
      <c r="G37" s="428" t="s">
        <v>286</v>
      </c>
      <c r="H37" s="429" t="s">
        <v>287</v>
      </c>
      <c r="I37" s="636">
        <v>5027.3999999999996</v>
      </c>
      <c r="J37" s="636"/>
      <c r="K37" s="636">
        <v>5027.3999999999996</v>
      </c>
      <c r="L37" s="638"/>
      <c r="M37" s="637">
        <v>5027.3999999999996</v>
      </c>
      <c r="N37" s="636">
        <v>5027.3999999999996</v>
      </c>
      <c r="O37" s="430"/>
    </row>
    <row r="38" spans="1:15" s="160" customFormat="1">
      <c r="A38" s="424" t="s">
        <v>306</v>
      </c>
      <c r="B38" s="425"/>
      <c r="C38" s="425" t="s">
        <v>293</v>
      </c>
      <c r="D38" s="424" t="s">
        <v>307</v>
      </c>
      <c r="E38" s="426" t="s">
        <v>120</v>
      </c>
      <c r="F38" s="427" t="s">
        <v>103</v>
      </c>
      <c r="G38" s="428" t="s">
        <v>308</v>
      </c>
      <c r="H38" s="428" t="s">
        <v>309</v>
      </c>
      <c r="I38" s="636">
        <v>153440.37</v>
      </c>
      <c r="J38" s="638"/>
      <c r="K38" s="636">
        <v>153440.37</v>
      </c>
      <c r="L38" s="638">
        <v>77722.350000000006</v>
      </c>
      <c r="M38" s="637">
        <f>K38-L38</f>
        <v>75718.01999999999</v>
      </c>
      <c r="N38" s="636">
        <f>M38</f>
        <v>75718.01999999999</v>
      </c>
      <c r="O38" s="430"/>
    </row>
    <row r="39" spans="1:15">
      <c r="A39" s="54"/>
      <c r="B39" s="139"/>
      <c r="C39" s="139"/>
      <c r="D39" s="55"/>
      <c r="E39" s="55"/>
      <c r="F39" s="55"/>
      <c r="G39" s="55"/>
      <c r="H39" s="138"/>
      <c r="I39" s="654"/>
      <c r="J39" s="640">
        <f>SUM(H39:I39)</f>
        <v>0</v>
      </c>
      <c r="K39" s="641"/>
      <c r="L39" s="642">
        <f>SUM(J39-K39)</f>
        <v>0</v>
      </c>
      <c r="M39" s="643"/>
      <c r="N39" s="644">
        <f>SUM(L39-M39)</f>
        <v>0</v>
      </c>
      <c r="O39" s="154">
        <f>SUM(M39-N39)</f>
        <v>0</v>
      </c>
    </row>
    <row r="40" spans="1:15" ht="13.5" thickBot="1">
      <c r="A40" s="66"/>
      <c r="B40" s="67"/>
      <c r="C40" s="68"/>
      <c r="D40" s="67"/>
      <c r="E40" s="69"/>
      <c r="F40" s="67"/>
      <c r="G40" s="70"/>
      <c r="H40" s="153"/>
      <c r="I40" s="641"/>
      <c r="J40" s="640">
        <f>SUM(H40:I40)</f>
        <v>0</v>
      </c>
      <c r="K40" s="641"/>
      <c r="L40" s="642">
        <f>SUM(J40-K40)</f>
        <v>0</v>
      </c>
      <c r="M40" s="641"/>
      <c r="N40" s="644">
        <f>SUM(L40-M40)</f>
        <v>0</v>
      </c>
      <c r="O40" s="154">
        <f>SUM(M40-N40)</f>
        <v>0</v>
      </c>
    </row>
    <row r="41" spans="1:15" ht="13.5" thickBot="1">
      <c r="A41" s="71" t="s">
        <v>54</v>
      </c>
      <c r="B41" s="72"/>
      <c r="C41" s="72"/>
      <c r="D41" s="72"/>
      <c r="E41" s="72"/>
      <c r="F41" s="72"/>
      <c r="G41" s="73"/>
      <c r="H41" s="155">
        <f t="shared" ref="H41:O41" si="0">SUM(H25:H40)</f>
        <v>0</v>
      </c>
      <c r="I41" s="155">
        <f t="shared" si="0"/>
        <v>811925.94</v>
      </c>
      <c r="J41" s="155">
        <f t="shared" si="0"/>
        <v>0</v>
      </c>
      <c r="K41" s="155">
        <f t="shared" si="0"/>
        <v>811925.94</v>
      </c>
      <c r="L41" s="155">
        <f t="shared" si="0"/>
        <v>203227.75</v>
      </c>
      <c r="M41" s="155">
        <f t="shared" si="0"/>
        <v>608698.19000000006</v>
      </c>
      <c r="N41" s="155">
        <f t="shared" si="0"/>
        <v>608698.19000000006</v>
      </c>
      <c r="O41" s="156">
        <f t="shared" si="0"/>
        <v>0</v>
      </c>
    </row>
    <row r="42" spans="1:15" ht="13.5" thickBot="1">
      <c r="A42" s="981"/>
      <c r="B42" s="982"/>
      <c r="C42" s="982"/>
      <c r="D42" s="982"/>
      <c r="E42" s="982"/>
      <c r="F42" s="982"/>
      <c r="G42" s="983"/>
      <c r="H42" s="76"/>
      <c r="I42" s="76"/>
      <c r="J42" s="77"/>
      <c r="K42" s="76"/>
      <c r="L42" s="78"/>
      <c r="M42" s="79"/>
      <c r="N42" s="80"/>
      <c r="O42" s="80"/>
    </row>
    <row r="43" spans="1:15" ht="13.5" thickBot="1">
      <c r="A43" s="71" t="s">
        <v>55</v>
      </c>
      <c r="B43" s="72"/>
      <c r="C43" s="72"/>
      <c r="D43" s="72"/>
      <c r="E43" s="72"/>
      <c r="F43" s="72"/>
      <c r="G43" s="73"/>
      <c r="H43" s="27"/>
      <c r="I43" s="27"/>
      <c r="J43" s="28"/>
      <c r="K43" s="27"/>
      <c r="L43" s="82"/>
      <c r="M43" s="27"/>
      <c r="N43" s="29"/>
      <c r="O43" s="29">
        <f>SUM(O41/1000)</f>
        <v>0</v>
      </c>
    </row>
    <row r="44" spans="1:15" ht="13.5" thickBot="1">
      <c r="A44" s="83" t="s">
        <v>56</v>
      </c>
      <c r="B44" s="84"/>
      <c r="C44" s="85"/>
      <c r="D44" s="84"/>
      <c r="E44" s="86"/>
      <c r="F44" s="87"/>
      <c r="G44" s="88"/>
      <c r="H44" s="86"/>
      <c r="I44" s="86"/>
      <c r="J44" s="89"/>
      <c r="K44" s="140"/>
      <c r="L44" s="90"/>
      <c r="M44" s="91"/>
      <c r="N44" s="92"/>
      <c r="O44" s="92"/>
    </row>
    <row r="45" spans="1:15">
      <c r="A45" s="93"/>
      <c r="B45" s="94"/>
      <c r="C45" s="95"/>
      <c r="D45" s="94"/>
      <c r="E45" s="96"/>
      <c r="F45" s="94"/>
      <c r="G45" s="97"/>
      <c r="H45" s="98"/>
      <c r="I45" s="98"/>
      <c r="J45" s="99">
        <f>SUM(H45:I45)</f>
        <v>0</v>
      </c>
      <c r="K45" s="107"/>
      <c r="L45" s="100">
        <f>SUM(J45-K45)</f>
        <v>0</v>
      </c>
      <c r="M45" s="98"/>
      <c r="N45" s="101">
        <f>SUM(L45-M45)</f>
        <v>0</v>
      </c>
      <c r="O45" s="110">
        <f>SUM(M45-N45)</f>
        <v>0</v>
      </c>
    </row>
    <row r="46" spans="1:15" ht="13.5" thickBot="1">
      <c r="A46" s="114"/>
      <c r="B46" s="115"/>
      <c r="C46" s="116"/>
      <c r="D46" s="115"/>
      <c r="E46" s="117"/>
      <c r="F46" s="115"/>
      <c r="G46" s="118"/>
      <c r="H46" s="119"/>
      <c r="I46" s="119"/>
      <c r="J46" s="120">
        <f>SUM(H46:I46)</f>
        <v>0</v>
      </c>
      <c r="K46" s="119"/>
      <c r="L46" s="121">
        <f>SUM(J46-K46)</f>
        <v>0</v>
      </c>
      <c r="M46" s="119"/>
      <c r="N46" s="110">
        <f>SUM(L46-M46)</f>
        <v>0</v>
      </c>
    </row>
    <row r="47" spans="1:15" ht="13.5" thickBot="1">
      <c r="A47" s="71" t="s">
        <v>54</v>
      </c>
      <c r="B47" s="72"/>
      <c r="C47" s="72"/>
      <c r="D47" s="72"/>
      <c r="E47" s="72"/>
      <c r="F47" s="72"/>
      <c r="G47" s="73"/>
      <c r="H47" s="155">
        <f>SUM(H30:H46)</f>
        <v>0</v>
      </c>
      <c r="I47" s="155">
        <v>0</v>
      </c>
      <c r="J47" s="155">
        <f>SUM(J30:J46)</f>
        <v>0</v>
      </c>
      <c r="K47" s="155">
        <v>0</v>
      </c>
      <c r="L47" s="155">
        <v>0</v>
      </c>
      <c r="M47" s="155">
        <v>0</v>
      </c>
      <c r="N47" s="156">
        <v>0</v>
      </c>
      <c r="O47" s="156">
        <f>SUM(O30:O46)</f>
        <v>0</v>
      </c>
    </row>
    <row r="48" spans="1:15" ht="13.5" thickBot="1">
      <c r="A48" s="981"/>
      <c r="B48" s="982"/>
      <c r="C48" s="982"/>
      <c r="D48" s="982"/>
      <c r="E48" s="982"/>
      <c r="F48" s="982"/>
      <c r="G48" s="983"/>
      <c r="H48" s="76"/>
      <c r="I48" s="76"/>
      <c r="J48" s="77"/>
      <c r="K48" s="76"/>
      <c r="L48" s="78"/>
      <c r="M48" s="79"/>
      <c r="N48" s="80"/>
      <c r="O48" s="80"/>
    </row>
    <row r="49" spans="1:15" ht="13.5" thickBot="1">
      <c r="A49" s="71" t="s">
        <v>55</v>
      </c>
      <c r="B49" s="72"/>
      <c r="C49" s="72"/>
      <c r="D49" s="72"/>
      <c r="E49" s="72"/>
      <c r="F49" s="72"/>
      <c r="G49" s="73"/>
      <c r="H49" s="27"/>
      <c r="I49" s="27">
        <f>SUM(I47/1000)</f>
        <v>0</v>
      </c>
      <c r="J49" s="28">
        <f t="shared" ref="J49:O49" si="1">SUM(J47/1000)</f>
        <v>0</v>
      </c>
      <c r="K49" s="27">
        <f t="shared" si="1"/>
        <v>0</v>
      </c>
      <c r="L49" s="82">
        <f t="shared" si="1"/>
        <v>0</v>
      </c>
      <c r="M49" s="27">
        <f t="shared" si="1"/>
        <v>0</v>
      </c>
      <c r="N49" s="29">
        <f t="shared" si="1"/>
        <v>0</v>
      </c>
      <c r="O49" s="29">
        <f t="shared" si="1"/>
        <v>0</v>
      </c>
    </row>
    <row r="50" spans="1:15">
      <c r="A50" s="46" t="s">
        <v>57</v>
      </c>
      <c r="B50" s="33"/>
      <c r="C50" s="46"/>
      <c r="D50" s="33"/>
      <c r="E50" s="34"/>
      <c r="F50" s="38"/>
      <c r="G50" s="39"/>
      <c r="H50" s="34"/>
      <c r="I50" s="34"/>
      <c r="J50" s="34"/>
      <c r="K50" s="34"/>
      <c r="L50" s="41"/>
      <c r="M50" s="127"/>
      <c r="N50" s="127"/>
    </row>
    <row r="51" spans="1:15">
      <c r="A51" s="968" t="s">
        <v>58</v>
      </c>
      <c r="B51" s="968"/>
      <c r="C51" s="968"/>
      <c r="D51" s="968"/>
      <c r="E51" s="968"/>
      <c r="F51" s="968"/>
      <c r="G51" s="968"/>
      <c r="H51" s="968"/>
      <c r="I51" s="968"/>
      <c r="J51" s="968"/>
      <c r="K51" s="968"/>
      <c r="L51" s="968"/>
      <c r="M51" s="968"/>
      <c r="N51" s="968"/>
    </row>
    <row r="52" spans="1:15" ht="21.75" customHeight="1">
      <c r="A52" s="978" t="s">
        <v>59</v>
      </c>
      <c r="B52" s="978"/>
      <c r="C52" s="978"/>
      <c r="D52" s="978"/>
      <c r="E52" s="978"/>
      <c r="F52" s="978"/>
      <c r="G52" s="978"/>
      <c r="H52" s="978"/>
      <c r="I52" s="978"/>
      <c r="J52" s="978"/>
      <c r="K52" s="978"/>
      <c r="L52" s="978"/>
      <c r="M52" s="978"/>
      <c r="N52" s="978"/>
    </row>
    <row r="53" spans="1:15">
      <c r="A53" s="128" t="s">
        <v>60</v>
      </c>
      <c r="B53" s="128"/>
      <c r="C53" s="128"/>
      <c r="D53" s="128"/>
      <c r="E53" s="16"/>
      <c r="F53" s="16"/>
      <c r="G53" s="18"/>
      <c r="H53" s="16"/>
      <c r="I53" s="16"/>
      <c r="J53" s="16"/>
      <c r="K53" s="16"/>
      <c r="L53" s="17"/>
      <c r="M53" s="16"/>
      <c r="N53" s="16"/>
    </row>
    <row r="54" spans="1:15">
      <c r="A54" s="16"/>
      <c r="B54" s="16"/>
      <c r="C54" s="16"/>
      <c r="D54" s="16"/>
      <c r="E54" s="16"/>
      <c r="F54" s="16"/>
      <c r="G54" s="18"/>
      <c r="H54" s="16"/>
      <c r="I54" s="16"/>
      <c r="J54" s="16"/>
      <c r="K54" s="16"/>
      <c r="L54" s="17"/>
      <c r="M54" s="16"/>
      <c r="N54" s="16"/>
    </row>
    <row r="55" spans="1:15">
      <c r="A55" s="16"/>
      <c r="B55" s="16"/>
      <c r="C55" s="16"/>
      <c r="D55" s="16"/>
      <c r="E55" s="16"/>
      <c r="F55" s="16"/>
      <c r="G55" s="18"/>
      <c r="H55" s="16"/>
      <c r="I55" s="16"/>
      <c r="J55" s="16"/>
      <c r="K55" s="16"/>
      <c r="L55" s="17"/>
      <c r="M55" s="16"/>
      <c r="N55" s="16"/>
    </row>
    <row r="56" spans="1:15">
      <c r="A56" s="128" t="s">
        <v>61</v>
      </c>
      <c r="B56" s="16"/>
      <c r="C56" s="16"/>
      <c r="D56" s="16"/>
      <c r="E56" s="16"/>
      <c r="F56" s="16"/>
      <c r="G56" s="18"/>
      <c r="H56" s="16"/>
      <c r="I56" s="16"/>
      <c r="J56" s="16"/>
      <c r="K56" s="16"/>
      <c r="L56" s="17"/>
      <c r="M56" s="16"/>
      <c r="N56" s="16"/>
    </row>
    <row r="57" spans="1:15">
      <c r="A57" s="128"/>
      <c r="B57" s="16"/>
      <c r="C57" s="16"/>
      <c r="D57" s="16"/>
      <c r="E57" s="16"/>
      <c r="F57" s="16"/>
      <c r="G57" s="18"/>
      <c r="H57" s="16"/>
      <c r="I57" s="16"/>
      <c r="J57" s="16"/>
      <c r="K57" s="16"/>
      <c r="L57" s="17"/>
      <c r="M57" s="16"/>
      <c r="N57" s="16"/>
    </row>
    <row r="58" spans="1:15">
      <c r="A58" s="128" t="s">
        <v>62</v>
      </c>
      <c r="B58" s="16"/>
      <c r="C58" s="16"/>
      <c r="D58" s="16"/>
      <c r="E58" s="16"/>
      <c r="F58" s="16"/>
      <c r="G58" s="18"/>
      <c r="H58" s="16"/>
      <c r="I58" s="16"/>
      <c r="J58" s="16"/>
      <c r="K58" s="16"/>
      <c r="L58" s="17"/>
      <c r="M58" s="16"/>
      <c r="N58" s="16"/>
    </row>
  </sheetData>
  <sheetProtection insertRows="0"/>
  <mergeCells count="23">
    <mergeCell ref="A52:N52"/>
    <mergeCell ref="E22:E23"/>
    <mergeCell ref="D22:D23"/>
    <mergeCell ref="C22:C23"/>
    <mergeCell ref="B22:B23"/>
    <mergeCell ref="M22:M23"/>
    <mergeCell ref="H22:H23"/>
    <mergeCell ref="I22:I23"/>
    <mergeCell ref="A42:G42"/>
    <mergeCell ref="A48:G48"/>
    <mergeCell ref="C8:E8"/>
    <mergeCell ref="A1:L1"/>
    <mergeCell ref="E2:G2"/>
    <mergeCell ref="K2:L2"/>
    <mergeCell ref="A3:L3"/>
    <mergeCell ref="A51:N51"/>
    <mergeCell ref="F22:F23"/>
    <mergeCell ref="G22:G23"/>
    <mergeCell ref="A22:A23"/>
    <mergeCell ref="J22:J23"/>
    <mergeCell ref="K22:K23"/>
    <mergeCell ref="L22:L23"/>
    <mergeCell ref="N22:N23"/>
  </mergeCells>
  <phoneticPr fontId="2" type="noConversion"/>
  <printOptions horizontalCentered="1"/>
  <pageMargins left="0.24" right="0.21" top="0.61" bottom="0.28999999999999998" header="0.51181102362204722" footer="0.25"/>
  <pageSetup scale="5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O47"/>
  <sheetViews>
    <sheetView topLeftCell="A9" workbookViewId="0">
      <selection activeCell="D25" sqref="D25"/>
    </sheetView>
  </sheetViews>
  <sheetFormatPr defaultRowHeight="12.75"/>
  <cols>
    <col min="1" max="1" width="26.85546875" customWidth="1"/>
    <col min="2" max="2" width="18.42578125" customWidth="1"/>
    <col min="3" max="3" width="9.140625" hidden="1" customWidth="1"/>
    <col min="4" max="4" width="19.28515625" customWidth="1"/>
    <col min="5" max="5" width="18.85546875" customWidth="1"/>
    <col min="6" max="6" width="17.7109375" customWidth="1"/>
    <col min="7" max="7" width="20.7109375" customWidth="1"/>
    <col min="8" max="8" width="20.42578125" customWidth="1"/>
    <col min="9" max="9" width="19.85546875" customWidth="1"/>
    <col min="10" max="10" width="16.28515625" customWidth="1"/>
    <col min="11" max="11" width="13.85546875" customWidth="1"/>
    <col min="12" max="12" width="14.42578125" customWidth="1"/>
    <col min="13" max="13" width="15.85546875" customWidth="1"/>
    <col min="14" max="14" width="15.5703125" customWidth="1"/>
    <col min="15" max="15" width="18.5703125" customWidth="1"/>
  </cols>
  <sheetData>
    <row r="1" spans="1:14" ht="15.75">
      <c r="A1" s="976" t="s">
        <v>310</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311</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3" t="s">
        <v>101</v>
      </c>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5">
      <c r="A17" s="147" t="s">
        <v>257</v>
      </c>
      <c r="B17" s="38"/>
      <c r="C17" s="49"/>
      <c r="D17" s="38"/>
      <c r="E17" s="34"/>
      <c r="F17" s="36"/>
      <c r="G17" s="39"/>
      <c r="H17" s="34"/>
      <c r="I17" s="34"/>
      <c r="J17" s="34"/>
      <c r="K17" s="34"/>
      <c r="L17" s="40"/>
      <c r="M17" s="34"/>
      <c r="N17" s="34"/>
    </row>
    <row r="18" spans="1:15">
      <c r="A18" s="34"/>
      <c r="B18" s="38"/>
      <c r="C18" s="34"/>
      <c r="D18" s="38"/>
      <c r="E18" s="34"/>
      <c r="F18" s="38"/>
      <c r="G18" s="39"/>
      <c r="H18" s="34"/>
      <c r="I18" s="34"/>
      <c r="J18" s="34"/>
      <c r="K18" s="34"/>
      <c r="L18" s="40"/>
      <c r="M18" s="34"/>
      <c r="N18" s="34"/>
    </row>
    <row r="19" spans="1:15">
      <c r="A19" s="34" t="s">
        <v>36</v>
      </c>
      <c r="B19" s="38"/>
      <c r="C19" s="34"/>
      <c r="D19" s="38"/>
      <c r="E19" s="34"/>
      <c r="F19" s="38"/>
      <c r="G19" s="39"/>
      <c r="H19" s="34"/>
      <c r="I19" s="34"/>
      <c r="J19" s="34"/>
      <c r="K19" s="34"/>
      <c r="L19" s="40"/>
      <c r="M19" s="34"/>
      <c r="N19" s="34"/>
    </row>
    <row r="20" spans="1:15">
      <c r="A20" s="34"/>
      <c r="B20" s="38"/>
      <c r="C20" s="34"/>
      <c r="D20" s="38"/>
      <c r="E20" s="34"/>
      <c r="F20" s="38"/>
      <c r="G20" s="39"/>
      <c r="H20" s="34"/>
      <c r="I20" s="34"/>
      <c r="J20" s="34"/>
      <c r="K20" s="34"/>
      <c r="L20" s="40"/>
      <c r="M20" s="34"/>
      <c r="N20" s="34"/>
    </row>
    <row r="21" spans="1:15" ht="13.5" thickBot="1">
      <c r="A21" s="46" t="s">
        <v>34</v>
      </c>
      <c r="B21" s="33"/>
      <c r="C21" s="46"/>
      <c r="D21" s="33"/>
      <c r="E21" s="34"/>
      <c r="F21" s="38"/>
      <c r="G21" s="39"/>
      <c r="H21" s="34"/>
      <c r="I21" s="34"/>
      <c r="J21" s="34"/>
      <c r="K21" s="34"/>
      <c r="L21" s="50"/>
      <c r="M21" s="34"/>
      <c r="N21" s="34"/>
    </row>
    <row r="22" spans="1:15" ht="38.25">
      <c r="A22" s="973" t="s">
        <v>37</v>
      </c>
      <c r="B22" s="969" t="s">
        <v>38</v>
      </c>
      <c r="C22" s="969" t="s">
        <v>39</v>
      </c>
      <c r="D22" s="969" t="s">
        <v>258</v>
      </c>
      <c r="E22" s="969" t="s">
        <v>40</v>
      </c>
      <c r="F22" s="969" t="s">
        <v>41</v>
      </c>
      <c r="G22" s="971" t="s">
        <v>42</v>
      </c>
      <c r="H22" s="969" t="s">
        <v>43</v>
      </c>
      <c r="I22" s="969" t="s">
        <v>15</v>
      </c>
      <c r="J22" s="969" t="s">
        <v>17</v>
      </c>
      <c r="K22" s="969" t="s">
        <v>16</v>
      </c>
      <c r="L22" s="969" t="s">
        <v>259</v>
      </c>
      <c r="M22" s="979" t="s">
        <v>260</v>
      </c>
      <c r="N22" s="969" t="s">
        <v>261</v>
      </c>
      <c r="O22" s="53" t="s">
        <v>133</v>
      </c>
    </row>
    <row r="23" spans="1:15">
      <c r="A23" s="974"/>
      <c r="B23" s="970"/>
      <c r="C23" s="970"/>
      <c r="D23" s="970"/>
      <c r="E23" s="970"/>
      <c r="F23" s="970"/>
      <c r="G23" s="972"/>
      <c r="H23" s="970"/>
      <c r="I23" s="970"/>
      <c r="J23" s="970"/>
      <c r="K23" s="970"/>
      <c r="L23" s="970"/>
      <c r="M23" s="980"/>
      <c r="N23" s="970"/>
      <c r="O23" s="57" t="s">
        <v>18</v>
      </c>
    </row>
    <row r="24" spans="1:15" ht="13.5" thickBot="1">
      <c r="A24" s="129"/>
      <c r="B24" s="130"/>
      <c r="C24" s="130"/>
      <c r="D24" s="131"/>
      <c r="E24" s="131"/>
      <c r="F24" s="131"/>
      <c r="G24" s="131"/>
      <c r="H24" s="130" t="s">
        <v>44</v>
      </c>
      <c r="I24" s="209" t="s">
        <v>44</v>
      </c>
      <c r="J24" s="130" t="s">
        <v>44</v>
      </c>
      <c r="K24" s="130" t="s">
        <v>44</v>
      </c>
      <c r="L24" s="130" t="s">
        <v>44</v>
      </c>
      <c r="M24" s="130" t="s">
        <v>44</v>
      </c>
      <c r="N24" s="132" t="s">
        <v>44</v>
      </c>
      <c r="O24" s="132" t="s">
        <v>44</v>
      </c>
    </row>
    <row r="25" spans="1:15" s="31" customFormat="1">
      <c r="A25" s="210" t="s">
        <v>312</v>
      </c>
      <c r="B25" s="64"/>
      <c r="C25" s="211"/>
      <c r="D25" s="212" t="s">
        <v>313</v>
      </c>
      <c r="E25" s="212" t="s">
        <v>129</v>
      </c>
      <c r="F25" s="212" t="s">
        <v>314</v>
      </c>
      <c r="G25" s="178" t="s">
        <v>281</v>
      </c>
      <c r="H25" s="213" t="s">
        <v>282</v>
      </c>
      <c r="I25" s="655">
        <v>24376.45</v>
      </c>
      <c r="J25" s="656"/>
      <c r="K25" s="655">
        <v>24376.45</v>
      </c>
      <c r="L25" s="657"/>
      <c r="M25" s="655">
        <v>24376.45</v>
      </c>
      <c r="N25" s="658">
        <v>24376.45</v>
      </c>
    </row>
    <row r="26" spans="1:15" s="32" customFormat="1">
      <c r="A26" s="141" t="s">
        <v>283</v>
      </c>
      <c r="B26" s="139"/>
      <c r="C26" s="139"/>
      <c r="D26" s="142" t="s">
        <v>315</v>
      </c>
      <c r="E26" s="142" t="s">
        <v>131</v>
      </c>
      <c r="F26" s="142" t="s">
        <v>316</v>
      </c>
      <c r="G26" s="142" t="s">
        <v>317</v>
      </c>
      <c r="H26" s="166" t="s">
        <v>318</v>
      </c>
      <c r="I26" s="659">
        <v>1493134</v>
      </c>
      <c r="J26" s="640"/>
      <c r="K26" s="659">
        <v>1493134</v>
      </c>
      <c r="L26" s="660"/>
      <c r="M26" s="661">
        <v>1493134</v>
      </c>
      <c r="N26" s="662">
        <v>1493134</v>
      </c>
      <c r="O26" s="204"/>
    </row>
    <row r="27" spans="1:15" s="31" customFormat="1">
      <c r="A27" s="141" t="s">
        <v>65</v>
      </c>
      <c r="B27" s="139"/>
      <c r="C27" s="139"/>
      <c r="D27" s="142" t="s">
        <v>313</v>
      </c>
      <c r="E27" s="142" t="s">
        <v>130</v>
      </c>
      <c r="F27" s="142" t="s">
        <v>314</v>
      </c>
      <c r="G27" s="142" t="s">
        <v>319</v>
      </c>
      <c r="H27" s="166" t="s">
        <v>320</v>
      </c>
      <c r="I27" s="659">
        <v>63060.88</v>
      </c>
      <c r="J27" s="663"/>
      <c r="K27" s="659">
        <v>63060.88</v>
      </c>
      <c r="L27" s="660"/>
      <c r="M27" s="661">
        <v>63060.88</v>
      </c>
      <c r="N27" s="662">
        <v>63060.88</v>
      </c>
      <c r="O27" s="203"/>
    </row>
    <row r="28" spans="1:15">
      <c r="A28" s="54"/>
      <c r="B28" s="139"/>
      <c r="C28" s="139"/>
      <c r="D28" s="55"/>
      <c r="E28" s="55"/>
      <c r="F28" s="55"/>
      <c r="G28" s="55"/>
      <c r="H28" s="138"/>
      <c r="I28" s="654"/>
      <c r="J28" s="640">
        <f>SUM(H28:I28)</f>
        <v>0</v>
      </c>
      <c r="K28" s="641"/>
      <c r="L28" s="642">
        <f>SUM(J28-K28)</f>
        <v>0</v>
      </c>
      <c r="M28" s="643"/>
      <c r="N28" s="644">
        <f>SUM(L28-M28)</f>
        <v>0</v>
      </c>
      <c r="O28" s="154">
        <f>SUM(M28-N28)</f>
        <v>0</v>
      </c>
    </row>
    <row r="29" spans="1:15" ht="13.5" thickBot="1">
      <c r="A29" s="66"/>
      <c r="B29" s="67"/>
      <c r="C29" s="68"/>
      <c r="D29" s="67"/>
      <c r="E29" s="69"/>
      <c r="F29" s="67"/>
      <c r="G29" s="70"/>
      <c r="H29" s="153"/>
      <c r="I29" s="641"/>
      <c r="J29" s="640">
        <f>SUM(H29:I29)</f>
        <v>0</v>
      </c>
      <c r="K29" s="641"/>
      <c r="L29" s="642">
        <f>SUM(J29-K29)</f>
        <v>0</v>
      </c>
      <c r="M29" s="641"/>
      <c r="N29" s="644">
        <f>SUM(L29-M29)</f>
        <v>0</v>
      </c>
      <c r="O29" s="154">
        <f>SUM(M29-N29)</f>
        <v>0</v>
      </c>
    </row>
    <row r="30" spans="1:15" ht="13.5" thickBot="1">
      <c r="A30" s="71" t="s">
        <v>54</v>
      </c>
      <c r="B30" s="72"/>
      <c r="C30" s="72"/>
      <c r="D30" s="72"/>
      <c r="E30" s="72"/>
      <c r="F30" s="72"/>
      <c r="G30" s="73"/>
      <c r="H30" s="155">
        <f t="shared" ref="H30:O30" si="0">SUM(H25:H29)</f>
        <v>0</v>
      </c>
      <c r="I30" s="155">
        <f t="shared" si="0"/>
        <v>1580571.3299999998</v>
      </c>
      <c r="J30" s="155">
        <f t="shared" si="0"/>
        <v>0</v>
      </c>
      <c r="K30" s="155">
        <f t="shared" si="0"/>
        <v>1580571.3299999998</v>
      </c>
      <c r="L30" s="155">
        <f t="shared" si="0"/>
        <v>0</v>
      </c>
      <c r="M30" s="155">
        <f t="shared" si="0"/>
        <v>1580571.3299999998</v>
      </c>
      <c r="N30" s="155">
        <f t="shared" si="0"/>
        <v>1580571.3299999998</v>
      </c>
      <c r="O30" s="156">
        <f t="shared" si="0"/>
        <v>0</v>
      </c>
    </row>
    <row r="31" spans="1:15" ht="13.5" thickBot="1">
      <c r="A31" s="981"/>
      <c r="B31" s="982"/>
      <c r="C31" s="982"/>
      <c r="D31" s="982"/>
      <c r="E31" s="982"/>
      <c r="F31" s="982"/>
      <c r="G31" s="983"/>
      <c r="H31" s="76"/>
      <c r="I31" s="76"/>
      <c r="J31" s="77"/>
      <c r="K31" s="76"/>
      <c r="L31" s="78"/>
      <c r="M31" s="79"/>
      <c r="N31" s="80"/>
      <c r="O31" s="80"/>
    </row>
    <row r="32" spans="1:15" ht="13.5" thickBot="1">
      <c r="A32" s="71" t="s">
        <v>55</v>
      </c>
      <c r="B32" s="72"/>
      <c r="C32" s="72"/>
      <c r="D32" s="72"/>
      <c r="E32" s="72"/>
      <c r="F32" s="72"/>
      <c r="G32" s="73"/>
      <c r="H32" s="27"/>
      <c r="I32" s="27"/>
      <c r="J32" s="27"/>
      <c r="K32" s="27"/>
      <c r="L32" s="27"/>
      <c r="M32" s="27"/>
      <c r="N32" s="27"/>
      <c r="O32" s="27">
        <f>SUM(O30/1000)</f>
        <v>0</v>
      </c>
    </row>
    <row r="33" spans="1:15" ht="13.5" thickBot="1">
      <c r="A33" s="83" t="s">
        <v>56</v>
      </c>
      <c r="B33" s="84"/>
      <c r="C33" s="85"/>
      <c r="D33" s="84"/>
      <c r="E33" s="86"/>
      <c r="F33" s="87"/>
      <c r="G33" s="88"/>
      <c r="H33" s="86"/>
      <c r="I33" s="86"/>
      <c r="J33" s="89"/>
      <c r="K33" s="140"/>
      <c r="L33" s="90"/>
      <c r="M33" s="91"/>
      <c r="N33" s="92"/>
      <c r="O33" s="92"/>
    </row>
    <row r="34" spans="1:15" ht="13.5" thickBot="1">
      <c r="A34" s="93"/>
      <c r="B34" s="94"/>
      <c r="C34" s="95"/>
      <c r="D34" s="94"/>
      <c r="E34" s="96"/>
      <c r="F34" s="94"/>
      <c r="G34" s="97"/>
      <c r="H34" s="98"/>
      <c r="I34" s="98"/>
      <c r="J34" s="99">
        <f>SUM(H34:I34)</f>
        <v>0</v>
      </c>
      <c r="K34" s="107"/>
      <c r="L34" s="100">
        <f>SUM(J34-K34)</f>
        <v>0</v>
      </c>
      <c r="M34" s="98"/>
      <c r="N34" s="101">
        <f>SUM(L34-M34)</f>
        <v>0</v>
      </c>
      <c r="O34" s="110">
        <f>SUM(M34-N34)</f>
        <v>0</v>
      </c>
    </row>
    <row r="35" spans="1:15" ht="13.5" thickBot="1">
      <c r="A35" s="71" t="s">
        <v>54</v>
      </c>
      <c r="B35" s="72"/>
      <c r="C35" s="72"/>
      <c r="D35" s="72"/>
      <c r="E35" s="72"/>
      <c r="F35" s="72"/>
      <c r="G35" s="73"/>
      <c r="H35" s="155">
        <f t="shared" ref="H35:O35" si="1">SUM(H30:H34)</f>
        <v>0</v>
      </c>
      <c r="I35" s="155">
        <v>0</v>
      </c>
      <c r="J35" s="155">
        <f t="shared" si="1"/>
        <v>0</v>
      </c>
      <c r="K35" s="155">
        <v>0</v>
      </c>
      <c r="L35" s="155">
        <f t="shared" si="1"/>
        <v>0</v>
      </c>
      <c r="M35" s="155">
        <v>0</v>
      </c>
      <c r="N35" s="156">
        <v>0</v>
      </c>
      <c r="O35" s="156">
        <f t="shared" si="1"/>
        <v>0</v>
      </c>
    </row>
    <row r="36" spans="1:15" ht="13.5" thickBot="1">
      <c r="A36" s="981"/>
      <c r="B36" s="982"/>
      <c r="C36" s="982"/>
      <c r="D36" s="982"/>
      <c r="E36" s="982"/>
      <c r="F36" s="982"/>
      <c r="G36" s="983"/>
      <c r="H36" s="76"/>
      <c r="I36" s="76"/>
      <c r="J36" s="77"/>
      <c r="K36" s="76"/>
      <c r="L36" s="78"/>
      <c r="M36" s="79"/>
      <c r="N36" s="80"/>
      <c r="O36" s="80"/>
    </row>
    <row r="37" spans="1:15" ht="13.5" thickBot="1">
      <c r="A37" s="71" t="s">
        <v>55</v>
      </c>
      <c r="B37" s="72"/>
      <c r="C37" s="72"/>
      <c r="D37" s="72"/>
      <c r="E37" s="72"/>
      <c r="F37" s="72"/>
      <c r="G37" s="73"/>
      <c r="H37" s="27"/>
      <c r="I37" s="27">
        <f t="shared" ref="I37:O37" si="2">SUM(I35/1000)</f>
        <v>0</v>
      </c>
      <c r="J37" s="27">
        <f t="shared" si="2"/>
        <v>0</v>
      </c>
      <c r="K37" s="27">
        <f t="shared" si="2"/>
        <v>0</v>
      </c>
      <c r="L37" s="27">
        <f t="shared" si="2"/>
        <v>0</v>
      </c>
      <c r="M37" s="27">
        <f t="shared" si="2"/>
        <v>0</v>
      </c>
      <c r="N37" s="27">
        <f t="shared" si="2"/>
        <v>0</v>
      </c>
      <c r="O37" s="379">
        <f t="shared" si="2"/>
        <v>0</v>
      </c>
    </row>
    <row r="38" spans="1:15" ht="13.5" thickBot="1">
      <c r="A38" s="71" t="s">
        <v>55</v>
      </c>
      <c r="B38" s="72"/>
      <c r="C38" s="72"/>
      <c r="D38" s="72"/>
      <c r="E38" s="72"/>
      <c r="F38" s="72"/>
      <c r="G38" s="73"/>
      <c r="H38" s="27"/>
      <c r="I38" s="27"/>
      <c r="J38" s="28">
        <f>SUM(H38:I38)</f>
        <v>0</v>
      </c>
      <c r="K38" s="27"/>
      <c r="L38" s="82">
        <f>SUM(J38-K38)</f>
        <v>0</v>
      </c>
      <c r="M38" s="81"/>
      <c r="N38" s="191">
        <f>SUM(L38-M38)</f>
        <v>0</v>
      </c>
      <c r="O38" s="191">
        <f>SUM(M38-N38)</f>
        <v>0</v>
      </c>
    </row>
    <row r="39" spans="1:15">
      <c r="A39" s="46" t="s">
        <v>57</v>
      </c>
      <c r="B39" s="33"/>
      <c r="C39" s="46"/>
      <c r="D39" s="33"/>
      <c r="E39" s="34"/>
      <c r="F39" s="38"/>
      <c r="G39" s="39"/>
      <c r="H39" s="34"/>
      <c r="I39" s="34"/>
      <c r="J39" s="34"/>
      <c r="K39" s="34"/>
      <c r="L39" s="41"/>
      <c r="M39" s="127"/>
      <c r="N39" s="127"/>
    </row>
    <row r="40" spans="1:15">
      <c r="A40" s="968" t="s">
        <v>58</v>
      </c>
      <c r="B40" s="968"/>
      <c r="C40" s="968"/>
      <c r="D40" s="968"/>
      <c r="E40" s="968"/>
      <c r="F40" s="968"/>
      <c r="G40" s="968"/>
      <c r="H40" s="968"/>
      <c r="I40" s="968"/>
      <c r="J40" s="968"/>
      <c r="K40" s="968"/>
      <c r="L40" s="968"/>
      <c r="M40" s="968"/>
      <c r="N40" s="968"/>
    </row>
    <row r="41" spans="1:15" ht="21.75" customHeight="1">
      <c r="A41" s="978" t="s">
        <v>59</v>
      </c>
      <c r="B41" s="978"/>
      <c r="C41" s="978"/>
      <c r="D41" s="978"/>
      <c r="E41" s="978"/>
      <c r="F41" s="978"/>
      <c r="G41" s="978"/>
      <c r="H41" s="978"/>
      <c r="I41" s="978"/>
      <c r="J41" s="978"/>
      <c r="K41" s="978"/>
      <c r="L41" s="978"/>
      <c r="M41" s="978"/>
      <c r="N41" s="978"/>
    </row>
    <row r="42" spans="1:15">
      <c r="A42" s="128" t="s">
        <v>60</v>
      </c>
      <c r="B42" s="128"/>
      <c r="C42" s="128"/>
      <c r="D42" s="128"/>
      <c r="E42" s="16"/>
      <c r="F42" s="16"/>
      <c r="G42" s="18"/>
      <c r="H42" s="16"/>
      <c r="I42" s="16"/>
      <c r="J42" s="16"/>
      <c r="K42" s="16"/>
      <c r="L42" s="17"/>
      <c r="M42" s="16"/>
      <c r="N42" s="16"/>
    </row>
    <row r="43" spans="1:15">
      <c r="A43" s="16"/>
      <c r="B43" s="16"/>
      <c r="C43" s="16"/>
      <c r="D43" s="16"/>
      <c r="E43" s="16"/>
      <c r="F43" s="16"/>
      <c r="G43" s="18"/>
      <c r="H43" s="16"/>
      <c r="I43" s="16"/>
      <c r="J43" s="16"/>
      <c r="K43" s="16"/>
      <c r="L43" s="17"/>
      <c r="M43" s="16"/>
      <c r="N43" s="16"/>
    </row>
    <row r="44" spans="1:15">
      <c r="A44" s="16"/>
      <c r="B44" s="16"/>
      <c r="C44" s="16"/>
      <c r="D44" s="16"/>
      <c r="E44" s="16"/>
      <c r="F44" s="16"/>
      <c r="G44" s="18"/>
      <c r="H44" s="16"/>
      <c r="I44" s="16"/>
      <c r="J44" s="16"/>
      <c r="K44" s="16"/>
      <c r="L44" s="17"/>
      <c r="M44" s="16"/>
      <c r="N44" s="16"/>
    </row>
    <row r="45" spans="1:15">
      <c r="A45" s="128" t="s">
        <v>61</v>
      </c>
      <c r="B45" s="16"/>
      <c r="C45" s="16"/>
      <c r="D45" s="16"/>
      <c r="E45" s="16"/>
      <c r="F45" s="16"/>
      <c r="G45" s="18"/>
      <c r="H45" s="16"/>
      <c r="I45" s="16"/>
      <c r="J45" s="16"/>
      <c r="K45" s="16"/>
      <c r="L45" s="17"/>
      <c r="M45" s="16"/>
      <c r="N45" s="16"/>
    </row>
    <row r="46" spans="1:15">
      <c r="A46" s="128"/>
      <c r="B46" s="16"/>
      <c r="C46" s="16"/>
      <c r="D46" s="16"/>
      <c r="E46" s="16"/>
      <c r="F46" s="16"/>
      <c r="G46" s="18"/>
      <c r="H46" s="16"/>
      <c r="I46" s="16"/>
      <c r="J46" s="16"/>
      <c r="K46" s="16"/>
      <c r="L46" s="17"/>
      <c r="M46" s="16"/>
      <c r="N46" s="16"/>
    </row>
    <row r="47" spans="1:15">
      <c r="A47" s="128" t="s">
        <v>62</v>
      </c>
      <c r="B47" s="16"/>
      <c r="C47" s="16"/>
      <c r="D47" s="16"/>
      <c r="E47" s="16"/>
      <c r="F47" s="16"/>
      <c r="G47" s="18"/>
      <c r="H47" s="16"/>
      <c r="I47" s="16"/>
      <c r="J47" s="16"/>
      <c r="K47" s="16"/>
      <c r="L47" s="17"/>
      <c r="M47" s="16"/>
      <c r="N47" s="16"/>
    </row>
  </sheetData>
  <mergeCells count="23">
    <mergeCell ref="A31:G31"/>
    <mergeCell ref="A1:L1"/>
    <mergeCell ref="E2:G2"/>
    <mergeCell ref="K2:L2"/>
    <mergeCell ref="A3:L3"/>
    <mergeCell ref="A22:A23"/>
    <mergeCell ref="C8:E8"/>
    <mergeCell ref="A40:N40"/>
    <mergeCell ref="A41:N41"/>
    <mergeCell ref="F22:F23"/>
    <mergeCell ref="G22:G23"/>
    <mergeCell ref="H22:H23"/>
    <mergeCell ref="I22:I23"/>
    <mergeCell ref="B22:B23"/>
    <mergeCell ref="J22:J23"/>
    <mergeCell ref="K22:K23"/>
    <mergeCell ref="N22:N23"/>
    <mergeCell ref="A36:G36"/>
    <mergeCell ref="M22:M23"/>
    <mergeCell ref="D22:D23"/>
    <mergeCell ref="E22:E23"/>
    <mergeCell ref="C22:C23"/>
    <mergeCell ref="L22:L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BH91"/>
  <sheetViews>
    <sheetView topLeftCell="E46" workbookViewId="0">
      <selection activeCell="I61" sqref="I61:P61"/>
    </sheetView>
  </sheetViews>
  <sheetFormatPr defaultRowHeight="12.75"/>
  <cols>
    <col min="1" max="1" width="22.85546875" customWidth="1"/>
    <col min="2" max="2" width="28" customWidth="1"/>
    <col min="3" max="3" width="9.140625" hidden="1" customWidth="1"/>
    <col min="4" max="4" width="50.42578125" customWidth="1"/>
    <col min="5" max="5" width="20.5703125" customWidth="1"/>
    <col min="6" max="6" width="33.7109375" customWidth="1"/>
    <col min="7" max="7" width="18.7109375" customWidth="1"/>
    <col min="8" max="8" width="20.42578125" customWidth="1"/>
    <col min="9" max="9" width="25.28515625" customWidth="1"/>
    <col min="10" max="10" width="23.7109375" customWidth="1"/>
    <col min="11" max="11" width="24.5703125" customWidth="1"/>
    <col min="12" max="12" width="22.5703125" customWidth="1"/>
    <col min="13" max="13" width="24.42578125" customWidth="1"/>
    <col min="14" max="14" width="24.28515625" customWidth="1"/>
    <col min="15" max="15" width="23.42578125" customWidth="1"/>
    <col min="16" max="16" width="2.140625" customWidth="1"/>
    <col min="18" max="18" width="11.5703125" customWidth="1"/>
  </cols>
  <sheetData>
    <row r="1" spans="1:14" ht="15.75">
      <c r="A1" s="976" t="s">
        <v>254</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3"/>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8">
      <c r="A17" s="147" t="s">
        <v>257</v>
      </c>
      <c r="B17" s="38"/>
      <c r="C17" s="49"/>
      <c r="D17" s="38"/>
      <c r="E17" s="34"/>
      <c r="F17" s="36"/>
      <c r="G17" s="39"/>
      <c r="H17" s="34"/>
      <c r="I17" s="34"/>
      <c r="J17" s="34"/>
      <c r="K17" s="34"/>
      <c r="L17" s="40"/>
      <c r="M17" s="34"/>
      <c r="N17" s="34"/>
    </row>
    <row r="18" spans="1:18">
      <c r="A18" s="34"/>
      <c r="B18" s="38"/>
      <c r="C18" s="34"/>
      <c r="D18" s="38"/>
      <c r="E18" s="34"/>
      <c r="F18" s="38"/>
      <c r="G18" s="39"/>
      <c r="H18" s="34"/>
      <c r="I18" s="34"/>
      <c r="J18" s="34"/>
      <c r="K18" s="34"/>
      <c r="L18" s="40"/>
      <c r="M18" s="34"/>
      <c r="N18" s="34"/>
    </row>
    <row r="19" spans="1:18">
      <c r="A19" s="34" t="s">
        <v>36</v>
      </c>
      <c r="B19" s="38"/>
      <c r="C19" s="34"/>
      <c r="D19" s="38"/>
      <c r="E19" s="34"/>
      <c r="F19" s="38"/>
      <c r="G19" s="39"/>
      <c r="H19" s="34"/>
      <c r="I19" s="34"/>
      <c r="J19" s="34"/>
      <c r="K19" s="34"/>
      <c r="L19" s="40"/>
      <c r="M19" s="34"/>
      <c r="N19" s="34"/>
    </row>
    <row r="20" spans="1:18" ht="6.75" customHeight="1" thickBot="1">
      <c r="A20" s="34"/>
      <c r="B20" s="38"/>
      <c r="C20" s="34"/>
      <c r="D20" s="38"/>
      <c r="E20" s="34"/>
      <c r="F20" s="38"/>
      <c r="G20" s="39"/>
      <c r="H20" s="34"/>
      <c r="I20" s="34"/>
      <c r="J20" s="34"/>
      <c r="K20" s="34"/>
      <c r="L20" s="40"/>
      <c r="M20" s="34"/>
      <c r="N20" s="34"/>
    </row>
    <row r="21" spans="1:18" ht="13.5" hidden="1" thickBot="1">
      <c r="A21" s="46" t="s">
        <v>34</v>
      </c>
      <c r="B21" s="33"/>
      <c r="C21" s="46"/>
      <c r="D21" s="33"/>
      <c r="E21" s="34"/>
      <c r="F21" s="38"/>
      <c r="G21" s="39"/>
      <c r="H21" s="34"/>
      <c r="I21" s="34"/>
      <c r="J21" s="34"/>
      <c r="K21" s="34"/>
      <c r="L21" s="50"/>
      <c r="M21" s="34"/>
      <c r="N21" s="34"/>
      <c r="R21" s="32"/>
    </row>
    <row r="22" spans="1:18" ht="12.75" customHeight="1">
      <c r="A22" s="989" t="s">
        <v>37</v>
      </c>
      <c r="B22" s="987" t="s">
        <v>38</v>
      </c>
      <c r="C22" s="987" t="s">
        <v>39</v>
      </c>
      <c r="D22" s="987" t="s">
        <v>258</v>
      </c>
      <c r="E22" s="987" t="s">
        <v>40</v>
      </c>
      <c r="F22" s="987" t="s">
        <v>41</v>
      </c>
      <c r="G22" s="993" t="s">
        <v>42</v>
      </c>
      <c r="H22" s="987" t="s">
        <v>43</v>
      </c>
      <c r="I22" s="987" t="s">
        <v>15</v>
      </c>
      <c r="J22" s="987" t="s">
        <v>17</v>
      </c>
      <c r="K22" s="987" t="s">
        <v>16</v>
      </c>
      <c r="L22" s="987" t="s">
        <v>259</v>
      </c>
      <c r="M22" s="991" t="s">
        <v>260</v>
      </c>
      <c r="N22" s="987" t="s">
        <v>261</v>
      </c>
      <c r="O22" s="214" t="s">
        <v>133</v>
      </c>
      <c r="R22" s="215"/>
    </row>
    <row r="23" spans="1:18" ht="50.25" customHeight="1">
      <c r="A23" s="990"/>
      <c r="B23" s="988"/>
      <c r="C23" s="988"/>
      <c r="D23" s="988"/>
      <c r="E23" s="988"/>
      <c r="F23" s="988"/>
      <c r="G23" s="994"/>
      <c r="H23" s="988"/>
      <c r="I23" s="988"/>
      <c r="J23" s="988"/>
      <c r="K23" s="988"/>
      <c r="L23" s="988"/>
      <c r="M23" s="992"/>
      <c r="N23" s="988"/>
      <c r="O23" s="216" t="s">
        <v>18</v>
      </c>
      <c r="R23" s="215"/>
    </row>
    <row r="24" spans="1:18">
      <c r="A24" s="58"/>
      <c r="B24" s="59"/>
      <c r="C24" s="59"/>
      <c r="D24" s="60"/>
      <c r="E24" s="60"/>
      <c r="F24" s="60"/>
      <c r="G24" s="60"/>
      <c r="H24" s="59" t="s">
        <v>44</v>
      </c>
      <c r="I24" s="59" t="s">
        <v>44</v>
      </c>
      <c r="J24" s="59" t="s">
        <v>44</v>
      </c>
      <c r="K24" s="59" t="s">
        <v>44</v>
      </c>
      <c r="L24" s="59" t="s">
        <v>44</v>
      </c>
      <c r="M24" s="59" t="s">
        <v>44</v>
      </c>
      <c r="N24" s="61" t="s">
        <v>44</v>
      </c>
      <c r="O24" s="61" t="s">
        <v>44</v>
      </c>
      <c r="R24" s="215"/>
    </row>
    <row r="25" spans="1:18" s="144" customFormat="1" ht="15.75">
      <c r="A25" s="217" t="s">
        <v>321</v>
      </c>
      <c r="B25" s="217" t="s">
        <v>141</v>
      </c>
      <c r="C25" s="218"/>
      <c r="D25" s="217" t="s">
        <v>142</v>
      </c>
      <c r="E25" s="217" t="s">
        <v>143</v>
      </c>
      <c r="F25" s="217" t="s">
        <v>49</v>
      </c>
      <c r="G25" s="219" t="s">
        <v>322</v>
      </c>
      <c r="H25" s="220" t="s">
        <v>323</v>
      </c>
      <c r="I25" s="664">
        <v>897408</v>
      </c>
      <c r="J25" s="665"/>
      <c r="K25" s="666">
        <v>897408</v>
      </c>
      <c r="L25" s="665">
        <v>710448</v>
      </c>
      <c r="M25" s="666">
        <f>I25+J25-L25</f>
        <v>186960</v>
      </c>
      <c r="N25" s="666">
        <v>186960</v>
      </c>
      <c r="O25" s="666">
        <f t="shared" ref="O25:O57" si="0">SUM(M25-N25)</f>
        <v>0</v>
      </c>
      <c r="P25" s="221"/>
      <c r="R25" s="222"/>
    </row>
    <row r="26" spans="1:18" s="144" customFormat="1" ht="15.75">
      <c r="A26" s="217" t="s">
        <v>324</v>
      </c>
      <c r="B26" s="217" t="s">
        <v>48</v>
      </c>
      <c r="C26" s="223"/>
      <c r="D26" s="217" t="s">
        <v>144</v>
      </c>
      <c r="E26" s="217" t="s">
        <v>145</v>
      </c>
      <c r="F26" s="217" t="s">
        <v>49</v>
      </c>
      <c r="G26" s="219" t="s">
        <v>325</v>
      </c>
      <c r="H26" s="220" t="s">
        <v>326</v>
      </c>
      <c r="I26" s="664">
        <v>153434.32</v>
      </c>
      <c r="J26" s="665"/>
      <c r="K26" s="666">
        <v>153434.32</v>
      </c>
      <c r="L26" s="665">
        <v>102289.92</v>
      </c>
      <c r="M26" s="666">
        <f t="shared" ref="M26:M49" si="1">I26+J26-L26</f>
        <v>51144.400000000009</v>
      </c>
      <c r="N26" s="666">
        <v>51144.4</v>
      </c>
      <c r="O26" s="666">
        <f t="shared" si="0"/>
        <v>7.2759576141834259E-12</v>
      </c>
      <c r="P26" s="221"/>
      <c r="R26" s="222"/>
    </row>
    <row r="27" spans="1:18" s="229" customFormat="1" ht="15.75">
      <c r="A27" s="224" t="s">
        <v>327</v>
      </c>
      <c r="B27" s="224" t="s">
        <v>45</v>
      </c>
      <c r="C27" s="225"/>
      <c r="D27" s="224" t="s">
        <v>46</v>
      </c>
      <c r="E27" s="224" t="s">
        <v>146</v>
      </c>
      <c r="F27" s="224" t="s">
        <v>47</v>
      </c>
      <c r="G27" s="226">
        <v>42074</v>
      </c>
      <c r="H27" s="227" t="s">
        <v>328</v>
      </c>
      <c r="I27" s="667">
        <v>1000000</v>
      </c>
      <c r="J27" s="668"/>
      <c r="K27" s="669">
        <v>1000000</v>
      </c>
      <c r="L27" s="668">
        <v>967748.28</v>
      </c>
      <c r="M27" s="666">
        <f t="shared" si="1"/>
        <v>32251.719999999972</v>
      </c>
      <c r="N27" s="669">
        <v>32251.72</v>
      </c>
      <c r="O27" s="666">
        <f>SUM(M27-N27)</f>
        <v>-2.9103830456733704E-11</v>
      </c>
      <c r="R27" s="230"/>
    </row>
    <row r="28" spans="1:18" s="229" customFormat="1" ht="15.75">
      <c r="A28" s="224" t="s">
        <v>329</v>
      </c>
      <c r="B28" s="224" t="s">
        <v>147</v>
      </c>
      <c r="C28" s="225"/>
      <c r="D28" s="224" t="s">
        <v>148</v>
      </c>
      <c r="E28" s="224" t="s">
        <v>149</v>
      </c>
      <c r="F28" s="224" t="s">
        <v>150</v>
      </c>
      <c r="G28" s="226">
        <v>42253</v>
      </c>
      <c r="H28" s="228" t="s">
        <v>330</v>
      </c>
      <c r="I28" s="667">
        <v>1000000</v>
      </c>
      <c r="J28" s="668"/>
      <c r="K28" s="669">
        <v>1000000</v>
      </c>
      <c r="L28" s="668">
        <v>991857.74</v>
      </c>
      <c r="M28" s="666">
        <f t="shared" si="1"/>
        <v>8142.2600000000093</v>
      </c>
      <c r="N28" s="669">
        <v>8142.26</v>
      </c>
      <c r="O28" s="669">
        <f t="shared" si="0"/>
        <v>9.0949470177292824E-12</v>
      </c>
      <c r="R28" s="230"/>
    </row>
    <row r="29" spans="1:18" s="144" customFormat="1" ht="15.75">
      <c r="A29" s="217" t="s">
        <v>329</v>
      </c>
      <c r="B29" s="217" t="s">
        <v>50</v>
      </c>
      <c r="C29" s="223"/>
      <c r="D29" s="217" t="s">
        <v>151</v>
      </c>
      <c r="E29" s="217" t="s">
        <v>152</v>
      </c>
      <c r="F29" s="217" t="s">
        <v>150</v>
      </c>
      <c r="G29" s="231">
        <v>42283</v>
      </c>
      <c r="H29" s="220" t="s">
        <v>330</v>
      </c>
      <c r="I29" s="664">
        <v>1200000</v>
      </c>
      <c r="J29" s="665"/>
      <c r="K29" s="666">
        <v>1200000</v>
      </c>
      <c r="L29" s="665">
        <v>498567.54</v>
      </c>
      <c r="M29" s="666">
        <f t="shared" si="1"/>
        <v>701432.46</v>
      </c>
      <c r="N29" s="666">
        <v>600000</v>
      </c>
      <c r="O29" s="666">
        <v>101432.46</v>
      </c>
      <c r="R29" s="222"/>
    </row>
    <row r="30" spans="1:18" s="144" customFormat="1" ht="15.75">
      <c r="A30" s="217" t="s">
        <v>324</v>
      </c>
      <c r="B30" s="217" t="s">
        <v>127</v>
      </c>
      <c r="C30" s="223"/>
      <c r="D30" s="217" t="s">
        <v>125</v>
      </c>
      <c r="E30" s="217" t="s">
        <v>154</v>
      </c>
      <c r="F30" s="217" t="s">
        <v>52</v>
      </c>
      <c r="G30" s="219" t="s">
        <v>331</v>
      </c>
      <c r="H30" s="220" t="s">
        <v>332</v>
      </c>
      <c r="I30" s="664">
        <v>27676</v>
      </c>
      <c r="J30" s="665"/>
      <c r="K30" s="666">
        <v>27676</v>
      </c>
      <c r="L30" s="665">
        <v>0</v>
      </c>
      <c r="M30" s="666">
        <f t="shared" si="1"/>
        <v>27676</v>
      </c>
      <c r="N30" s="666">
        <v>27676</v>
      </c>
      <c r="O30" s="666">
        <f t="shared" si="0"/>
        <v>0</v>
      </c>
      <c r="R30" s="222"/>
    </row>
    <row r="31" spans="1:18" s="144" customFormat="1" ht="15.75">
      <c r="A31" s="217" t="s">
        <v>324</v>
      </c>
      <c r="B31" s="217" t="s">
        <v>127</v>
      </c>
      <c r="C31" s="223"/>
      <c r="D31" s="217" t="s">
        <v>125</v>
      </c>
      <c r="E31" s="217" t="s">
        <v>154</v>
      </c>
      <c r="F31" s="217" t="s">
        <v>52</v>
      </c>
      <c r="G31" s="219" t="s">
        <v>331</v>
      </c>
      <c r="H31" s="220" t="s">
        <v>332</v>
      </c>
      <c r="I31" s="664">
        <v>12705.91</v>
      </c>
      <c r="J31" s="665"/>
      <c r="K31" s="666">
        <v>12705.91</v>
      </c>
      <c r="L31" s="665">
        <v>0</v>
      </c>
      <c r="M31" s="666">
        <f t="shared" si="1"/>
        <v>12705.91</v>
      </c>
      <c r="N31" s="666">
        <v>12705.91</v>
      </c>
      <c r="O31" s="666">
        <f t="shared" si="0"/>
        <v>0</v>
      </c>
      <c r="R31" s="222"/>
    </row>
    <row r="32" spans="1:18" s="144" customFormat="1" ht="15.75">
      <c r="A32" s="217" t="s">
        <v>324</v>
      </c>
      <c r="B32" s="217" t="s">
        <v>127</v>
      </c>
      <c r="C32" s="223"/>
      <c r="D32" s="217" t="s">
        <v>125</v>
      </c>
      <c r="E32" s="217" t="s">
        <v>154</v>
      </c>
      <c r="F32" s="217" t="s">
        <v>52</v>
      </c>
      <c r="G32" s="219" t="s">
        <v>331</v>
      </c>
      <c r="H32" s="220" t="s">
        <v>332</v>
      </c>
      <c r="I32" s="664">
        <v>570.38</v>
      </c>
      <c r="J32" s="665"/>
      <c r="K32" s="666">
        <v>570.38</v>
      </c>
      <c r="L32" s="665">
        <v>0</v>
      </c>
      <c r="M32" s="666">
        <f t="shared" si="1"/>
        <v>570.38</v>
      </c>
      <c r="N32" s="666">
        <v>570.38</v>
      </c>
      <c r="O32" s="666">
        <f t="shared" si="0"/>
        <v>0</v>
      </c>
      <c r="R32" s="222"/>
    </row>
    <row r="33" spans="1:18" s="144" customFormat="1" ht="15.75">
      <c r="A33" s="217" t="s">
        <v>324</v>
      </c>
      <c r="B33" s="217" t="s">
        <v>155</v>
      </c>
      <c r="C33" s="223"/>
      <c r="D33" s="217" t="s">
        <v>125</v>
      </c>
      <c r="E33" s="217" t="s">
        <v>154</v>
      </c>
      <c r="F33" s="217" t="s">
        <v>74</v>
      </c>
      <c r="G33" s="219" t="s">
        <v>331</v>
      </c>
      <c r="H33" s="220" t="s">
        <v>332</v>
      </c>
      <c r="I33" s="664">
        <v>5468.58</v>
      </c>
      <c r="J33" s="665"/>
      <c r="K33" s="666">
        <v>5468.58</v>
      </c>
      <c r="L33" s="665">
        <v>0</v>
      </c>
      <c r="M33" s="666">
        <f t="shared" si="1"/>
        <v>5468.58</v>
      </c>
      <c r="N33" s="666">
        <v>5468.58</v>
      </c>
      <c r="O33" s="666">
        <f t="shared" si="0"/>
        <v>0</v>
      </c>
      <c r="R33" s="222"/>
    </row>
    <row r="34" spans="1:18" s="144" customFormat="1" ht="15.75">
      <c r="A34" s="217" t="s">
        <v>321</v>
      </c>
      <c r="B34" s="217" t="s">
        <v>48</v>
      </c>
      <c r="C34" s="223"/>
      <c r="D34" s="217" t="s">
        <v>156</v>
      </c>
      <c r="E34" s="217" t="s">
        <v>157</v>
      </c>
      <c r="F34" s="217" t="s">
        <v>111</v>
      </c>
      <c r="G34" s="231">
        <v>42431</v>
      </c>
      <c r="H34" s="220" t="s">
        <v>332</v>
      </c>
      <c r="I34" s="664">
        <v>10505</v>
      </c>
      <c r="J34" s="665"/>
      <c r="K34" s="666">
        <v>10505</v>
      </c>
      <c r="L34" s="665">
        <v>0</v>
      </c>
      <c r="M34" s="666">
        <f t="shared" si="1"/>
        <v>10505</v>
      </c>
      <c r="N34" s="666">
        <v>10505</v>
      </c>
      <c r="O34" s="666">
        <f t="shared" si="0"/>
        <v>0</v>
      </c>
      <c r="R34" s="222"/>
    </row>
    <row r="35" spans="1:18" s="144" customFormat="1" ht="15.75">
      <c r="A35" s="217" t="s">
        <v>324</v>
      </c>
      <c r="B35" s="217" t="s">
        <v>50</v>
      </c>
      <c r="C35" s="223"/>
      <c r="D35" s="217" t="s">
        <v>158</v>
      </c>
      <c r="E35" s="217" t="s">
        <v>159</v>
      </c>
      <c r="F35" s="217" t="s">
        <v>111</v>
      </c>
      <c r="G35" s="231">
        <v>42433</v>
      </c>
      <c r="H35" s="220" t="s">
        <v>332</v>
      </c>
      <c r="I35" s="664">
        <v>5347.74</v>
      </c>
      <c r="J35" s="665"/>
      <c r="K35" s="666">
        <v>5347.74</v>
      </c>
      <c r="L35" s="665">
        <v>0</v>
      </c>
      <c r="M35" s="666">
        <f t="shared" si="1"/>
        <v>5347.74</v>
      </c>
      <c r="N35" s="666">
        <v>5347.74</v>
      </c>
      <c r="O35" s="666">
        <f t="shared" si="0"/>
        <v>0</v>
      </c>
      <c r="R35" s="222"/>
    </row>
    <row r="36" spans="1:18" s="144" customFormat="1" ht="15.75">
      <c r="A36" s="217" t="s">
        <v>333</v>
      </c>
      <c r="B36" s="217" t="s">
        <v>161</v>
      </c>
      <c r="C36" s="223"/>
      <c r="D36" s="217" t="s">
        <v>80</v>
      </c>
      <c r="E36" s="217" t="s">
        <v>162</v>
      </c>
      <c r="F36" s="217" t="s">
        <v>75</v>
      </c>
      <c r="G36" s="231">
        <v>42432</v>
      </c>
      <c r="H36" s="220" t="s">
        <v>332</v>
      </c>
      <c r="I36" s="664">
        <v>82970</v>
      </c>
      <c r="J36" s="665"/>
      <c r="K36" s="666">
        <v>82970</v>
      </c>
      <c r="L36" s="665">
        <v>0</v>
      </c>
      <c r="M36" s="666">
        <f t="shared" si="1"/>
        <v>82970</v>
      </c>
      <c r="N36" s="666">
        <v>82970</v>
      </c>
      <c r="O36" s="666">
        <f t="shared" si="0"/>
        <v>0</v>
      </c>
      <c r="R36" s="222"/>
    </row>
    <row r="37" spans="1:18" s="144" customFormat="1" ht="15.75">
      <c r="A37" s="217" t="s">
        <v>321</v>
      </c>
      <c r="B37" s="217" t="s">
        <v>334</v>
      </c>
      <c r="C37" s="223"/>
      <c r="D37" s="217" t="s">
        <v>163</v>
      </c>
      <c r="E37" s="217" t="s">
        <v>164</v>
      </c>
      <c r="F37" s="217" t="s">
        <v>111</v>
      </c>
      <c r="G37" s="231">
        <v>42616</v>
      </c>
      <c r="H37" s="220" t="s">
        <v>332</v>
      </c>
      <c r="I37" s="664">
        <v>62987.28</v>
      </c>
      <c r="J37" s="665"/>
      <c r="K37" s="666">
        <v>62987.28</v>
      </c>
      <c r="L37" s="665">
        <v>0</v>
      </c>
      <c r="M37" s="666">
        <f t="shared" si="1"/>
        <v>62987.28</v>
      </c>
      <c r="N37" s="666">
        <v>62987.28</v>
      </c>
      <c r="O37" s="666">
        <f t="shared" si="0"/>
        <v>0</v>
      </c>
      <c r="R37" s="232"/>
    </row>
    <row r="38" spans="1:18" s="144" customFormat="1" ht="15.75">
      <c r="A38" s="217" t="s">
        <v>321</v>
      </c>
      <c r="B38" s="217" t="s">
        <v>48</v>
      </c>
      <c r="C38" s="223"/>
      <c r="D38" s="217" t="s">
        <v>165</v>
      </c>
      <c r="E38" s="217" t="s">
        <v>166</v>
      </c>
      <c r="F38" s="217" t="s">
        <v>167</v>
      </c>
      <c r="G38" s="219" t="s">
        <v>335</v>
      </c>
      <c r="H38" s="220" t="s">
        <v>332</v>
      </c>
      <c r="I38" s="664">
        <v>53918.22</v>
      </c>
      <c r="J38" s="665"/>
      <c r="K38" s="666">
        <v>53918.22</v>
      </c>
      <c r="L38" s="665">
        <v>0</v>
      </c>
      <c r="M38" s="666">
        <f t="shared" si="1"/>
        <v>53918.22</v>
      </c>
      <c r="N38" s="666">
        <v>53918.22</v>
      </c>
      <c r="O38" s="666">
        <f t="shared" si="0"/>
        <v>0</v>
      </c>
      <c r="R38" s="232"/>
    </row>
    <row r="39" spans="1:18" s="144" customFormat="1" ht="15.75">
      <c r="A39" s="217" t="s">
        <v>333</v>
      </c>
      <c r="B39" s="217" t="s">
        <v>48</v>
      </c>
      <c r="C39" s="223"/>
      <c r="D39" s="217" t="s">
        <v>168</v>
      </c>
      <c r="E39" s="217" t="s">
        <v>169</v>
      </c>
      <c r="F39" s="217" t="s">
        <v>170</v>
      </c>
      <c r="G39" s="219" t="s">
        <v>336</v>
      </c>
      <c r="H39" s="220" t="s">
        <v>332</v>
      </c>
      <c r="I39" s="664">
        <v>455.54</v>
      </c>
      <c r="J39" s="665"/>
      <c r="K39" s="666">
        <v>455.54</v>
      </c>
      <c r="L39" s="665">
        <v>0</v>
      </c>
      <c r="M39" s="666">
        <f t="shared" si="1"/>
        <v>455.54</v>
      </c>
      <c r="N39" s="666">
        <v>455.54</v>
      </c>
      <c r="O39" s="666">
        <f t="shared" si="0"/>
        <v>0</v>
      </c>
      <c r="R39" s="232"/>
    </row>
    <row r="40" spans="1:18" s="144" customFormat="1" ht="15.75">
      <c r="A40" s="217" t="s">
        <v>333</v>
      </c>
      <c r="B40" s="217" t="s">
        <v>48</v>
      </c>
      <c r="C40" s="223"/>
      <c r="D40" s="217" t="s">
        <v>168</v>
      </c>
      <c r="E40" s="217" t="s">
        <v>169</v>
      </c>
      <c r="F40" s="217" t="s">
        <v>171</v>
      </c>
      <c r="G40" s="219" t="s">
        <v>336</v>
      </c>
      <c r="H40" s="220" t="s">
        <v>332</v>
      </c>
      <c r="I40" s="664">
        <v>198</v>
      </c>
      <c r="J40" s="665"/>
      <c r="K40" s="666">
        <v>198</v>
      </c>
      <c r="L40" s="665">
        <v>0</v>
      </c>
      <c r="M40" s="666">
        <f t="shared" si="1"/>
        <v>198</v>
      </c>
      <c r="N40" s="666">
        <v>198</v>
      </c>
      <c r="O40" s="666">
        <f t="shared" si="0"/>
        <v>0</v>
      </c>
      <c r="R40" s="232"/>
    </row>
    <row r="41" spans="1:18" s="144" customFormat="1" ht="15.75">
      <c r="A41" s="217" t="s">
        <v>333</v>
      </c>
      <c r="B41" s="217" t="s">
        <v>48</v>
      </c>
      <c r="C41" s="223"/>
      <c r="D41" s="217" t="s">
        <v>168</v>
      </c>
      <c r="E41" s="217" t="s">
        <v>169</v>
      </c>
      <c r="F41" s="217" t="s">
        <v>172</v>
      </c>
      <c r="G41" s="219" t="s">
        <v>336</v>
      </c>
      <c r="H41" s="220" t="s">
        <v>332</v>
      </c>
      <c r="I41" s="664">
        <v>546.51</v>
      </c>
      <c r="J41" s="665"/>
      <c r="K41" s="666">
        <v>546.51</v>
      </c>
      <c r="L41" s="665">
        <v>0</v>
      </c>
      <c r="M41" s="666">
        <f t="shared" si="1"/>
        <v>546.51</v>
      </c>
      <c r="N41" s="666">
        <v>546.51</v>
      </c>
      <c r="O41" s="666">
        <f t="shared" si="0"/>
        <v>0</v>
      </c>
      <c r="R41" s="232"/>
    </row>
    <row r="42" spans="1:18" s="144" customFormat="1" ht="15.75">
      <c r="A42" s="217" t="s">
        <v>333</v>
      </c>
      <c r="B42" s="217" t="s">
        <v>48</v>
      </c>
      <c r="C42" s="223"/>
      <c r="D42" s="217" t="s">
        <v>168</v>
      </c>
      <c r="E42" s="217" t="s">
        <v>169</v>
      </c>
      <c r="F42" s="217" t="s">
        <v>172</v>
      </c>
      <c r="G42" s="219" t="s">
        <v>336</v>
      </c>
      <c r="H42" s="220" t="s">
        <v>332</v>
      </c>
      <c r="I42" s="664">
        <v>307.62</v>
      </c>
      <c r="J42" s="665"/>
      <c r="K42" s="666">
        <v>307.62</v>
      </c>
      <c r="L42" s="665">
        <v>0</v>
      </c>
      <c r="M42" s="666">
        <f t="shared" si="1"/>
        <v>307.62</v>
      </c>
      <c r="N42" s="666">
        <v>307.62</v>
      </c>
      <c r="O42" s="666">
        <f t="shared" si="0"/>
        <v>0</v>
      </c>
      <c r="R42" s="232"/>
    </row>
    <row r="43" spans="1:18" s="144" customFormat="1" ht="15.75">
      <c r="A43" s="217" t="s">
        <v>333</v>
      </c>
      <c r="B43" s="217" t="s">
        <v>48</v>
      </c>
      <c r="C43" s="223"/>
      <c r="D43" s="217" t="s">
        <v>168</v>
      </c>
      <c r="E43" s="217" t="s">
        <v>169</v>
      </c>
      <c r="F43" s="217" t="s">
        <v>173</v>
      </c>
      <c r="G43" s="219" t="s">
        <v>336</v>
      </c>
      <c r="H43" s="220" t="s">
        <v>332</v>
      </c>
      <c r="I43" s="664">
        <v>1356.6</v>
      </c>
      <c r="J43" s="665"/>
      <c r="K43" s="666">
        <v>1356.6</v>
      </c>
      <c r="L43" s="665">
        <v>0</v>
      </c>
      <c r="M43" s="666">
        <f t="shared" si="1"/>
        <v>1356.6</v>
      </c>
      <c r="N43" s="666">
        <v>1356.6</v>
      </c>
      <c r="O43" s="666">
        <f t="shared" si="0"/>
        <v>0</v>
      </c>
      <c r="R43" s="232"/>
    </row>
    <row r="44" spans="1:18" s="144" customFormat="1" ht="15.75">
      <c r="A44" s="217" t="s">
        <v>333</v>
      </c>
      <c r="B44" s="217" t="s">
        <v>48</v>
      </c>
      <c r="C44" s="223"/>
      <c r="D44" s="217" t="s">
        <v>168</v>
      </c>
      <c r="E44" s="217" t="s">
        <v>169</v>
      </c>
      <c r="F44" s="217" t="s">
        <v>174</v>
      </c>
      <c r="G44" s="219" t="s">
        <v>336</v>
      </c>
      <c r="H44" s="220" t="s">
        <v>332</v>
      </c>
      <c r="I44" s="664">
        <v>147.06</v>
      </c>
      <c r="J44" s="665"/>
      <c r="K44" s="666">
        <v>147.06</v>
      </c>
      <c r="L44" s="665">
        <v>0</v>
      </c>
      <c r="M44" s="666">
        <f t="shared" si="1"/>
        <v>147.06</v>
      </c>
      <c r="N44" s="666">
        <v>147.06</v>
      </c>
      <c r="O44" s="666">
        <f t="shared" si="0"/>
        <v>0</v>
      </c>
      <c r="R44" s="232"/>
    </row>
    <row r="45" spans="1:18" s="144" customFormat="1" ht="15.75">
      <c r="A45" s="217" t="s">
        <v>333</v>
      </c>
      <c r="B45" s="217" t="s">
        <v>48</v>
      </c>
      <c r="C45" s="223"/>
      <c r="D45" s="217" t="s">
        <v>168</v>
      </c>
      <c r="E45" s="217" t="s">
        <v>169</v>
      </c>
      <c r="F45" s="217" t="s">
        <v>175</v>
      </c>
      <c r="G45" s="219" t="s">
        <v>336</v>
      </c>
      <c r="H45" s="220" t="s">
        <v>332</v>
      </c>
      <c r="I45" s="664">
        <v>182.28</v>
      </c>
      <c r="J45" s="665"/>
      <c r="K45" s="666">
        <v>182.28</v>
      </c>
      <c r="L45" s="665">
        <v>0</v>
      </c>
      <c r="M45" s="666">
        <f t="shared" si="1"/>
        <v>182.28</v>
      </c>
      <c r="N45" s="666">
        <v>182.28</v>
      </c>
      <c r="O45" s="666">
        <f t="shared" si="0"/>
        <v>0</v>
      </c>
      <c r="R45" s="232"/>
    </row>
    <row r="46" spans="1:18" s="144" customFormat="1" ht="15.75">
      <c r="A46" s="217" t="s">
        <v>333</v>
      </c>
      <c r="B46" s="217" t="s">
        <v>48</v>
      </c>
      <c r="C46" s="223"/>
      <c r="D46" s="217" t="s">
        <v>168</v>
      </c>
      <c r="E46" s="217" t="s">
        <v>169</v>
      </c>
      <c r="F46" s="217" t="s">
        <v>176</v>
      </c>
      <c r="G46" s="219" t="s">
        <v>336</v>
      </c>
      <c r="H46" s="220" t="s">
        <v>332</v>
      </c>
      <c r="I46" s="664">
        <v>232.56</v>
      </c>
      <c r="J46" s="665"/>
      <c r="K46" s="666">
        <v>232.56</v>
      </c>
      <c r="L46" s="665">
        <v>0</v>
      </c>
      <c r="M46" s="666">
        <f t="shared" si="1"/>
        <v>232.56</v>
      </c>
      <c r="N46" s="666">
        <v>232.56</v>
      </c>
      <c r="O46" s="666">
        <f t="shared" si="0"/>
        <v>0</v>
      </c>
      <c r="R46" s="232"/>
    </row>
    <row r="47" spans="1:18" s="144" customFormat="1" ht="15.75">
      <c r="A47" s="217" t="s">
        <v>333</v>
      </c>
      <c r="B47" s="217" t="s">
        <v>48</v>
      </c>
      <c r="C47" s="223"/>
      <c r="D47" s="217" t="s">
        <v>168</v>
      </c>
      <c r="E47" s="217" t="s">
        <v>169</v>
      </c>
      <c r="F47" s="217" t="s">
        <v>177</v>
      </c>
      <c r="G47" s="219" t="s">
        <v>336</v>
      </c>
      <c r="H47" s="220" t="s">
        <v>332</v>
      </c>
      <c r="I47" s="664">
        <v>132</v>
      </c>
      <c r="J47" s="665"/>
      <c r="K47" s="666">
        <v>132</v>
      </c>
      <c r="L47" s="665">
        <v>0</v>
      </c>
      <c r="M47" s="666">
        <f t="shared" si="1"/>
        <v>132</v>
      </c>
      <c r="N47" s="666">
        <v>132</v>
      </c>
      <c r="O47" s="666">
        <f t="shared" si="0"/>
        <v>0</v>
      </c>
      <c r="R47" s="232"/>
    </row>
    <row r="48" spans="1:18" s="144" customFormat="1" ht="15.75">
      <c r="A48" s="217" t="s">
        <v>333</v>
      </c>
      <c r="B48" s="217" t="s">
        <v>48</v>
      </c>
      <c r="C48" s="223"/>
      <c r="D48" s="217" t="s">
        <v>168</v>
      </c>
      <c r="E48" s="217" t="s">
        <v>169</v>
      </c>
      <c r="F48" s="217" t="s">
        <v>178</v>
      </c>
      <c r="G48" s="219" t="s">
        <v>336</v>
      </c>
      <c r="H48" s="220" t="s">
        <v>332</v>
      </c>
      <c r="I48" s="664">
        <v>178</v>
      </c>
      <c r="J48" s="665"/>
      <c r="K48" s="666">
        <v>178</v>
      </c>
      <c r="L48" s="665">
        <v>0</v>
      </c>
      <c r="M48" s="666">
        <f t="shared" si="1"/>
        <v>178</v>
      </c>
      <c r="N48" s="666">
        <v>178</v>
      </c>
      <c r="O48" s="666">
        <f t="shared" si="0"/>
        <v>0</v>
      </c>
      <c r="R48" s="232"/>
    </row>
    <row r="49" spans="1:60" s="144" customFormat="1" ht="15.75">
      <c r="A49" s="217" t="s">
        <v>321</v>
      </c>
      <c r="B49" s="217" t="s">
        <v>48</v>
      </c>
      <c r="C49" s="223"/>
      <c r="D49" s="217" t="s">
        <v>53</v>
      </c>
      <c r="E49" s="217" t="s">
        <v>179</v>
      </c>
      <c r="F49" s="217" t="s">
        <v>76</v>
      </c>
      <c r="G49" s="219" t="s">
        <v>337</v>
      </c>
      <c r="H49" s="220" t="s">
        <v>332</v>
      </c>
      <c r="I49" s="664">
        <v>21835.56</v>
      </c>
      <c r="J49" s="665"/>
      <c r="K49" s="666">
        <v>21835.56</v>
      </c>
      <c r="L49" s="665">
        <v>0</v>
      </c>
      <c r="M49" s="666">
        <f t="shared" si="1"/>
        <v>21835.56</v>
      </c>
      <c r="N49" s="666">
        <v>21835.56</v>
      </c>
      <c r="O49" s="666">
        <f t="shared" si="0"/>
        <v>0</v>
      </c>
      <c r="R49" s="232"/>
    </row>
    <row r="50" spans="1:60" s="207" customFormat="1" ht="33.75" customHeight="1">
      <c r="A50" s="217" t="s">
        <v>324</v>
      </c>
      <c r="B50" s="217" t="s">
        <v>48</v>
      </c>
      <c r="C50" s="223"/>
      <c r="D50" s="217" t="s">
        <v>180</v>
      </c>
      <c r="E50" s="217" t="s">
        <v>181</v>
      </c>
      <c r="F50" s="233" t="s">
        <v>182</v>
      </c>
      <c r="G50" s="219" t="s">
        <v>338</v>
      </c>
      <c r="H50" s="220" t="s">
        <v>332</v>
      </c>
      <c r="I50" s="664">
        <v>320</v>
      </c>
      <c r="J50" s="665"/>
      <c r="K50" s="666">
        <v>320</v>
      </c>
      <c r="L50" s="665">
        <v>0</v>
      </c>
      <c r="M50" s="666">
        <f>I50+J50-L50</f>
        <v>320</v>
      </c>
      <c r="N50" s="666">
        <v>320</v>
      </c>
      <c r="O50" s="666">
        <f t="shared" si="0"/>
        <v>0</v>
      </c>
    </row>
    <row r="51" spans="1:60" s="207" customFormat="1" ht="35.25" customHeight="1">
      <c r="A51" s="217" t="s">
        <v>324</v>
      </c>
      <c r="B51" s="217" t="s">
        <v>48</v>
      </c>
      <c r="C51" s="223"/>
      <c r="D51" s="217" t="s">
        <v>180</v>
      </c>
      <c r="E51" s="217" t="s">
        <v>181</v>
      </c>
      <c r="F51" s="233" t="s">
        <v>182</v>
      </c>
      <c r="G51" s="219" t="s">
        <v>338</v>
      </c>
      <c r="H51" s="220" t="s">
        <v>332</v>
      </c>
      <c r="I51" s="664">
        <v>2100</v>
      </c>
      <c r="J51" s="665"/>
      <c r="K51" s="666">
        <v>2100</v>
      </c>
      <c r="L51" s="665">
        <v>0</v>
      </c>
      <c r="M51" s="666">
        <f>I51+J51-L51</f>
        <v>2100</v>
      </c>
      <c r="N51" s="666">
        <v>2100</v>
      </c>
      <c r="O51" s="666">
        <f t="shared" si="0"/>
        <v>0</v>
      </c>
    </row>
    <row r="52" spans="1:60" s="207" customFormat="1" ht="22.5" customHeight="1">
      <c r="A52" s="217" t="s">
        <v>324</v>
      </c>
      <c r="B52" s="217" t="s">
        <v>50</v>
      </c>
      <c r="C52" s="223"/>
      <c r="D52" s="217" t="s">
        <v>180</v>
      </c>
      <c r="E52" s="217" t="s">
        <v>181</v>
      </c>
      <c r="F52" s="233" t="s">
        <v>183</v>
      </c>
      <c r="G52" s="219" t="s">
        <v>338</v>
      </c>
      <c r="H52" s="220" t="s">
        <v>332</v>
      </c>
      <c r="I52" s="664">
        <v>1250</v>
      </c>
      <c r="J52" s="665"/>
      <c r="K52" s="666">
        <v>1250</v>
      </c>
      <c r="L52" s="665">
        <v>0</v>
      </c>
      <c r="M52" s="666">
        <f>I52+J52-L52</f>
        <v>1250</v>
      </c>
      <c r="N52" s="666">
        <v>1250</v>
      </c>
      <c r="O52" s="666">
        <f t="shared" si="0"/>
        <v>0</v>
      </c>
      <c r="Q52" s="234"/>
    </row>
    <row r="53" spans="1:60" s="143" customFormat="1" ht="15.75">
      <c r="A53" s="235" t="s">
        <v>339</v>
      </c>
      <c r="B53" s="217" t="s">
        <v>340</v>
      </c>
      <c r="C53" s="236" t="s">
        <v>341</v>
      </c>
      <c r="D53" s="237" t="s">
        <v>342</v>
      </c>
      <c r="E53" s="238" t="s">
        <v>134</v>
      </c>
      <c r="F53" s="239" t="s">
        <v>343</v>
      </c>
      <c r="G53" s="240" t="s">
        <v>344</v>
      </c>
      <c r="H53" s="240">
        <v>42521</v>
      </c>
      <c r="I53" s="670">
        <v>5945.56</v>
      </c>
      <c r="J53" s="670"/>
      <c r="K53" s="671">
        <f>SUM(I53:J53)</f>
        <v>5945.56</v>
      </c>
      <c r="L53" s="672">
        <v>4530.62</v>
      </c>
      <c r="M53" s="671">
        <f>SUM(K53-L53)</f>
        <v>1414.9400000000005</v>
      </c>
      <c r="N53" s="672">
        <v>1414.94</v>
      </c>
      <c r="O53" s="666">
        <f t="shared" si="0"/>
        <v>4.5474735088646412E-13</v>
      </c>
      <c r="Q53" s="241"/>
      <c r="R53" s="242"/>
      <c r="S53" s="207"/>
      <c r="T53" s="242"/>
      <c r="U53" s="243"/>
      <c r="V53" s="242"/>
      <c r="W53" s="243"/>
    </row>
    <row r="54" spans="1:60" s="143" customFormat="1" ht="15.75">
      <c r="A54" s="235" t="s">
        <v>339</v>
      </c>
      <c r="B54" s="217" t="s">
        <v>48</v>
      </c>
      <c r="C54" s="236" t="s">
        <v>345</v>
      </c>
      <c r="D54" s="237" t="s">
        <v>346</v>
      </c>
      <c r="E54" s="238" t="s">
        <v>135</v>
      </c>
      <c r="F54" s="239" t="s">
        <v>347</v>
      </c>
      <c r="G54" s="240" t="s">
        <v>348</v>
      </c>
      <c r="H54" s="240">
        <v>42521</v>
      </c>
      <c r="I54" s="670">
        <v>5815.38</v>
      </c>
      <c r="J54" s="670"/>
      <c r="K54" s="671">
        <f>SUM(I54:J54)</f>
        <v>5815.38</v>
      </c>
      <c r="L54" s="672">
        <v>3404.65</v>
      </c>
      <c r="M54" s="671">
        <f>SUM(K54-L54)</f>
        <v>2410.73</v>
      </c>
      <c r="N54" s="672">
        <v>2410.73</v>
      </c>
      <c r="O54" s="666">
        <f t="shared" si="0"/>
        <v>0</v>
      </c>
      <c r="Q54" s="241"/>
      <c r="R54" s="242"/>
      <c r="S54" s="207"/>
      <c r="T54" s="242"/>
      <c r="U54" s="243"/>
      <c r="V54" s="242"/>
      <c r="W54" s="243"/>
    </row>
    <row r="55" spans="1:60" s="143" customFormat="1" ht="15.75">
      <c r="A55" s="235" t="s">
        <v>339</v>
      </c>
      <c r="B55" s="217" t="s">
        <v>48</v>
      </c>
      <c r="C55" s="236" t="s">
        <v>349</v>
      </c>
      <c r="D55" s="244" t="s">
        <v>350</v>
      </c>
      <c r="E55" s="238" t="s">
        <v>136</v>
      </c>
      <c r="F55" s="239" t="s">
        <v>351</v>
      </c>
      <c r="G55" s="240">
        <v>42166</v>
      </c>
      <c r="H55" s="240">
        <v>43038</v>
      </c>
      <c r="I55" s="670">
        <v>27360</v>
      </c>
      <c r="J55" s="670">
        <v>0</v>
      </c>
      <c r="K55" s="671">
        <f>SUM(I55:J55)</f>
        <v>27360</v>
      </c>
      <c r="L55" s="672">
        <v>5700</v>
      </c>
      <c r="M55" s="671">
        <f>SUM(K55-L55)</f>
        <v>21660</v>
      </c>
      <c r="N55" s="672">
        <v>13680</v>
      </c>
      <c r="O55" s="666">
        <f t="shared" si="0"/>
        <v>7980</v>
      </c>
      <c r="Q55" s="241"/>
      <c r="R55" s="242"/>
      <c r="S55" s="207"/>
      <c r="T55" s="242"/>
      <c r="U55" s="243"/>
      <c r="V55" s="242"/>
      <c r="W55" s="243"/>
    </row>
    <row r="56" spans="1:60" s="143" customFormat="1" ht="15.75">
      <c r="A56" s="245" t="s">
        <v>339</v>
      </c>
      <c r="B56" s="217" t="s">
        <v>48</v>
      </c>
      <c r="C56" s="246" t="s">
        <v>352</v>
      </c>
      <c r="D56" s="247" t="s">
        <v>353</v>
      </c>
      <c r="E56" s="248" t="s">
        <v>137</v>
      </c>
      <c r="F56" s="247" t="s">
        <v>354</v>
      </c>
      <c r="G56" s="249">
        <v>42016</v>
      </c>
      <c r="H56" s="249">
        <v>43069</v>
      </c>
      <c r="I56" s="673">
        <v>257400</v>
      </c>
      <c r="J56" s="674"/>
      <c r="K56" s="675">
        <f>SUM(I56:J56)</f>
        <v>257400</v>
      </c>
      <c r="L56" s="676">
        <v>42900</v>
      </c>
      <c r="M56" s="675">
        <f>SUM(K56-L56)</f>
        <v>214500</v>
      </c>
      <c r="N56" s="676">
        <v>128700</v>
      </c>
      <c r="O56" s="666">
        <f t="shared" si="0"/>
        <v>85800</v>
      </c>
      <c r="Q56" s="241"/>
      <c r="R56" s="242"/>
      <c r="S56" s="207"/>
      <c r="T56" s="242"/>
      <c r="U56" s="243"/>
      <c r="V56" s="242"/>
      <c r="W56" s="243"/>
    </row>
    <row r="57" spans="1:60" s="201" customFormat="1" ht="15.75">
      <c r="A57" s="235" t="s">
        <v>339</v>
      </c>
      <c r="B57" s="217" t="s">
        <v>48</v>
      </c>
      <c r="C57" s="250" t="s">
        <v>355</v>
      </c>
      <c r="D57" s="251" t="s">
        <v>356</v>
      </c>
      <c r="E57" s="235" t="s">
        <v>138</v>
      </c>
      <c r="F57" s="252" t="s">
        <v>357</v>
      </c>
      <c r="G57" s="253">
        <v>42197</v>
      </c>
      <c r="H57" s="253">
        <v>42460</v>
      </c>
      <c r="I57" s="664">
        <v>240000</v>
      </c>
      <c r="J57" s="664"/>
      <c r="K57" s="665">
        <f>SUM(I57:J57)</f>
        <v>240000</v>
      </c>
      <c r="L57" s="666">
        <v>86623.69</v>
      </c>
      <c r="M57" s="665">
        <f>SUM(K57-L57)</f>
        <v>153376.31</v>
      </c>
      <c r="N57" s="666">
        <v>153376.31</v>
      </c>
      <c r="O57" s="677">
        <f t="shared" si="0"/>
        <v>0</v>
      </c>
      <c r="P57" s="146"/>
      <c r="Q57" s="241"/>
      <c r="R57" s="242"/>
      <c r="S57" s="207"/>
      <c r="T57" s="242"/>
      <c r="U57" s="243"/>
      <c r="V57" s="242"/>
      <c r="W57" s="243"/>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row>
    <row r="58" spans="1:60" s="146" customFormat="1" ht="16.5" thickBot="1">
      <c r="A58" s="387"/>
      <c r="B58" s="388"/>
      <c r="C58" s="381"/>
      <c r="D58" s="380"/>
      <c r="E58" s="387"/>
      <c r="F58" s="389"/>
      <c r="G58" s="390"/>
      <c r="H58" s="391"/>
      <c r="I58" s="678"/>
      <c r="J58" s="678"/>
      <c r="K58" s="679"/>
      <c r="L58" s="680"/>
      <c r="M58" s="679"/>
      <c r="N58" s="681"/>
      <c r="O58" s="682"/>
      <c r="Q58" s="241"/>
      <c r="R58" s="242"/>
      <c r="S58" s="207"/>
      <c r="T58" s="242"/>
      <c r="U58" s="243"/>
      <c r="V58" s="242"/>
      <c r="W58" s="243"/>
    </row>
    <row r="59" spans="1:60" s="144" customFormat="1" ht="16.5" thickBot="1">
      <c r="A59" s="254" t="s">
        <v>54</v>
      </c>
      <c r="B59" s="255"/>
      <c r="C59" s="255"/>
      <c r="D59" s="255"/>
      <c r="E59" s="255"/>
      <c r="F59" s="255"/>
      <c r="G59" s="256"/>
      <c r="H59" s="280"/>
      <c r="I59" s="280">
        <f>SUM(I25:I58)</f>
        <v>5078754.0999999987</v>
      </c>
      <c r="J59" s="280">
        <f t="shared" ref="J59:O59" si="2">SUM(J25:J58)</f>
        <v>0</v>
      </c>
      <c r="K59" s="280">
        <f t="shared" si="2"/>
        <v>5078754.0999999987</v>
      </c>
      <c r="L59" s="280">
        <f t="shared" si="2"/>
        <v>3414070.4400000004</v>
      </c>
      <c r="M59" s="280">
        <f t="shared" si="2"/>
        <v>1664683.6600000004</v>
      </c>
      <c r="N59" s="280">
        <f t="shared" si="2"/>
        <v>1469471.2000000004</v>
      </c>
      <c r="O59" s="280">
        <f t="shared" si="2"/>
        <v>195212.46</v>
      </c>
      <c r="R59" s="242"/>
      <c r="S59" s="207"/>
      <c r="T59" s="242"/>
      <c r="U59" s="243"/>
      <c r="V59" s="242"/>
      <c r="W59" s="243"/>
    </row>
    <row r="60" spans="1:60" s="144" customFormat="1" ht="15.75" thickBot="1">
      <c r="A60" s="984"/>
      <c r="B60" s="985"/>
      <c r="C60" s="985"/>
      <c r="D60" s="985"/>
      <c r="E60" s="985"/>
      <c r="F60" s="985"/>
      <c r="G60" s="986"/>
      <c r="H60" s="284"/>
      <c r="I60" s="284"/>
      <c r="J60" s="284"/>
      <c r="K60" s="284"/>
      <c r="L60" s="284"/>
      <c r="M60" s="284"/>
      <c r="N60" s="284"/>
      <c r="O60" s="284"/>
      <c r="R60" s="242"/>
      <c r="S60" s="207"/>
      <c r="T60" s="242"/>
      <c r="U60" s="243"/>
      <c r="V60" s="242"/>
      <c r="W60" s="243"/>
    </row>
    <row r="61" spans="1:60" s="144" customFormat="1" ht="16.5" thickBot="1">
      <c r="A61" s="394" t="s">
        <v>3</v>
      </c>
      <c r="B61" s="283"/>
      <c r="C61" s="283"/>
      <c r="D61" s="283"/>
      <c r="E61" s="283"/>
      <c r="F61" s="283"/>
      <c r="G61" s="392"/>
      <c r="H61" s="284"/>
      <c r="I61" s="284"/>
      <c r="J61" s="284"/>
      <c r="K61" s="284"/>
      <c r="L61" s="284"/>
      <c r="M61" s="284"/>
      <c r="N61" s="286"/>
      <c r="O61" s="393"/>
      <c r="R61" s="242"/>
      <c r="S61" s="207"/>
      <c r="T61" s="242"/>
      <c r="U61" s="243"/>
      <c r="V61" s="242"/>
      <c r="W61" s="243"/>
    </row>
    <row r="62" spans="1:60" s="144" customFormat="1" ht="16.5" thickBot="1">
      <c r="A62" s="259"/>
      <c r="B62" s="261"/>
      <c r="C62" s="261"/>
      <c r="D62" s="261"/>
      <c r="E62" s="261"/>
      <c r="F62" s="261"/>
      <c r="G62" s="382"/>
      <c r="H62" s="383"/>
      <c r="I62" s="383"/>
      <c r="J62" s="384"/>
      <c r="K62" s="385"/>
      <c r="L62" s="384"/>
      <c r="M62" s="383"/>
      <c r="N62" s="386"/>
      <c r="O62" s="386"/>
      <c r="Q62" s="241"/>
      <c r="R62" s="242"/>
      <c r="S62" s="207"/>
      <c r="T62" s="242"/>
      <c r="U62" s="243"/>
      <c r="V62" s="242"/>
      <c r="W62" s="243"/>
    </row>
    <row r="63" spans="1:60" s="144" customFormat="1" ht="16.5" thickBot="1">
      <c r="A63" s="259"/>
      <c r="B63" s="261"/>
      <c r="C63" s="261"/>
      <c r="D63" s="261"/>
      <c r="E63" s="261"/>
      <c r="F63" s="261"/>
      <c r="G63" s="382"/>
      <c r="H63" s="383"/>
      <c r="I63" s="383"/>
      <c r="J63" s="384"/>
      <c r="K63" s="385"/>
      <c r="L63" s="384"/>
      <c r="M63" s="383"/>
      <c r="N63" s="386"/>
      <c r="O63" s="386"/>
      <c r="Q63" s="241"/>
      <c r="R63" s="242"/>
      <c r="S63" s="207"/>
      <c r="T63" s="242"/>
      <c r="U63" s="243"/>
      <c r="V63" s="242"/>
      <c r="W63" s="243"/>
    </row>
    <row r="64" spans="1:60" s="144" customFormat="1" ht="16.5" thickBot="1">
      <c r="A64" s="259" t="s">
        <v>56</v>
      </c>
      <c r="B64" s="260"/>
      <c r="C64" s="261"/>
      <c r="D64" s="260"/>
      <c r="E64" s="262"/>
      <c r="F64" s="263"/>
      <c r="G64" s="264"/>
      <c r="H64" s="262"/>
      <c r="I64" s="262"/>
      <c r="J64" s="265"/>
      <c r="K64" s="266"/>
      <c r="L64" s="267"/>
      <c r="M64" s="268"/>
      <c r="N64" s="269"/>
      <c r="O64" s="269"/>
      <c r="Q64" s="241"/>
      <c r="R64" s="242"/>
      <c r="S64" s="207"/>
      <c r="T64" s="242"/>
      <c r="U64" s="243"/>
      <c r="V64" s="242"/>
      <c r="W64" s="243"/>
    </row>
    <row r="65" spans="1:23" ht="12.75" customHeight="1">
      <c r="A65" s="989" t="s">
        <v>37</v>
      </c>
      <c r="B65" s="987" t="s">
        <v>38</v>
      </c>
      <c r="C65" s="987" t="s">
        <v>39</v>
      </c>
      <c r="D65" s="987" t="s">
        <v>258</v>
      </c>
      <c r="E65" s="987" t="s">
        <v>40</v>
      </c>
      <c r="F65" s="987" t="s">
        <v>41</v>
      </c>
      <c r="G65" s="993" t="s">
        <v>42</v>
      </c>
      <c r="H65" s="987" t="s">
        <v>43</v>
      </c>
      <c r="I65" s="987" t="s">
        <v>15</v>
      </c>
      <c r="J65" s="987" t="s">
        <v>17</v>
      </c>
      <c r="K65" s="987" t="s">
        <v>16</v>
      </c>
      <c r="L65" s="987" t="s">
        <v>259</v>
      </c>
      <c r="M65" s="991" t="s">
        <v>260</v>
      </c>
      <c r="N65" s="987" t="s">
        <v>261</v>
      </c>
      <c r="O65" s="214" t="s">
        <v>133</v>
      </c>
      <c r="R65" s="215"/>
    </row>
    <row r="66" spans="1:23" ht="50.25" customHeight="1" thickBot="1">
      <c r="A66" s="990"/>
      <c r="B66" s="988"/>
      <c r="C66" s="988"/>
      <c r="D66" s="988"/>
      <c r="E66" s="988"/>
      <c r="F66" s="988"/>
      <c r="G66" s="994"/>
      <c r="H66" s="988"/>
      <c r="I66" s="988"/>
      <c r="J66" s="988"/>
      <c r="K66" s="988"/>
      <c r="L66" s="988"/>
      <c r="M66" s="992"/>
      <c r="N66" s="988"/>
      <c r="O66" s="216" t="s">
        <v>18</v>
      </c>
      <c r="R66" s="215"/>
    </row>
    <row r="67" spans="1:23" s="144" customFormat="1" ht="15.75" thickBot="1">
      <c r="A67" s="270"/>
      <c r="B67" s="271"/>
      <c r="C67" s="272"/>
      <c r="D67" s="271"/>
      <c r="E67" s="273"/>
      <c r="F67" s="271"/>
      <c r="G67" s="274"/>
      <c r="H67" s="275"/>
      <c r="I67" s="275"/>
      <c r="J67" s="276">
        <f>SUM(H67:I67)</f>
        <v>0</v>
      </c>
      <c r="K67" s="277"/>
      <c r="L67" s="276">
        <f>SUM(J67-K67)</f>
        <v>0</v>
      </c>
      <c r="M67" s="275"/>
      <c r="N67" s="278">
        <f>SUM(L67-M67)</f>
        <v>0</v>
      </c>
      <c r="O67" s="279">
        <f>SUM(M67-N67)</f>
        <v>0</v>
      </c>
      <c r="Q67" s="241"/>
      <c r="R67" s="242"/>
      <c r="S67" s="207"/>
      <c r="T67" s="242"/>
      <c r="U67" s="243"/>
      <c r="V67" s="242"/>
      <c r="W67" s="243"/>
    </row>
    <row r="68" spans="1:23" s="144" customFormat="1" ht="16.5" thickBot="1">
      <c r="A68" s="254" t="s">
        <v>54</v>
      </c>
      <c r="B68" s="255"/>
      <c r="C68" s="255"/>
      <c r="D68" s="255"/>
      <c r="E68" s="255"/>
      <c r="F68" s="255"/>
      <c r="G68" s="256"/>
      <c r="H68" s="280">
        <f>SUM(H67:H67)</f>
        <v>0</v>
      </c>
      <c r="I68" s="280">
        <f t="shared" ref="I68:O68" si="3">SUM(I62:I67)</f>
        <v>0</v>
      </c>
      <c r="J68" s="280">
        <f t="shared" si="3"/>
        <v>0</v>
      </c>
      <c r="K68" s="280">
        <f t="shared" si="3"/>
        <v>0</v>
      </c>
      <c r="L68" s="280">
        <f t="shared" si="3"/>
        <v>0</v>
      </c>
      <c r="M68" s="280">
        <f t="shared" si="3"/>
        <v>0</v>
      </c>
      <c r="N68" s="281">
        <f t="shared" si="3"/>
        <v>0</v>
      </c>
      <c r="O68" s="282">
        <f t="shared" si="3"/>
        <v>0</v>
      </c>
      <c r="R68" s="242"/>
      <c r="S68" s="207"/>
      <c r="T68" s="242"/>
      <c r="U68" s="243"/>
      <c r="V68" s="242"/>
      <c r="W68" s="243"/>
    </row>
    <row r="69" spans="1:23" s="144" customFormat="1" ht="15.75" thickBot="1">
      <c r="A69" s="984"/>
      <c r="B69" s="985"/>
      <c r="C69" s="985"/>
      <c r="D69" s="985"/>
      <c r="E69" s="985"/>
      <c r="F69" s="985"/>
      <c r="G69" s="986"/>
      <c r="H69" s="284"/>
      <c r="I69" s="284"/>
      <c r="J69" s="285"/>
      <c r="K69" s="284"/>
      <c r="L69" s="285"/>
      <c r="M69" s="284"/>
      <c r="N69" s="286"/>
      <c r="O69" s="287"/>
      <c r="R69" s="242"/>
      <c r="S69" s="207"/>
      <c r="T69" s="242"/>
      <c r="U69" s="243"/>
      <c r="V69" s="242"/>
      <c r="W69" s="243"/>
    </row>
    <row r="70" spans="1:23" s="144" customFormat="1" ht="16.5" thickBot="1">
      <c r="A70" s="254" t="s">
        <v>55</v>
      </c>
      <c r="B70" s="255"/>
      <c r="C70" s="255"/>
      <c r="D70" s="255"/>
      <c r="E70" s="255"/>
      <c r="F70" s="255"/>
      <c r="G70" s="256"/>
      <c r="H70" s="257">
        <v>0</v>
      </c>
      <c r="I70" s="257">
        <v>0</v>
      </c>
      <c r="J70" s="258">
        <v>0</v>
      </c>
      <c r="K70" s="257">
        <f>SUM(K68:K69)</f>
        <v>0</v>
      </c>
      <c r="L70" s="258">
        <f>SUM(L68:L69)</f>
        <v>0</v>
      </c>
      <c r="M70" s="257">
        <f>SUM(M68:M69)</f>
        <v>0</v>
      </c>
      <c r="N70" s="288">
        <f>SUM(N68:N69)</f>
        <v>0</v>
      </c>
      <c r="O70" s="289">
        <f>SUM(O68:O69)</f>
        <v>0</v>
      </c>
      <c r="R70" s="242"/>
      <c r="S70" s="207"/>
      <c r="T70" s="242"/>
      <c r="U70" s="243"/>
      <c r="V70" s="242"/>
      <c r="W70" s="243"/>
    </row>
    <row r="71" spans="1:23" s="144" customFormat="1" ht="15.75">
      <c r="A71" s="290"/>
      <c r="B71" s="291"/>
      <c r="C71" s="290"/>
      <c r="D71" s="291"/>
      <c r="E71" s="244"/>
      <c r="F71" s="292"/>
      <c r="G71" s="293"/>
      <c r="H71" s="244"/>
      <c r="I71" s="244"/>
      <c r="J71" s="244"/>
      <c r="K71" s="244"/>
      <c r="L71" s="244"/>
      <c r="M71" s="294"/>
      <c r="N71" s="294"/>
      <c r="O71" s="295"/>
      <c r="R71" s="242"/>
      <c r="S71" s="207"/>
      <c r="T71" s="242"/>
      <c r="U71" s="243"/>
      <c r="V71" s="242"/>
      <c r="W71" s="243"/>
    </row>
    <row r="72" spans="1:23" s="144" customFormat="1" ht="15.75">
      <c r="A72" s="296"/>
      <c r="B72" s="297"/>
      <c r="C72" s="297"/>
      <c r="D72" s="297"/>
      <c r="E72" s="297"/>
      <c r="F72" s="297"/>
      <c r="G72" s="298"/>
      <c r="H72" s="297"/>
      <c r="I72" s="297"/>
      <c r="J72" s="297"/>
      <c r="K72" s="297"/>
      <c r="L72" s="297"/>
      <c r="M72" s="297"/>
      <c r="N72" s="297"/>
      <c r="O72" s="295"/>
      <c r="R72" s="242"/>
      <c r="S72" s="207"/>
      <c r="T72" s="242"/>
      <c r="U72" s="243"/>
      <c r="V72" s="242"/>
      <c r="W72" s="243"/>
    </row>
    <row r="73" spans="1:23" s="144" customFormat="1" ht="15.75">
      <c r="A73" s="296" t="s">
        <v>358</v>
      </c>
      <c r="B73" s="297"/>
      <c r="C73" s="297"/>
      <c r="D73" s="297"/>
      <c r="E73" s="297"/>
      <c r="F73" s="297"/>
      <c r="G73" s="298"/>
      <c r="H73" s="297"/>
      <c r="I73" s="297"/>
      <c r="J73" s="297"/>
      <c r="K73" s="297"/>
      <c r="L73" s="297"/>
      <c r="M73" s="297"/>
      <c r="N73" s="297"/>
      <c r="O73" s="295"/>
      <c r="R73" s="242"/>
      <c r="S73" s="207"/>
      <c r="T73" s="242"/>
      <c r="U73" s="243"/>
      <c r="V73" s="242"/>
      <c r="W73" s="243"/>
    </row>
    <row r="74" spans="1:23" s="144" customFormat="1" ht="15">
      <c r="A74" s="295" t="s">
        <v>359</v>
      </c>
      <c r="B74" s="295"/>
      <c r="C74" s="295"/>
      <c r="D74" s="295"/>
      <c r="E74" s="295"/>
      <c r="F74" s="295"/>
      <c r="G74" s="295"/>
      <c r="H74" s="295"/>
      <c r="I74" s="295"/>
      <c r="J74" s="295"/>
      <c r="K74" s="295"/>
      <c r="L74" s="295"/>
      <c r="M74" s="295"/>
      <c r="N74" s="295"/>
      <c r="O74" s="295"/>
      <c r="R74" s="242"/>
      <c r="S74" s="207"/>
      <c r="T74" s="242"/>
      <c r="U74" s="243"/>
      <c r="V74" s="242"/>
      <c r="W74" s="243"/>
    </row>
    <row r="75" spans="1:23" s="144" customFormat="1" ht="15">
      <c r="A75" s="295" t="s">
        <v>62</v>
      </c>
      <c r="B75" s="295"/>
      <c r="C75" s="295"/>
      <c r="D75" s="295"/>
      <c r="E75" s="295"/>
      <c r="F75" s="295"/>
      <c r="G75" s="295"/>
      <c r="H75" s="295"/>
      <c r="I75" s="295"/>
      <c r="J75" s="295"/>
      <c r="K75" s="295"/>
      <c r="L75" s="295"/>
      <c r="M75" s="295"/>
      <c r="N75" s="295"/>
      <c r="O75" s="295"/>
      <c r="R75" s="242"/>
      <c r="S75" s="207"/>
      <c r="T75" s="242"/>
      <c r="U75" s="243"/>
      <c r="V75" s="242"/>
      <c r="W75" s="243"/>
    </row>
    <row r="76" spans="1:23" s="144" customFormat="1" ht="15">
      <c r="A76" s="295"/>
      <c r="B76" s="295"/>
      <c r="C76" s="295"/>
      <c r="D76" s="295"/>
      <c r="E76" s="295"/>
      <c r="F76" s="295"/>
      <c r="G76" s="295"/>
      <c r="H76" s="295"/>
      <c r="I76" s="295"/>
      <c r="J76" s="295"/>
      <c r="K76" s="295"/>
      <c r="L76" s="295"/>
      <c r="M76" s="295"/>
      <c r="N76" s="295"/>
      <c r="O76" s="295"/>
      <c r="R76" s="242"/>
      <c r="S76" s="207"/>
      <c r="T76" s="242"/>
      <c r="U76" s="243"/>
      <c r="V76" s="242"/>
      <c r="W76" s="243"/>
    </row>
    <row r="77" spans="1:23" s="144" customFormat="1" ht="15.75">
      <c r="A77" s="299" t="s">
        <v>360</v>
      </c>
      <c r="B77" s="295"/>
      <c r="C77" s="295"/>
      <c r="D77" s="295"/>
      <c r="E77" s="295"/>
      <c r="F77" s="295"/>
      <c r="G77" s="295"/>
      <c r="H77" s="295"/>
      <c r="I77" s="295"/>
      <c r="J77" s="295"/>
      <c r="K77" s="295"/>
      <c r="L77" s="295"/>
      <c r="M77" s="295"/>
      <c r="N77" s="295"/>
      <c r="O77" s="295"/>
      <c r="R77" s="242"/>
      <c r="S77" s="207"/>
      <c r="T77" s="242"/>
      <c r="U77" s="243"/>
      <c r="V77" s="242"/>
      <c r="W77" s="243"/>
    </row>
    <row r="78" spans="1:23" s="144" customFormat="1" ht="15">
      <c r="A78" s="295" t="s">
        <v>361</v>
      </c>
      <c r="B78" s="295"/>
      <c r="C78" s="295"/>
      <c r="D78" s="295"/>
      <c r="E78" s="295"/>
      <c r="F78" s="295"/>
      <c r="G78" s="295"/>
      <c r="H78" s="295"/>
      <c r="I78" s="295"/>
      <c r="J78" s="295"/>
      <c r="K78" s="295"/>
      <c r="L78" s="295"/>
      <c r="M78" s="295"/>
      <c r="N78" s="295"/>
      <c r="O78" s="295"/>
      <c r="R78" s="242"/>
      <c r="S78" s="207"/>
      <c r="T78" s="242"/>
      <c r="U78" s="243"/>
      <c r="V78" s="242"/>
      <c r="W78" s="243"/>
    </row>
    <row r="79" spans="1:23" s="144" customFormat="1" ht="15">
      <c r="A79" s="295" t="s">
        <v>62</v>
      </c>
      <c r="B79" s="295"/>
      <c r="C79" s="295"/>
      <c r="D79" s="295"/>
      <c r="E79" s="295"/>
      <c r="F79" s="295"/>
      <c r="G79" s="295"/>
      <c r="H79" s="295"/>
      <c r="I79" s="295"/>
      <c r="J79" s="295"/>
      <c r="K79" s="295"/>
      <c r="L79" s="295"/>
      <c r="M79" s="295"/>
      <c r="N79" s="295"/>
      <c r="O79" s="295"/>
      <c r="R79" s="242"/>
      <c r="S79" s="207"/>
      <c r="T79" s="242"/>
      <c r="U79" s="243"/>
      <c r="V79" s="242"/>
      <c r="W79" s="243"/>
    </row>
    <row r="80" spans="1:23" s="144" customFormat="1" ht="15">
      <c r="A80" s="295"/>
      <c r="B80" s="295"/>
      <c r="C80" s="295"/>
      <c r="D80" s="295"/>
      <c r="E80" s="295"/>
      <c r="F80" s="295"/>
      <c r="G80" s="295"/>
      <c r="H80" s="295"/>
      <c r="I80" s="295"/>
      <c r="J80" s="295"/>
      <c r="K80" s="295"/>
      <c r="L80" s="295"/>
      <c r="M80" s="295"/>
      <c r="N80" s="295"/>
      <c r="O80" s="295"/>
      <c r="R80" s="242"/>
      <c r="S80" s="207"/>
      <c r="T80" s="242"/>
      <c r="U80" s="243"/>
      <c r="V80" s="242"/>
      <c r="W80" s="243"/>
    </row>
    <row r="81" spans="1:19" s="144" customFormat="1" ht="15.75">
      <c r="A81" s="299" t="s">
        <v>362</v>
      </c>
      <c r="B81" s="295"/>
      <c r="C81" s="295"/>
      <c r="D81" s="295"/>
      <c r="E81" s="295"/>
      <c r="F81" s="295"/>
      <c r="G81" s="295"/>
      <c r="H81" s="295"/>
      <c r="I81" s="295"/>
      <c r="J81" s="295"/>
      <c r="K81" s="295"/>
      <c r="L81" s="295"/>
      <c r="M81" s="295"/>
      <c r="N81" s="295"/>
      <c r="O81" s="295"/>
      <c r="R81" s="242"/>
      <c r="S81" s="207"/>
    </row>
    <row r="82" spans="1:19" s="144" customFormat="1" ht="15">
      <c r="A82" s="295" t="s">
        <v>363</v>
      </c>
      <c r="B82" s="295"/>
      <c r="C82" s="295"/>
      <c r="D82" s="295"/>
      <c r="E82" s="295"/>
      <c r="F82" s="295"/>
      <c r="G82" s="295"/>
      <c r="H82" s="295"/>
      <c r="I82" s="295"/>
      <c r="J82" s="295"/>
      <c r="K82" s="295"/>
      <c r="L82" s="295"/>
      <c r="M82" s="295"/>
      <c r="N82" s="295"/>
      <c r="O82" s="295"/>
      <c r="R82" s="242"/>
      <c r="S82" s="207"/>
    </row>
    <row r="83" spans="1:19" s="144" customFormat="1" ht="15">
      <c r="A83" s="295" t="s">
        <v>62</v>
      </c>
      <c r="B83" s="295"/>
      <c r="C83" s="295"/>
      <c r="D83" s="295"/>
      <c r="E83" s="295"/>
      <c r="F83" s="295"/>
      <c r="G83" s="295"/>
      <c r="H83" s="295"/>
      <c r="I83" s="295"/>
      <c r="J83" s="295"/>
      <c r="K83" s="295"/>
      <c r="L83" s="295"/>
      <c r="M83" s="295"/>
      <c r="N83" s="295"/>
      <c r="O83" s="295"/>
      <c r="R83" s="242"/>
      <c r="S83" s="207"/>
    </row>
    <row r="84" spans="1:19" s="144" customFormat="1" ht="15">
      <c r="A84" s="295"/>
      <c r="B84" s="295"/>
      <c r="C84" s="295"/>
      <c r="D84" s="295"/>
      <c r="E84" s="295"/>
      <c r="F84" s="295"/>
      <c r="G84" s="295"/>
      <c r="H84" s="295"/>
      <c r="I84" s="295"/>
      <c r="J84" s="295"/>
      <c r="K84" s="295"/>
      <c r="L84" s="295"/>
      <c r="M84" s="295"/>
      <c r="N84" s="295"/>
      <c r="O84" s="295"/>
      <c r="R84" s="242"/>
      <c r="S84" s="207"/>
    </row>
    <row r="85" spans="1:19" s="144" customFormat="1" ht="15.75">
      <c r="A85" s="299" t="s">
        <v>364</v>
      </c>
      <c r="B85" s="295"/>
      <c r="C85" s="295"/>
      <c r="D85" s="295"/>
      <c r="E85" s="295"/>
      <c r="F85" s="295"/>
      <c r="G85" s="295"/>
      <c r="H85" s="295"/>
      <c r="I85" s="295"/>
      <c r="J85" s="295"/>
      <c r="K85" s="295"/>
      <c r="L85" s="295"/>
      <c r="M85" s="295"/>
      <c r="N85" s="295"/>
      <c r="O85" s="295"/>
      <c r="R85" s="242"/>
      <c r="S85" s="207"/>
    </row>
    <row r="86" spans="1:19" s="144" customFormat="1" ht="15">
      <c r="A86" s="295" t="s">
        <v>365</v>
      </c>
      <c r="B86" s="295"/>
      <c r="C86" s="295"/>
      <c r="D86" s="295"/>
      <c r="E86" s="295"/>
      <c r="F86" s="295"/>
      <c r="G86" s="295"/>
      <c r="H86" s="295"/>
      <c r="I86" s="295"/>
      <c r="J86" s="295"/>
      <c r="K86" s="295"/>
      <c r="L86" s="295"/>
      <c r="M86" s="295"/>
      <c r="N86" s="295"/>
      <c r="O86" s="295"/>
      <c r="R86" s="242"/>
    </row>
    <row r="87" spans="1:19" s="144" customFormat="1" ht="15">
      <c r="A87" s="295" t="s">
        <v>62</v>
      </c>
      <c r="B87" s="295"/>
      <c r="C87" s="295"/>
      <c r="D87" s="295"/>
      <c r="E87" s="295"/>
      <c r="F87" s="295"/>
      <c r="G87" s="295"/>
      <c r="H87" s="295"/>
      <c r="I87" s="295"/>
      <c r="J87" s="295"/>
      <c r="K87" s="295"/>
      <c r="L87" s="295"/>
      <c r="M87" s="295"/>
      <c r="N87" s="295"/>
      <c r="O87" s="295"/>
      <c r="R87" s="242"/>
    </row>
    <row r="88" spans="1:19" s="144" customFormat="1" ht="15">
      <c r="A88" s="295"/>
      <c r="B88" s="295"/>
      <c r="C88" s="295"/>
      <c r="D88" s="295"/>
      <c r="E88" s="295"/>
      <c r="F88" s="295"/>
      <c r="G88" s="295"/>
      <c r="H88" s="295"/>
      <c r="I88" s="295"/>
      <c r="J88" s="295"/>
      <c r="K88" s="295"/>
      <c r="L88" s="295"/>
      <c r="M88" s="295"/>
      <c r="N88" s="295"/>
      <c r="O88" s="295"/>
      <c r="R88" s="242"/>
    </row>
    <row r="89" spans="1:19" s="144" customFormat="1" ht="15">
      <c r="A89" s="295"/>
      <c r="B89" s="295"/>
      <c r="C89" s="295"/>
      <c r="D89" s="295"/>
      <c r="E89" s="295"/>
      <c r="F89" s="295"/>
      <c r="G89" s="295"/>
      <c r="H89" s="295"/>
      <c r="I89" s="295"/>
      <c r="J89" s="295"/>
      <c r="K89" s="295"/>
      <c r="L89" s="295"/>
      <c r="M89" s="295"/>
      <c r="N89" s="295"/>
      <c r="O89" s="295"/>
    </row>
    <row r="90" spans="1:19" s="144" customFormat="1" ht="15">
      <c r="A90" s="295"/>
      <c r="B90" s="295"/>
      <c r="C90" s="295"/>
      <c r="D90" s="295"/>
      <c r="E90" s="295"/>
      <c r="F90" s="295"/>
      <c r="G90" s="295"/>
      <c r="H90" s="295"/>
      <c r="I90" s="295"/>
      <c r="J90" s="295"/>
      <c r="K90" s="295"/>
      <c r="L90" s="295"/>
      <c r="M90" s="295"/>
      <c r="N90" s="295"/>
      <c r="O90" s="295"/>
    </row>
    <row r="91" spans="1:19" s="144" customFormat="1" ht="15">
      <c r="A91" s="295"/>
      <c r="B91" s="295"/>
      <c r="C91" s="295"/>
      <c r="D91" s="295"/>
      <c r="E91" s="295"/>
      <c r="F91" s="295"/>
      <c r="G91" s="295"/>
      <c r="H91" s="295"/>
      <c r="I91" s="295"/>
      <c r="J91" s="295"/>
      <c r="K91" s="295"/>
      <c r="L91" s="295"/>
      <c r="M91" s="295"/>
      <c r="N91" s="295"/>
      <c r="O91" s="295"/>
    </row>
  </sheetData>
  <sheetProtection insertRows="0"/>
  <mergeCells count="35">
    <mergeCell ref="A69:G69"/>
    <mergeCell ref="L65:L66"/>
    <mergeCell ref="M65:M66"/>
    <mergeCell ref="F65:F66"/>
    <mergeCell ref="G65:G66"/>
    <mergeCell ref="N65:N66"/>
    <mergeCell ref="H65:H66"/>
    <mergeCell ref="I65:I66"/>
    <mergeCell ref="J65:J66"/>
    <mergeCell ref="K65:K66"/>
    <mergeCell ref="A65:A66"/>
    <mergeCell ref="B65:B66"/>
    <mergeCell ref="C65:C66"/>
    <mergeCell ref="D65:D66"/>
    <mergeCell ref="E65:E66"/>
    <mergeCell ref="A60:G60"/>
    <mergeCell ref="N22:N23"/>
    <mergeCell ref="A22:A23"/>
    <mergeCell ref="D22:D23"/>
    <mergeCell ref="E22:E23"/>
    <mergeCell ref="B22:B23"/>
    <mergeCell ref="C22:C23"/>
    <mergeCell ref="F22:F23"/>
    <mergeCell ref="K22:K23"/>
    <mergeCell ref="J22:J23"/>
    <mergeCell ref="G22:G23"/>
    <mergeCell ref="H22:H23"/>
    <mergeCell ref="I22:I23"/>
    <mergeCell ref="L22:L23"/>
    <mergeCell ref="M22:M23"/>
    <mergeCell ref="A1:L1"/>
    <mergeCell ref="E2:G2"/>
    <mergeCell ref="K2:L2"/>
    <mergeCell ref="A3:L3"/>
    <mergeCell ref="C8:E8"/>
  </mergeCells>
  <phoneticPr fontId="2" type="noConversion"/>
  <printOptions horizontalCentered="1"/>
  <pageMargins left="0.24" right="0.21" top="0.61" bottom="0.28999999999999998" header="0.51181102362204722" footer="0.25"/>
  <pageSetup scale="5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N47"/>
  <sheetViews>
    <sheetView workbookViewId="0">
      <selection activeCell="H32" sqref="H32:M32"/>
    </sheetView>
  </sheetViews>
  <sheetFormatPr defaultRowHeight="12.75"/>
  <cols>
    <col min="1" max="1" width="26.85546875" customWidth="1"/>
    <col min="2" max="2" width="18.42578125" customWidth="1"/>
    <col min="3" max="3" width="28.42578125" customWidth="1"/>
    <col min="4" max="4" width="19.28515625" customWidth="1"/>
    <col min="5" max="5" width="18.85546875" customWidth="1"/>
    <col min="6" max="6" width="17.7109375" customWidth="1"/>
    <col min="7" max="7" width="20.7109375" customWidth="1"/>
    <col min="8" max="8" width="20.42578125" customWidth="1"/>
    <col min="9" max="9" width="19.85546875" customWidth="1"/>
    <col min="10" max="10" width="16.28515625" customWidth="1"/>
    <col min="11" max="11" width="13.85546875" customWidth="1"/>
    <col min="12" max="12" width="14.42578125" customWidth="1"/>
    <col min="13" max="13" width="15.85546875" customWidth="1"/>
    <col min="14" max="14" width="15.5703125" customWidth="1"/>
  </cols>
  <sheetData>
    <row r="1" spans="1:14" ht="15.75">
      <c r="A1" s="976" t="s">
        <v>310</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30</v>
      </c>
      <c r="B7" s="33"/>
      <c r="C7" s="42"/>
      <c r="D7" s="33"/>
      <c r="E7" s="42"/>
      <c r="F7" s="33"/>
      <c r="G7" s="43"/>
      <c r="H7" s="42"/>
      <c r="I7" s="42"/>
      <c r="J7" s="42"/>
      <c r="K7" s="42"/>
      <c r="L7" s="44"/>
      <c r="M7" s="34"/>
      <c r="N7" s="34"/>
    </row>
    <row r="8" spans="1:14" ht="18">
      <c r="A8" s="45" t="s">
        <v>31</v>
      </c>
      <c r="B8" s="300" t="s">
        <v>102</v>
      </c>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4">
      <c r="A17" s="147" t="s">
        <v>257</v>
      </c>
      <c r="B17" s="38"/>
      <c r="C17" s="49"/>
      <c r="D17" s="38"/>
      <c r="E17" s="34"/>
      <c r="F17" s="36"/>
      <c r="G17" s="39"/>
      <c r="H17" s="34"/>
      <c r="I17" s="34"/>
      <c r="J17" s="34"/>
      <c r="K17" s="34"/>
      <c r="L17" s="40"/>
      <c r="M17" s="34"/>
      <c r="N17" s="34"/>
    </row>
    <row r="18" spans="1:14">
      <c r="A18" s="34"/>
      <c r="B18" s="38"/>
      <c r="C18" s="34"/>
      <c r="D18" s="38"/>
      <c r="E18" s="34"/>
      <c r="F18" s="38"/>
      <c r="G18" s="39"/>
      <c r="H18" s="34"/>
      <c r="I18" s="34"/>
      <c r="J18" s="34"/>
      <c r="K18" s="34"/>
      <c r="L18" s="40"/>
      <c r="M18" s="34"/>
      <c r="N18" s="34"/>
    </row>
    <row r="19" spans="1:14">
      <c r="A19" s="34" t="s">
        <v>36</v>
      </c>
      <c r="B19" s="38"/>
      <c r="C19" s="34"/>
      <c r="D19" s="38"/>
      <c r="E19" s="34"/>
      <c r="F19" s="38"/>
      <c r="G19" s="39"/>
      <c r="H19" s="34"/>
      <c r="I19" s="34"/>
      <c r="J19" s="34"/>
      <c r="K19" s="34"/>
      <c r="L19" s="40"/>
      <c r="M19" s="34"/>
      <c r="N19" s="34"/>
    </row>
    <row r="20" spans="1:14">
      <c r="A20" s="34"/>
      <c r="B20" s="38"/>
      <c r="C20" s="34"/>
      <c r="D20" s="38"/>
      <c r="E20" s="34"/>
      <c r="F20" s="38"/>
      <c r="G20" s="39"/>
      <c r="H20" s="34"/>
      <c r="I20" s="34"/>
      <c r="J20" s="34"/>
      <c r="K20" s="34"/>
      <c r="L20" s="40"/>
      <c r="M20" s="34"/>
      <c r="N20" s="34"/>
    </row>
    <row r="21" spans="1:14" ht="13.5" thickBot="1">
      <c r="A21" s="46" t="s">
        <v>34</v>
      </c>
      <c r="B21" s="33"/>
      <c r="C21" s="46"/>
      <c r="D21" s="33"/>
      <c r="E21" s="34"/>
      <c r="F21" s="38"/>
      <c r="G21" s="39"/>
      <c r="H21" s="34"/>
      <c r="I21" s="34"/>
      <c r="J21" s="34"/>
      <c r="K21" s="34"/>
      <c r="L21" s="50"/>
      <c r="M21" s="34"/>
      <c r="N21" s="34"/>
    </row>
    <row r="22" spans="1:14" ht="38.25">
      <c r="A22" s="973" t="s">
        <v>37</v>
      </c>
      <c r="B22" s="969" t="s">
        <v>38</v>
      </c>
      <c r="C22" s="969" t="s">
        <v>39</v>
      </c>
      <c r="D22" s="969" t="s">
        <v>40</v>
      </c>
      <c r="E22" s="969" t="s">
        <v>41</v>
      </c>
      <c r="F22" s="971" t="s">
        <v>42</v>
      </c>
      <c r="G22" s="969" t="s">
        <v>43</v>
      </c>
      <c r="H22" s="969" t="s">
        <v>15</v>
      </c>
      <c r="I22" s="969" t="s">
        <v>17</v>
      </c>
      <c r="J22" s="969" t="s">
        <v>16</v>
      </c>
      <c r="K22" s="969" t="s">
        <v>259</v>
      </c>
      <c r="L22" s="979" t="s">
        <v>260</v>
      </c>
      <c r="M22" s="969" t="s">
        <v>261</v>
      </c>
      <c r="N22" s="53" t="s">
        <v>133</v>
      </c>
    </row>
    <row r="23" spans="1:14">
      <c r="A23" s="974"/>
      <c r="B23" s="970"/>
      <c r="C23" s="970"/>
      <c r="D23" s="970"/>
      <c r="E23" s="970"/>
      <c r="F23" s="972"/>
      <c r="G23" s="970"/>
      <c r="H23" s="970"/>
      <c r="I23" s="970"/>
      <c r="J23" s="970"/>
      <c r="K23" s="970"/>
      <c r="L23" s="980"/>
      <c r="M23" s="970"/>
      <c r="N23" s="57" t="s">
        <v>18</v>
      </c>
    </row>
    <row r="24" spans="1:14" ht="13.5" thickBot="1">
      <c r="A24" s="129"/>
      <c r="B24" s="130"/>
      <c r="C24" s="130"/>
      <c r="D24" s="131"/>
      <c r="E24" s="131"/>
      <c r="F24" s="131"/>
      <c r="G24" s="131"/>
      <c r="H24" s="130" t="s">
        <v>44</v>
      </c>
      <c r="I24" s="130" t="s">
        <v>44</v>
      </c>
      <c r="J24" s="130" t="s">
        <v>44</v>
      </c>
      <c r="K24" s="130" t="s">
        <v>44</v>
      </c>
      <c r="L24" s="130" t="s">
        <v>44</v>
      </c>
      <c r="M24" s="130" t="s">
        <v>44</v>
      </c>
      <c r="N24" s="132" t="s">
        <v>44</v>
      </c>
    </row>
    <row r="25" spans="1:14" ht="38.25">
      <c r="A25" s="102" t="s">
        <v>324</v>
      </c>
      <c r="B25" s="103" t="s">
        <v>127</v>
      </c>
      <c r="C25" s="104"/>
      <c r="D25" s="104" t="s">
        <v>154</v>
      </c>
      <c r="E25" s="104" t="s">
        <v>52</v>
      </c>
      <c r="F25" s="104" t="s">
        <v>331</v>
      </c>
      <c r="G25" s="103" t="s">
        <v>332</v>
      </c>
      <c r="H25" s="683">
        <v>35214.83</v>
      </c>
      <c r="I25" s="684"/>
      <c r="J25" s="685">
        <f>SUM(H25:I25)</f>
        <v>35214.83</v>
      </c>
      <c r="K25" s="683"/>
      <c r="L25" s="683">
        <f>SUM(J25-K25)</f>
        <v>35214.83</v>
      </c>
      <c r="M25" s="683">
        <v>35214.83</v>
      </c>
      <c r="N25" s="683">
        <f>SUM(L25-M25)</f>
        <v>0</v>
      </c>
    </row>
    <row r="26" spans="1:14">
      <c r="A26" s="102" t="s">
        <v>324</v>
      </c>
      <c r="B26" s="103" t="s">
        <v>127</v>
      </c>
      <c r="C26" s="104"/>
      <c r="D26" s="104" t="s">
        <v>154</v>
      </c>
      <c r="E26" s="104" t="s">
        <v>184</v>
      </c>
      <c r="F26" s="104" t="s">
        <v>331</v>
      </c>
      <c r="G26" s="103" t="s">
        <v>332</v>
      </c>
      <c r="H26" s="683">
        <v>74086.97</v>
      </c>
      <c r="I26" s="684"/>
      <c r="J26" s="685">
        <f>SUM(H26:I26)</f>
        <v>74086.97</v>
      </c>
      <c r="K26" s="683"/>
      <c r="L26" s="683">
        <f>SUM(J26-K26)</f>
        <v>74086.97</v>
      </c>
      <c r="M26" s="683">
        <v>74086.97</v>
      </c>
      <c r="N26" s="683">
        <f>SUM(L26-M26)</f>
        <v>0</v>
      </c>
    </row>
    <row r="27" spans="1:14">
      <c r="A27" s="102" t="s">
        <v>366</v>
      </c>
      <c r="B27" s="103" t="s">
        <v>48</v>
      </c>
      <c r="C27" s="104"/>
      <c r="D27" s="104" t="s">
        <v>185</v>
      </c>
      <c r="E27" s="104" t="s">
        <v>85</v>
      </c>
      <c r="F27" s="104"/>
      <c r="G27" s="103" t="s">
        <v>332</v>
      </c>
      <c r="H27" s="683">
        <v>25351.3</v>
      </c>
      <c r="I27" s="684"/>
      <c r="J27" s="685">
        <f>SUM(H27:I27)</f>
        <v>25351.3</v>
      </c>
      <c r="K27" s="683"/>
      <c r="L27" s="683">
        <f>SUM(J27-K27)</f>
        <v>25351.3</v>
      </c>
      <c r="M27" s="683">
        <v>25351.3</v>
      </c>
      <c r="N27" s="683">
        <f>SUM(L27-M27)</f>
        <v>0</v>
      </c>
    </row>
    <row r="28" spans="1:14">
      <c r="A28" s="102"/>
      <c r="B28" s="103"/>
      <c r="C28" s="104"/>
      <c r="D28" s="104"/>
      <c r="E28" s="104"/>
      <c r="F28" s="104"/>
      <c r="G28" s="103"/>
      <c r="H28" s="683"/>
      <c r="I28" s="684"/>
      <c r="J28" s="685">
        <f>SUM(H28:I28)</f>
        <v>0</v>
      </c>
      <c r="K28" s="683"/>
      <c r="L28" s="683">
        <f>SUM(J28-K28)</f>
        <v>0</v>
      </c>
      <c r="M28" s="686"/>
      <c r="N28" s="683">
        <f>SUM(L28-M28)</f>
        <v>0</v>
      </c>
    </row>
    <row r="29" spans="1:14" ht="13.5" thickBot="1">
      <c r="A29" s="54"/>
      <c r="B29" s="139"/>
      <c r="C29" s="139"/>
      <c r="D29" s="55"/>
      <c r="E29" s="55"/>
      <c r="F29" s="55"/>
      <c r="G29" s="55"/>
      <c r="H29" s="654"/>
      <c r="I29" s="654"/>
      <c r="J29" s="640">
        <f>SUM(H29:I29)</f>
        <v>0</v>
      </c>
      <c r="K29" s="641"/>
      <c r="L29" s="642">
        <f>SUM(J29-K29)</f>
        <v>0</v>
      </c>
      <c r="M29" s="643"/>
      <c r="N29" s="644">
        <f>SUM(L29-M29)</f>
        <v>0</v>
      </c>
    </row>
    <row r="30" spans="1:14" ht="13.5" thickBot="1">
      <c r="A30" s="71" t="s">
        <v>54</v>
      </c>
      <c r="B30" s="72"/>
      <c r="C30" s="85"/>
      <c r="D30" s="72"/>
      <c r="E30" s="72"/>
      <c r="F30" s="72"/>
      <c r="G30" s="73"/>
      <c r="H30" s="74">
        <f t="shared" ref="H30:N30" si="0">SUM(H25:H29)</f>
        <v>134653.1</v>
      </c>
      <c r="I30" s="74">
        <f t="shared" si="0"/>
        <v>0</v>
      </c>
      <c r="J30" s="74">
        <f t="shared" si="0"/>
        <v>134653.1</v>
      </c>
      <c r="K30" s="74">
        <f t="shared" si="0"/>
        <v>0</v>
      </c>
      <c r="L30" s="74">
        <f t="shared" si="0"/>
        <v>134653.1</v>
      </c>
      <c r="M30" s="74">
        <f t="shared" si="0"/>
        <v>134653.1</v>
      </c>
      <c r="N30" s="75">
        <f t="shared" si="0"/>
        <v>0</v>
      </c>
    </row>
    <row r="31" spans="1:14" ht="13.5" thickBot="1">
      <c r="A31" s="194"/>
      <c r="B31" s="195"/>
      <c r="C31" s="95"/>
      <c r="D31" s="195"/>
      <c r="E31" s="195"/>
      <c r="F31" s="195"/>
      <c r="G31" s="196"/>
      <c r="H31" s="76"/>
      <c r="I31" s="76"/>
      <c r="J31" s="77"/>
      <c r="K31" s="76"/>
      <c r="L31" s="78"/>
      <c r="M31" s="79"/>
      <c r="N31" s="80"/>
    </row>
    <row r="32" spans="1:14" ht="13.5" thickBot="1">
      <c r="A32" s="71" t="s">
        <v>55</v>
      </c>
      <c r="B32" s="72"/>
      <c r="C32" s="104"/>
      <c r="D32" s="72"/>
      <c r="E32" s="72"/>
      <c r="F32" s="72"/>
      <c r="G32" s="73"/>
      <c r="H32" s="27"/>
      <c r="I32" s="27"/>
      <c r="J32" s="28"/>
      <c r="K32" s="27"/>
      <c r="L32" s="82"/>
      <c r="M32" s="27"/>
      <c r="N32" s="29">
        <f>SUM(N30/1000)</f>
        <v>0</v>
      </c>
    </row>
    <row r="33" spans="1:14" ht="13.5" thickBot="1">
      <c r="A33" s="83" t="s">
        <v>56</v>
      </c>
      <c r="B33" s="84"/>
      <c r="C33" s="104"/>
      <c r="D33" s="84"/>
      <c r="E33" s="86"/>
      <c r="F33" s="87"/>
      <c r="G33" s="88"/>
      <c r="H33" s="86"/>
      <c r="I33" s="86"/>
      <c r="J33" s="89"/>
      <c r="K33" s="140"/>
      <c r="L33" s="90"/>
      <c r="M33" s="91"/>
      <c r="N33" s="92"/>
    </row>
    <row r="34" spans="1:14" ht="13.5" thickBot="1">
      <c r="A34" s="93"/>
      <c r="B34" s="94"/>
      <c r="C34" s="104"/>
      <c r="D34" s="94"/>
      <c r="E34" s="96"/>
      <c r="F34" s="94"/>
      <c r="G34" s="97"/>
      <c r="H34" s="98"/>
      <c r="I34" s="98"/>
      <c r="J34" s="99">
        <f>SUM(H34:I34)</f>
        <v>0</v>
      </c>
      <c r="K34" s="107"/>
      <c r="L34" s="100">
        <f>SUM(J34-K34)</f>
        <v>0</v>
      </c>
      <c r="M34" s="98"/>
      <c r="N34" s="101">
        <f>SUM(L34-M34)</f>
        <v>0</v>
      </c>
    </row>
    <row r="35" spans="1:14" ht="13.5" thickBot="1">
      <c r="A35" s="114"/>
      <c r="B35" s="115"/>
      <c r="C35" s="72"/>
      <c r="D35" s="115"/>
      <c r="E35" s="117"/>
      <c r="F35" s="115"/>
      <c r="G35" s="118"/>
      <c r="H35" s="119"/>
      <c r="I35" s="119"/>
      <c r="J35" s="120">
        <f>SUM(H35:I35)</f>
        <v>0</v>
      </c>
      <c r="K35" s="119"/>
      <c r="L35" s="121">
        <f>SUM(J35-K35)</f>
        <v>0</v>
      </c>
      <c r="M35" s="119"/>
      <c r="N35" s="110">
        <f>SUM(L35-M35)</f>
        <v>0</v>
      </c>
    </row>
    <row r="36" spans="1:14" ht="13.5" thickBot="1">
      <c r="A36" s="71" t="s">
        <v>54</v>
      </c>
      <c r="B36" s="72"/>
      <c r="C36" s="46"/>
      <c r="D36" s="72"/>
      <c r="E36" s="72"/>
      <c r="F36" s="72"/>
      <c r="G36" s="73"/>
      <c r="H36" s="155">
        <f t="shared" ref="H36:N36" si="1">SUM(H34:H35)</f>
        <v>0</v>
      </c>
      <c r="I36" s="155">
        <f t="shared" si="1"/>
        <v>0</v>
      </c>
      <c r="J36" s="155">
        <f t="shared" si="1"/>
        <v>0</v>
      </c>
      <c r="K36" s="155">
        <f t="shared" si="1"/>
        <v>0</v>
      </c>
      <c r="L36" s="155">
        <f t="shared" si="1"/>
        <v>0</v>
      </c>
      <c r="M36" s="155">
        <f t="shared" si="1"/>
        <v>0</v>
      </c>
      <c r="N36" s="156">
        <f t="shared" si="1"/>
        <v>0</v>
      </c>
    </row>
    <row r="37" spans="1:14" ht="13.5" thickBot="1">
      <c r="A37" s="194"/>
      <c r="B37" s="195"/>
      <c r="C37" s="192"/>
      <c r="D37" s="195"/>
      <c r="E37" s="195"/>
      <c r="F37" s="195"/>
      <c r="G37" s="195"/>
      <c r="H37" s="122"/>
      <c r="I37" s="122"/>
      <c r="J37" s="123"/>
      <c r="K37" s="122"/>
      <c r="L37" s="124"/>
      <c r="M37" s="122"/>
      <c r="N37" s="125"/>
    </row>
    <row r="38" spans="1:14" ht="13.5" thickBot="1">
      <c r="A38" s="71" t="s">
        <v>55</v>
      </c>
      <c r="B38" s="72"/>
      <c r="C38" s="151"/>
      <c r="D38" s="72"/>
      <c r="E38" s="72"/>
      <c r="F38" s="72"/>
      <c r="G38" s="73"/>
      <c r="H38" s="27"/>
      <c r="I38" s="27"/>
      <c r="J38" s="28">
        <f>SUM(H38:I38)</f>
        <v>0</v>
      </c>
      <c r="K38" s="27"/>
      <c r="L38" s="82">
        <f>SUM(J38-K38)</f>
        <v>0</v>
      </c>
      <c r="M38" s="81"/>
      <c r="N38" s="126">
        <f>SUM(L38-M38)</f>
        <v>0</v>
      </c>
    </row>
    <row r="39" spans="1:14">
      <c r="A39" s="46" t="s">
        <v>57</v>
      </c>
      <c r="B39" s="33"/>
      <c r="C39" s="128"/>
      <c r="D39" s="33"/>
      <c r="E39" s="34"/>
      <c r="F39" s="38"/>
      <c r="G39" s="39"/>
      <c r="H39" s="34"/>
      <c r="I39" s="34"/>
      <c r="J39" s="34"/>
      <c r="K39" s="34"/>
      <c r="L39" s="41"/>
      <c r="M39" s="127"/>
      <c r="N39" s="127"/>
    </row>
    <row r="40" spans="1:14" ht="12.75" customHeight="1">
      <c r="A40" s="192" t="s">
        <v>58</v>
      </c>
      <c r="B40" s="192"/>
      <c r="C40" s="16"/>
      <c r="D40" s="192"/>
      <c r="E40" s="192"/>
      <c r="F40" s="192"/>
      <c r="G40" s="192"/>
      <c r="H40" s="192"/>
      <c r="I40" s="192"/>
      <c r="J40" s="192"/>
      <c r="K40" s="192"/>
      <c r="L40" s="192"/>
      <c r="M40" s="192"/>
      <c r="N40" s="192"/>
    </row>
    <row r="41" spans="1:14" ht="89.25" customHeight="1">
      <c r="A41" s="151" t="s">
        <v>59</v>
      </c>
      <c r="B41" s="151"/>
      <c r="C41" s="16"/>
      <c r="D41" s="151"/>
      <c r="E41" s="151"/>
      <c r="F41" s="151"/>
      <c r="G41" s="151"/>
      <c r="H41" s="151"/>
      <c r="I41" s="151"/>
      <c r="J41" s="151"/>
      <c r="K41" s="151"/>
      <c r="L41" s="151"/>
      <c r="M41" s="151"/>
      <c r="N41" s="151"/>
    </row>
    <row r="42" spans="1:14">
      <c r="A42" s="128" t="s">
        <v>60</v>
      </c>
      <c r="B42" s="128"/>
      <c r="C42" s="16"/>
      <c r="D42" s="128"/>
      <c r="E42" s="16"/>
      <c r="F42" s="16"/>
      <c r="G42" s="18"/>
      <c r="H42" s="16"/>
      <c r="I42" s="16"/>
      <c r="J42" s="16"/>
      <c r="K42" s="16"/>
      <c r="L42" s="17"/>
      <c r="M42" s="16"/>
      <c r="N42" s="16"/>
    </row>
    <row r="43" spans="1:14">
      <c r="A43" s="16"/>
      <c r="B43" s="16"/>
      <c r="C43" s="16"/>
      <c r="D43" s="16"/>
      <c r="E43" s="16"/>
      <c r="F43" s="16"/>
      <c r="G43" s="18"/>
      <c r="H43" s="16"/>
      <c r="I43" s="16"/>
      <c r="J43" s="16"/>
      <c r="K43" s="16"/>
      <c r="L43" s="17"/>
      <c r="M43" s="16"/>
      <c r="N43" s="16"/>
    </row>
    <row r="44" spans="1:14">
      <c r="A44" s="16"/>
      <c r="B44" s="16"/>
      <c r="C44" s="16"/>
      <c r="D44" s="16"/>
      <c r="E44" s="16"/>
      <c r="F44" s="16"/>
      <c r="G44" s="18"/>
      <c r="H44" s="16"/>
      <c r="I44" s="16"/>
      <c r="J44" s="16"/>
      <c r="K44" s="16"/>
      <c r="L44" s="17"/>
      <c r="M44" s="16"/>
      <c r="N44" s="16"/>
    </row>
    <row r="45" spans="1:14">
      <c r="A45" s="128" t="s">
        <v>61</v>
      </c>
      <c r="B45" s="16"/>
      <c r="D45" s="16"/>
      <c r="E45" s="16"/>
      <c r="F45" s="16"/>
      <c r="G45" s="18"/>
      <c r="H45" s="16"/>
      <c r="I45" s="16"/>
      <c r="J45" s="16"/>
      <c r="K45" s="16"/>
      <c r="L45" s="17"/>
      <c r="M45" s="16"/>
      <c r="N45" s="16"/>
    </row>
    <row r="46" spans="1:14">
      <c r="A46" s="128"/>
      <c r="B46" s="16"/>
      <c r="D46" s="16"/>
      <c r="E46" s="16"/>
      <c r="F46" s="16"/>
      <c r="G46" s="18"/>
      <c r="H46" s="16"/>
      <c r="I46" s="16"/>
      <c r="J46" s="16"/>
      <c r="K46" s="16"/>
      <c r="L46" s="17"/>
      <c r="M46" s="16"/>
      <c r="N46" s="16"/>
    </row>
    <row r="47" spans="1:14">
      <c r="A47" s="128" t="s">
        <v>62</v>
      </c>
      <c r="B47" s="16"/>
      <c r="D47" s="16"/>
      <c r="E47" s="16"/>
      <c r="F47" s="16"/>
      <c r="G47" s="18"/>
      <c r="H47" s="16"/>
      <c r="I47" s="16"/>
      <c r="J47" s="16"/>
      <c r="K47" s="16"/>
      <c r="L47" s="17"/>
      <c r="M47" s="16"/>
      <c r="N47" s="16"/>
    </row>
  </sheetData>
  <mergeCells count="18">
    <mergeCell ref="A22:A23"/>
    <mergeCell ref="L22:L23"/>
    <mergeCell ref="B22:B23"/>
    <mergeCell ref="C22:C23"/>
    <mergeCell ref="A1:L1"/>
    <mergeCell ref="E2:G2"/>
    <mergeCell ref="K2:L2"/>
    <mergeCell ref="A3:L3"/>
    <mergeCell ref="C8:E8"/>
    <mergeCell ref="M22:M23"/>
    <mergeCell ref="D22:D23"/>
    <mergeCell ref="E22:E23"/>
    <mergeCell ref="J22:J23"/>
    <mergeCell ref="K22:K23"/>
    <mergeCell ref="F22:F23"/>
    <mergeCell ref="G22:G23"/>
    <mergeCell ref="H22:H23"/>
    <mergeCell ref="I22:I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N51"/>
  <sheetViews>
    <sheetView topLeftCell="A2" workbookViewId="0">
      <selection activeCell="I30" sqref="I30:N30"/>
    </sheetView>
  </sheetViews>
  <sheetFormatPr defaultRowHeight="12.75"/>
  <cols>
    <col min="1" max="1" width="26.85546875" customWidth="1"/>
    <col min="2" max="2" width="18.42578125" customWidth="1"/>
    <col min="3" max="3" width="9.140625" hidden="1" customWidth="1"/>
    <col min="4" max="4" width="19.28515625" customWidth="1"/>
    <col min="5" max="5" width="18.85546875" customWidth="1"/>
    <col min="6" max="6" width="17.7109375" customWidth="1"/>
    <col min="7" max="7" width="20.7109375" customWidth="1"/>
    <col min="8" max="8" width="20.42578125" customWidth="1"/>
    <col min="9" max="9" width="19.85546875" customWidth="1"/>
    <col min="10" max="10" width="16.28515625" customWidth="1"/>
    <col min="11" max="11" width="13.85546875" customWidth="1"/>
    <col min="12" max="12" width="14.42578125" customWidth="1"/>
    <col min="13" max="13" width="15.85546875" customWidth="1"/>
    <col min="14" max="14" width="15.5703125" customWidth="1"/>
  </cols>
  <sheetData>
    <row r="1" spans="1:14" ht="15.75">
      <c r="A1" s="976" t="s">
        <v>254</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c r="B7" s="33"/>
      <c r="C7" s="42"/>
      <c r="D7" s="33"/>
      <c r="E7" s="42"/>
      <c r="F7" s="33"/>
      <c r="G7" s="43"/>
      <c r="H7" s="42"/>
      <c r="I7" s="42"/>
      <c r="J7" s="42"/>
      <c r="K7" s="42"/>
      <c r="L7" s="44"/>
      <c r="M7" s="34"/>
      <c r="N7" s="34"/>
    </row>
    <row r="8" spans="1:14" ht="18">
      <c r="A8" s="45" t="s">
        <v>1138</v>
      </c>
      <c r="B8" s="33"/>
      <c r="C8" s="395"/>
      <c r="D8" s="395"/>
      <c r="E8" s="39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255</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ht="15.75">
      <c r="A14" s="48" t="s">
        <v>256</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4">
      <c r="A17" s="147" t="s">
        <v>257</v>
      </c>
      <c r="B17" s="38"/>
      <c r="C17" s="49"/>
      <c r="D17" s="38"/>
      <c r="E17" s="34"/>
      <c r="F17" s="36"/>
      <c r="G17" s="39"/>
      <c r="H17" s="34"/>
      <c r="I17" s="34"/>
      <c r="J17" s="34"/>
      <c r="K17" s="34"/>
      <c r="L17" s="40"/>
      <c r="M17" s="34"/>
      <c r="N17" s="34"/>
    </row>
    <row r="18" spans="1:14">
      <c r="A18" s="34"/>
      <c r="B18" s="38"/>
      <c r="C18" s="34"/>
      <c r="D18" s="38"/>
      <c r="E18" s="34"/>
      <c r="F18" s="38"/>
      <c r="G18" s="39"/>
      <c r="H18" s="34"/>
      <c r="I18" s="34"/>
      <c r="J18" s="34"/>
      <c r="K18" s="34"/>
      <c r="L18" s="40"/>
      <c r="M18" s="34"/>
      <c r="N18" s="34"/>
    </row>
    <row r="19" spans="1:14">
      <c r="A19" s="34" t="s">
        <v>36</v>
      </c>
      <c r="B19" s="38"/>
      <c r="C19" s="34"/>
      <c r="D19" s="38"/>
      <c r="E19" s="34"/>
      <c r="F19" s="38"/>
      <c r="G19" s="39"/>
      <c r="H19" s="34"/>
      <c r="I19" s="34"/>
      <c r="J19" s="34"/>
      <c r="K19" s="34"/>
      <c r="L19" s="40"/>
      <c r="M19" s="34"/>
      <c r="N19" s="34"/>
    </row>
    <row r="20" spans="1:14">
      <c r="A20" s="34"/>
      <c r="B20" s="38"/>
      <c r="C20" s="34"/>
      <c r="D20" s="38"/>
      <c r="E20" s="34"/>
      <c r="F20" s="38"/>
      <c r="G20" s="39"/>
      <c r="H20" s="34"/>
      <c r="I20" s="34"/>
      <c r="J20" s="34"/>
      <c r="K20" s="34"/>
      <c r="L20" s="40"/>
      <c r="M20" s="34"/>
      <c r="N20" s="34"/>
    </row>
    <row r="21" spans="1:14" ht="13.5" thickBot="1">
      <c r="A21" s="46" t="s">
        <v>34</v>
      </c>
      <c r="B21" s="33"/>
      <c r="C21" s="46"/>
      <c r="D21" s="33"/>
      <c r="E21" s="34"/>
      <c r="F21" s="38"/>
      <c r="G21" s="39"/>
      <c r="H21" s="34"/>
      <c r="I21" s="34"/>
      <c r="J21" s="34"/>
      <c r="K21" s="34"/>
      <c r="L21" s="50"/>
      <c r="M21" s="34"/>
      <c r="N21" s="34"/>
    </row>
    <row r="22" spans="1:14" ht="38.25">
      <c r="A22" s="973" t="s">
        <v>37</v>
      </c>
      <c r="B22" s="969" t="s">
        <v>38</v>
      </c>
      <c r="C22" s="969" t="s">
        <v>39</v>
      </c>
      <c r="D22" s="969" t="s">
        <v>40</v>
      </c>
      <c r="E22" s="969" t="s">
        <v>41</v>
      </c>
      <c r="F22" s="971" t="s">
        <v>42</v>
      </c>
      <c r="G22" s="969" t="s">
        <v>43</v>
      </c>
      <c r="H22" s="969" t="s">
        <v>15</v>
      </c>
      <c r="I22" s="969" t="s">
        <v>17</v>
      </c>
      <c r="J22" s="969" t="s">
        <v>16</v>
      </c>
      <c r="K22" s="969" t="s">
        <v>259</v>
      </c>
      <c r="L22" s="979" t="s">
        <v>260</v>
      </c>
      <c r="M22" s="969" t="s">
        <v>1139</v>
      </c>
      <c r="N22" s="53" t="s">
        <v>133</v>
      </c>
    </row>
    <row r="23" spans="1:14">
      <c r="A23" s="974"/>
      <c r="B23" s="970"/>
      <c r="C23" s="970"/>
      <c r="D23" s="970"/>
      <c r="E23" s="970"/>
      <c r="F23" s="972"/>
      <c r="G23" s="970"/>
      <c r="H23" s="970"/>
      <c r="I23" s="970"/>
      <c r="J23" s="970"/>
      <c r="K23" s="970"/>
      <c r="L23" s="980"/>
      <c r="M23" s="970"/>
      <c r="N23" s="57" t="s">
        <v>18</v>
      </c>
    </row>
    <row r="24" spans="1:14" ht="13.5" thickBot="1">
      <c r="A24" s="129"/>
      <c r="B24" s="130"/>
      <c r="C24" s="130"/>
      <c r="D24" s="131"/>
      <c r="E24" s="131"/>
      <c r="F24" s="131"/>
      <c r="G24" s="131"/>
      <c r="H24" s="130" t="s">
        <v>44</v>
      </c>
      <c r="I24" s="130" t="s">
        <v>44</v>
      </c>
      <c r="J24" s="130" t="s">
        <v>44</v>
      </c>
      <c r="K24" s="130" t="s">
        <v>44</v>
      </c>
      <c r="L24" s="130" t="s">
        <v>44</v>
      </c>
      <c r="M24" s="130" t="s">
        <v>44</v>
      </c>
      <c r="N24" s="132" t="s">
        <v>44</v>
      </c>
    </row>
    <row r="25" spans="1:14">
      <c r="A25" s="51" t="s">
        <v>1140</v>
      </c>
      <c r="B25" s="133" t="s">
        <v>1141</v>
      </c>
      <c r="C25" s="52"/>
      <c r="D25" s="52" t="s">
        <v>1142</v>
      </c>
      <c r="E25" s="52" t="s">
        <v>1143</v>
      </c>
      <c r="F25" s="396" t="s">
        <v>1144</v>
      </c>
      <c r="G25" s="52" t="s">
        <v>1145</v>
      </c>
      <c r="H25" s="687">
        <v>32047</v>
      </c>
      <c r="I25" s="687"/>
      <c r="J25" s="640">
        <f>SUM(H25:I25)</f>
        <v>32047</v>
      </c>
      <c r="K25" s="641">
        <v>0</v>
      </c>
      <c r="L25" s="642">
        <f>SUM(J25-K25)</f>
        <v>32047</v>
      </c>
      <c r="M25" s="643">
        <v>32047</v>
      </c>
      <c r="N25" s="154">
        <f>SUM(L25-M25)</f>
        <v>0</v>
      </c>
    </row>
    <row r="26" spans="1:14">
      <c r="A26" s="54"/>
      <c r="B26" s="139"/>
      <c r="C26" s="139"/>
      <c r="D26" s="55"/>
      <c r="E26" s="55"/>
      <c r="F26" s="55"/>
      <c r="G26" s="55"/>
      <c r="H26" s="654"/>
      <c r="I26" s="654"/>
      <c r="J26" s="640">
        <f>SUM(H26:I26)</f>
        <v>0</v>
      </c>
      <c r="K26" s="641"/>
      <c r="L26" s="642">
        <f>SUM(J26-K26)</f>
        <v>0</v>
      </c>
      <c r="M26" s="643"/>
      <c r="N26" s="154">
        <f>SUM(L26-M26)</f>
        <v>0</v>
      </c>
    </row>
    <row r="27" spans="1:14">
      <c r="A27" s="54"/>
      <c r="B27" s="139"/>
      <c r="C27" s="139"/>
      <c r="D27" s="55"/>
      <c r="E27" s="55"/>
      <c r="F27" s="55"/>
      <c r="G27" s="55"/>
      <c r="H27" s="654"/>
      <c r="I27" s="654"/>
      <c r="J27" s="640">
        <f>SUM(H27:I27)</f>
        <v>0</v>
      </c>
      <c r="K27" s="641"/>
      <c r="L27" s="642">
        <f>SUM(J27-K27)</f>
        <v>0</v>
      </c>
      <c r="M27" s="643"/>
      <c r="N27" s="154">
        <f>SUM(L27-M27)</f>
        <v>0</v>
      </c>
    </row>
    <row r="28" spans="1:14">
      <c r="A28" s="54"/>
      <c r="B28" s="139"/>
      <c r="C28" s="139"/>
      <c r="D28" s="55"/>
      <c r="E28" s="55"/>
      <c r="F28" s="55"/>
      <c r="G28" s="55"/>
      <c r="H28" s="654"/>
      <c r="I28" s="654"/>
      <c r="J28" s="640">
        <f>SUM(H28:I28)</f>
        <v>0</v>
      </c>
      <c r="K28" s="641"/>
      <c r="L28" s="642">
        <f>SUM(J28-K28)</f>
        <v>0</v>
      </c>
      <c r="M28" s="643"/>
      <c r="N28" s="154">
        <f>SUM(L28-M28)</f>
        <v>0</v>
      </c>
    </row>
    <row r="29" spans="1:14" ht="13.5" thickBot="1">
      <c r="A29" s="66"/>
      <c r="B29" s="67"/>
      <c r="C29" s="68"/>
      <c r="D29" s="67"/>
      <c r="E29" s="69"/>
      <c r="F29" s="67"/>
      <c r="G29" s="70"/>
      <c r="H29" s="641"/>
      <c r="I29" s="641"/>
      <c r="J29" s="640">
        <f>SUM(H29:I29)</f>
        <v>0</v>
      </c>
      <c r="K29" s="641"/>
      <c r="L29" s="642">
        <f>SUM(J29-K29)</f>
        <v>0</v>
      </c>
      <c r="M29" s="641"/>
      <c r="N29" s="154">
        <f>SUM(L29-M29)</f>
        <v>0</v>
      </c>
    </row>
    <row r="30" spans="1:14" ht="13.5" thickBot="1">
      <c r="A30" s="71" t="s">
        <v>54</v>
      </c>
      <c r="B30" s="72"/>
      <c r="C30" s="72"/>
      <c r="D30" s="72"/>
      <c r="E30" s="72"/>
      <c r="F30" s="72"/>
      <c r="G30" s="73"/>
      <c r="H30" s="155">
        <f>SUM(H25:H29)</f>
        <v>32047</v>
      </c>
      <c r="I30" s="155">
        <f t="shared" ref="I30:N30" si="0">SUM(I25:I29)</f>
        <v>0</v>
      </c>
      <c r="J30" s="155">
        <f t="shared" si="0"/>
        <v>32047</v>
      </c>
      <c r="K30" s="155">
        <f t="shared" si="0"/>
        <v>0</v>
      </c>
      <c r="L30" s="155">
        <f t="shared" si="0"/>
        <v>32047</v>
      </c>
      <c r="M30" s="155">
        <f t="shared" si="0"/>
        <v>32047</v>
      </c>
      <c r="N30" s="155">
        <f t="shared" si="0"/>
        <v>0</v>
      </c>
    </row>
    <row r="31" spans="1:14" ht="13.5" thickBot="1">
      <c r="A31" s="981"/>
      <c r="B31" s="982"/>
      <c r="C31" s="982"/>
      <c r="D31" s="982"/>
      <c r="E31" s="982"/>
      <c r="F31" s="982"/>
      <c r="G31" s="983"/>
      <c r="H31" s="76"/>
      <c r="I31" s="76"/>
      <c r="J31" s="77"/>
      <c r="K31" s="76"/>
      <c r="L31" s="78"/>
      <c r="M31" s="79"/>
      <c r="N31" s="80"/>
    </row>
    <row r="32" spans="1:14" ht="13.5" thickBot="1">
      <c r="A32" s="71" t="s">
        <v>55</v>
      </c>
      <c r="B32" s="72"/>
      <c r="C32" s="72"/>
      <c r="D32" s="72"/>
      <c r="E32" s="72"/>
      <c r="F32" s="72"/>
      <c r="G32" s="73"/>
      <c r="H32" s="27">
        <f>SUM(H30/1000)</f>
        <v>32.046999999999997</v>
      </c>
      <c r="I32" s="27">
        <v>0</v>
      </c>
      <c r="J32" s="28">
        <f>SUM(H32:I32)</f>
        <v>32.046999999999997</v>
      </c>
      <c r="K32" s="27">
        <v>0</v>
      </c>
      <c r="L32" s="82">
        <f>SUM(J32-K32)</f>
        <v>32.046999999999997</v>
      </c>
      <c r="M32" s="27">
        <f>M30/1000</f>
        <v>32.046999999999997</v>
      </c>
      <c r="N32" s="29">
        <v>0</v>
      </c>
    </row>
    <row r="33" spans="1:14" ht="13.5" thickBot="1">
      <c r="A33" s="83" t="s">
        <v>56</v>
      </c>
      <c r="B33" s="84"/>
      <c r="C33" s="85"/>
      <c r="D33" s="84"/>
      <c r="E33" s="86"/>
      <c r="F33" s="87"/>
      <c r="G33" s="88"/>
      <c r="H33" s="86"/>
      <c r="I33" s="86"/>
      <c r="J33" s="89"/>
      <c r="K33" s="140"/>
      <c r="L33" s="90"/>
      <c r="M33" s="91"/>
      <c r="N33" s="92"/>
    </row>
    <row r="34" spans="1:14">
      <c r="A34" s="93"/>
      <c r="B34" s="94"/>
      <c r="C34" s="95"/>
      <c r="D34" s="94"/>
      <c r="E34" s="96"/>
      <c r="F34" s="94"/>
      <c r="G34" s="97"/>
      <c r="H34" s="98"/>
      <c r="I34" s="98"/>
      <c r="J34" s="99">
        <f t="shared" ref="J34:J39" si="1">SUM(H34:I34)</f>
        <v>0</v>
      </c>
      <c r="K34" s="107"/>
      <c r="L34" s="100">
        <f t="shared" ref="L34:L39" si="2">SUM(J34-K34)</f>
        <v>0</v>
      </c>
      <c r="M34" s="98"/>
      <c r="N34" s="101">
        <f t="shared" ref="N34:N39" si="3">SUM(L34-M34)</f>
        <v>0</v>
      </c>
    </row>
    <row r="35" spans="1:14">
      <c r="A35" s="102"/>
      <c r="B35" s="103"/>
      <c r="C35" s="104"/>
      <c r="D35" s="103"/>
      <c r="E35" s="105"/>
      <c r="F35" s="103"/>
      <c r="G35" s="106"/>
      <c r="H35" s="107"/>
      <c r="I35" s="107"/>
      <c r="J35" s="99">
        <f t="shared" si="1"/>
        <v>0</v>
      </c>
      <c r="K35" s="107"/>
      <c r="L35" s="100">
        <f t="shared" si="2"/>
        <v>0</v>
      </c>
      <c r="M35" s="107"/>
      <c r="N35" s="110">
        <f t="shared" si="3"/>
        <v>0</v>
      </c>
    </row>
    <row r="36" spans="1:14">
      <c r="A36" s="102"/>
      <c r="B36" s="103"/>
      <c r="C36" s="104"/>
      <c r="D36" s="103"/>
      <c r="E36" s="105"/>
      <c r="F36" s="103"/>
      <c r="G36" s="106"/>
      <c r="H36" s="107"/>
      <c r="I36" s="107"/>
      <c r="J36" s="99">
        <f t="shared" si="1"/>
        <v>0</v>
      </c>
      <c r="K36" s="107"/>
      <c r="L36" s="100">
        <f t="shared" si="2"/>
        <v>0</v>
      </c>
      <c r="M36" s="107"/>
      <c r="N36" s="110">
        <f t="shared" si="3"/>
        <v>0</v>
      </c>
    </row>
    <row r="37" spans="1:14">
      <c r="A37" s="111"/>
      <c r="B37" s="112"/>
      <c r="C37" s="112"/>
      <c r="D37" s="67"/>
      <c r="E37" s="69"/>
      <c r="F37" s="67"/>
      <c r="G37" s="70"/>
      <c r="H37" s="113"/>
      <c r="I37" s="113"/>
      <c r="J37" s="108">
        <f t="shared" si="1"/>
        <v>0</v>
      </c>
      <c r="K37" s="113"/>
      <c r="L37" s="109">
        <f t="shared" si="2"/>
        <v>0</v>
      </c>
      <c r="M37" s="113"/>
      <c r="N37" s="110">
        <f t="shared" si="3"/>
        <v>0</v>
      </c>
    </row>
    <row r="38" spans="1:14">
      <c r="A38" s="111"/>
      <c r="B38" s="112"/>
      <c r="C38" s="112"/>
      <c r="D38" s="67"/>
      <c r="E38" s="69"/>
      <c r="F38" s="67"/>
      <c r="G38" s="70"/>
      <c r="H38" s="113"/>
      <c r="I38" s="113"/>
      <c r="J38" s="108">
        <f t="shared" si="1"/>
        <v>0</v>
      </c>
      <c r="K38" s="113"/>
      <c r="L38" s="109">
        <f t="shared" si="2"/>
        <v>0</v>
      </c>
      <c r="M38" s="113"/>
      <c r="N38" s="110">
        <f t="shared" si="3"/>
        <v>0</v>
      </c>
    </row>
    <row r="39" spans="1:14" ht="13.5" thickBot="1">
      <c r="A39" s="114"/>
      <c r="B39" s="115"/>
      <c r="C39" s="116"/>
      <c r="D39" s="115"/>
      <c r="E39" s="117"/>
      <c r="F39" s="115"/>
      <c r="G39" s="118"/>
      <c r="H39" s="119"/>
      <c r="I39" s="119"/>
      <c r="J39" s="120">
        <f t="shared" si="1"/>
        <v>0</v>
      </c>
      <c r="K39" s="119"/>
      <c r="L39" s="121">
        <f t="shared" si="2"/>
        <v>0</v>
      </c>
      <c r="M39" s="119"/>
      <c r="N39" s="110">
        <f t="shared" si="3"/>
        <v>0</v>
      </c>
    </row>
    <row r="40" spans="1:14" ht="13.5" thickBot="1">
      <c r="A40" s="71" t="s">
        <v>54</v>
      </c>
      <c r="B40" s="72"/>
      <c r="C40" s="72"/>
      <c r="D40" s="72"/>
      <c r="E40" s="72"/>
      <c r="F40" s="72"/>
      <c r="G40" s="73"/>
      <c r="H40" s="155">
        <f>SUM(H34:H39)</f>
        <v>0</v>
      </c>
      <c r="I40" s="155">
        <f t="shared" ref="I40:N40" si="4">SUM(I34:I39)</f>
        <v>0</v>
      </c>
      <c r="J40" s="155">
        <f t="shared" si="4"/>
        <v>0</v>
      </c>
      <c r="K40" s="155">
        <f t="shared" si="4"/>
        <v>0</v>
      </c>
      <c r="L40" s="155">
        <f t="shared" si="4"/>
        <v>0</v>
      </c>
      <c r="M40" s="155">
        <f t="shared" si="4"/>
        <v>0</v>
      </c>
      <c r="N40" s="156">
        <f t="shared" si="4"/>
        <v>0</v>
      </c>
    </row>
    <row r="41" spans="1:14" ht="13.5" thickBot="1">
      <c r="A41" s="981"/>
      <c r="B41" s="982"/>
      <c r="C41" s="982"/>
      <c r="D41" s="982"/>
      <c r="E41" s="982"/>
      <c r="F41" s="982"/>
      <c r="G41" s="982"/>
      <c r="H41" s="122"/>
      <c r="I41" s="122"/>
      <c r="J41" s="123"/>
      <c r="K41" s="122"/>
      <c r="L41" s="124"/>
      <c r="M41" s="122"/>
      <c r="N41" s="125"/>
    </row>
    <row r="42" spans="1:14" ht="13.5" thickBot="1">
      <c r="A42" s="71" t="s">
        <v>55</v>
      </c>
      <c r="B42" s="72"/>
      <c r="C42" s="72"/>
      <c r="D42" s="72"/>
      <c r="E42" s="72"/>
      <c r="F42" s="72"/>
      <c r="G42" s="73"/>
      <c r="H42" s="27"/>
      <c r="I42" s="27"/>
      <c r="J42" s="28">
        <f>SUM(H42:I42)</f>
        <v>0</v>
      </c>
      <c r="K42" s="27"/>
      <c r="L42" s="82">
        <f>SUM(J42-K42)</f>
        <v>0</v>
      </c>
      <c r="M42" s="81"/>
      <c r="N42" s="126">
        <f>SUM(L42-M42)</f>
        <v>0</v>
      </c>
    </row>
    <row r="43" spans="1:14">
      <c r="A43" s="46" t="s">
        <v>57</v>
      </c>
      <c r="B43" s="33"/>
      <c r="C43" s="46"/>
      <c r="D43" s="33"/>
      <c r="E43" s="34"/>
      <c r="F43" s="38"/>
      <c r="G43" s="39"/>
      <c r="H43" s="34"/>
      <c r="I43" s="34"/>
      <c r="J43" s="34"/>
      <c r="K43" s="34"/>
      <c r="L43" s="41"/>
      <c r="M43" s="127"/>
      <c r="N43" s="127"/>
    </row>
    <row r="44" spans="1:14">
      <c r="A44" s="968" t="s">
        <v>58</v>
      </c>
      <c r="B44" s="968"/>
      <c r="C44" s="968"/>
      <c r="D44" s="968"/>
      <c r="E44" s="968"/>
      <c r="F44" s="968"/>
      <c r="G44" s="968"/>
      <c r="H44" s="968"/>
      <c r="I44" s="968"/>
      <c r="J44" s="968"/>
      <c r="K44" s="968"/>
      <c r="L44" s="968"/>
      <c r="M44" s="968"/>
      <c r="N44" s="968"/>
    </row>
    <row r="45" spans="1:14" ht="21.75" customHeight="1">
      <c r="A45" s="978" t="s">
        <v>59</v>
      </c>
      <c r="B45" s="978"/>
      <c r="C45" s="978"/>
      <c r="D45" s="978"/>
      <c r="E45" s="978"/>
      <c r="F45" s="978"/>
      <c r="G45" s="978"/>
      <c r="H45" s="978"/>
      <c r="I45" s="978"/>
      <c r="J45" s="978"/>
      <c r="K45" s="978"/>
      <c r="L45" s="978"/>
      <c r="M45" s="978"/>
      <c r="N45" s="978"/>
    </row>
    <row r="46" spans="1:14">
      <c r="A46" s="128" t="s">
        <v>60</v>
      </c>
      <c r="B46" s="128"/>
      <c r="C46" s="128"/>
      <c r="D46" s="128"/>
      <c r="E46" s="16"/>
      <c r="F46" s="16"/>
      <c r="G46" s="18"/>
      <c r="H46" s="16"/>
      <c r="I46" s="16"/>
      <c r="J46" s="16"/>
      <c r="K46" s="16"/>
      <c r="L46" s="17"/>
      <c r="M46" s="16"/>
      <c r="N46" s="16"/>
    </row>
    <row r="47" spans="1:14">
      <c r="A47" s="16"/>
      <c r="B47" s="16"/>
      <c r="C47" s="16"/>
      <c r="D47" s="16"/>
      <c r="E47" s="16"/>
      <c r="F47" s="16"/>
      <c r="G47" s="18"/>
      <c r="H47" s="16"/>
      <c r="I47" s="16"/>
      <c r="J47" s="16"/>
      <c r="K47" s="16"/>
      <c r="L47" s="17"/>
      <c r="M47" s="16"/>
      <c r="N47" s="16"/>
    </row>
    <row r="48" spans="1:14">
      <c r="A48" s="16"/>
      <c r="B48" s="16"/>
      <c r="C48" s="16"/>
      <c r="D48" s="16"/>
      <c r="E48" s="16"/>
      <c r="F48" s="16"/>
      <c r="G48" s="18"/>
      <c r="H48" s="16"/>
      <c r="I48" s="16"/>
      <c r="J48" s="16"/>
      <c r="K48" s="16"/>
      <c r="L48" s="17"/>
      <c r="M48" s="16"/>
      <c r="N48" s="16"/>
    </row>
    <row r="49" spans="1:14">
      <c r="A49" s="128" t="s">
        <v>61</v>
      </c>
      <c r="B49" s="16"/>
      <c r="C49" s="16"/>
      <c r="D49" s="16"/>
      <c r="E49" s="16"/>
      <c r="F49" s="16"/>
      <c r="G49" s="18"/>
      <c r="H49" s="16"/>
      <c r="I49" s="16"/>
      <c r="J49" s="16"/>
      <c r="K49" s="16"/>
      <c r="L49" s="17"/>
      <c r="M49" s="16"/>
      <c r="N49" s="16"/>
    </row>
    <row r="50" spans="1:14">
      <c r="A50" s="128"/>
      <c r="B50" s="16"/>
      <c r="C50" s="16"/>
      <c r="D50" s="16"/>
      <c r="E50" s="16"/>
      <c r="F50" s="16"/>
      <c r="G50" s="18"/>
      <c r="H50" s="16"/>
      <c r="I50" s="16"/>
      <c r="J50" s="16"/>
      <c r="K50" s="16"/>
      <c r="L50" s="17"/>
      <c r="M50" s="16"/>
      <c r="N50" s="16"/>
    </row>
    <row r="51" spans="1:14">
      <c r="A51" s="128" t="s">
        <v>62</v>
      </c>
      <c r="B51" s="16"/>
      <c r="C51" s="16"/>
      <c r="D51" s="16"/>
      <c r="E51" s="16"/>
      <c r="F51" s="16"/>
      <c r="G51" s="18"/>
      <c r="H51" s="16"/>
      <c r="I51" s="16"/>
      <c r="J51" s="16"/>
      <c r="K51" s="16"/>
      <c r="L51" s="17"/>
      <c r="M51" s="16"/>
      <c r="N51" s="16"/>
    </row>
  </sheetData>
  <sheetProtection insertRows="0"/>
  <mergeCells count="21">
    <mergeCell ref="A41:G41"/>
    <mergeCell ref="I22:I23"/>
    <mergeCell ref="B22:B23"/>
    <mergeCell ref="C22:C23"/>
    <mergeCell ref="A45:N45"/>
    <mergeCell ref="A44:N44"/>
    <mergeCell ref="F22:F23"/>
    <mergeCell ref="G22:G23"/>
    <mergeCell ref="H22:H23"/>
    <mergeCell ref="L22:L23"/>
    <mergeCell ref="A1:L1"/>
    <mergeCell ref="E2:G2"/>
    <mergeCell ref="K2:L2"/>
    <mergeCell ref="A3:L3"/>
    <mergeCell ref="A22:A23"/>
    <mergeCell ref="E22:E23"/>
    <mergeCell ref="D22:D23"/>
    <mergeCell ref="J22:J23"/>
    <mergeCell ref="K22:K23"/>
    <mergeCell ref="M22:M23"/>
    <mergeCell ref="A31:G31"/>
  </mergeCells>
  <phoneticPr fontId="2" type="noConversion"/>
  <printOptions horizontalCentered="1"/>
  <pageMargins left="0.23622047244094491" right="0.19685039370078741" top="0.59055118110236227" bottom="0.27559055118110237" header="0.51181102362204722" footer="0.23622047244094491"/>
  <pageSetup scale="5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A1:N58"/>
  <sheetViews>
    <sheetView topLeftCell="A13" workbookViewId="0">
      <selection activeCell="I47" sqref="I47:N47"/>
    </sheetView>
  </sheetViews>
  <sheetFormatPr defaultRowHeight="12.75"/>
  <sheetData>
    <row r="1" spans="1:14" ht="15.75">
      <c r="A1" s="976" t="s">
        <v>86</v>
      </c>
      <c r="B1" s="976"/>
      <c r="C1" s="976"/>
      <c r="D1" s="976"/>
      <c r="E1" s="976"/>
      <c r="F1" s="976"/>
      <c r="G1" s="976"/>
      <c r="H1" s="976"/>
      <c r="I1" s="976"/>
      <c r="J1" s="976"/>
      <c r="K1" s="976"/>
      <c r="L1" s="976"/>
      <c r="M1" s="34"/>
      <c r="N1" s="34"/>
    </row>
    <row r="2" spans="1:14">
      <c r="A2" s="35"/>
      <c r="B2" s="36"/>
      <c r="C2" s="37"/>
      <c r="D2" s="36"/>
      <c r="E2" s="977"/>
      <c r="F2" s="977"/>
      <c r="G2" s="977"/>
      <c r="H2" s="35"/>
      <c r="I2" s="35"/>
      <c r="J2" s="35"/>
      <c r="K2" s="976"/>
      <c r="L2" s="976"/>
      <c r="M2" s="33" t="s">
        <v>28</v>
      </c>
      <c r="N2" s="33"/>
    </row>
    <row r="3" spans="1:14">
      <c r="A3" s="976" t="s">
        <v>29</v>
      </c>
      <c r="B3" s="976"/>
      <c r="C3" s="976"/>
      <c r="D3" s="976"/>
      <c r="E3" s="976"/>
      <c r="F3" s="976"/>
      <c r="G3" s="976"/>
      <c r="H3" s="976"/>
      <c r="I3" s="976"/>
      <c r="J3" s="976"/>
      <c r="K3" s="976"/>
      <c r="L3" s="976"/>
      <c r="M3" s="34"/>
      <c r="N3" s="34"/>
    </row>
    <row r="4" spans="1:14">
      <c r="A4" s="34"/>
      <c r="B4" s="38"/>
      <c r="C4" s="34"/>
      <c r="D4" s="38"/>
      <c r="E4" s="34"/>
      <c r="F4" s="38"/>
      <c r="G4" s="39"/>
      <c r="H4" s="34"/>
      <c r="I4" s="34"/>
      <c r="J4" s="34"/>
      <c r="K4" s="34"/>
      <c r="L4" s="41"/>
      <c r="M4" s="34"/>
      <c r="N4" s="34"/>
    </row>
    <row r="5" spans="1:14">
      <c r="A5" s="42"/>
      <c r="B5" s="33"/>
      <c r="C5" s="42"/>
      <c r="D5" s="33"/>
      <c r="E5" s="42"/>
      <c r="F5" s="33"/>
      <c r="G5" s="43"/>
      <c r="H5" s="42"/>
      <c r="I5" s="42"/>
      <c r="J5" s="42"/>
      <c r="K5" s="42"/>
      <c r="L5" s="44"/>
      <c r="M5" s="34"/>
      <c r="N5" s="34"/>
    </row>
    <row r="6" spans="1:14">
      <c r="A6" s="42"/>
      <c r="B6" s="33"/>
      <c r="C6" s="42"/>
      <c r="D6" s="33"/>
      <c r="E6" s="42"/>
      <c r="F6" s="33"/>
      <c r="G6" s="43"/>
      <c r="H6" s="42"/>
      <c r="I6" s="42"/>
      <c r="J6" s="42"/>
      <c r="K6" s="42"/>
      <c r="L6" s="44"/>
      <c r="M6" s="34"/>
      <c r="N6" s="34"/>
    </row>
    <row r="7" spans="1:14">
      <c r="A7" s="42" t="s">
        <v>63</v>
      </c>
      <c r="B7" s="33"/>
      <c r="C7" s="42"/>
      <c r="D7" s="33"/>
      <c r="E7" s="42"/>
      <c r="F7" s="33"/>
      <c r="G7" s="43"/>
      <c r="H7" s="42"/>
      <c r="I7" s="42"/>
      <c r="J7" s="42"/>
      <c r="K7" s="42"/>
      <c r="L7" s="44"/>
      <c r="M7" s="34"/>
      <c r="N7" s="34"/>
    </row>
    <row r="8" spans="1:14" ht="18">
      <c r="A8" s="45" t="s">
        <v>64</v>
      </c>
      <c r="B8" s="33"/>
      <c r="C8" s="975"/>
      <c r="D8" s="975"/>
      <c r="E8" s="975"/>
      <c r="F8" s="33"/>
      <c r="G8" s="43"/>
      <c r="H8" s="42"/>
      <c r="I8" s="42"/>
      <c r="J8" s="42"/>
      <c r="K8" s="42"/>
      <c r="L8" s="44"/>
      <c r="M8" s="34"/>
      <c r="N8" s="34"/>
    </row>
    <row r="9" spans="1:14">
      <c r="A9" s="46" t="s">
        <v>32</v>
      </c>
      <c r="B9" s="33"/>
      <c r="C9" s="46"/>
      <c r="D9" s="33"/>
      <c r="E9" s="34"/>
      <c r="F9" s="38"/>
      <c r="G9" s="39"/>
      <c r="H9" s="34"/>
      <c r="I9" s="34"/>
      <c r="J9" s="34"/>
      <c r="K9" s="34"/>
      <c r="L9" s="41"/>
      <c r="M9" s="34"/>
      <c r="N9" s="34"/>
    </row>
    <row r="10" spans="1:14">
      <c r="A10" s="34" t="s">
        <v>82</v>
      </c>
      <c r="B10" s="38"/>
      <c r="C10" s="34"/>
      <c r="D10" s="38"/>
      <c r="E10" s="34"/>
      <c r="F10" s="38"/>
      <c r="G10" s="39"/>
      <c r="H10" s="34"/>
      <c r="I10" s="34"/>
      <c r="J10" s="34"/>
      <c r="K10" s="34"/>
      <c r="L10" s="40"/>
      <c r="M10" s="34"/>
      <c r="N10" s="34"/>
    </row>
    <row r="11" spans="1:14">
      <c r="A11" s="34" t="s">
        <v>33</v>
      </c>
      <c r="B11" s="38"/>
      <c r="C11" s="34"/>
      <c r="D11" s="38"/>
      <c r="E11" s="34"/>
      <c r="F11" s="38"/>
      <c r="G11" s="39"/>
      <c r="H11" s="34"/>
      <c r="I11" s="34"/>
      <c r="J11" s="34"/>
      <c r="K11" s="34"/>
      <c r="L11" s="40"/>
      <c r="M11" s="34"/>
      <c r="N11" s="34"/>
    </row>
    <row r="12" spans="1:14">
      <c r="A12" s="34"/>
      <c r="B12" s="38"/>
      <c r="C12" s="34"/>
      <c r="D12" s="38"/>
      <c r="E12" s="34"/>
      <c r="F12" s="38"/>
      <c r="G12" s="39"/>
      <c r="H12" s="34"/>
      <c r="I12" s="34"/>
      <c r="J12" s="34"/>
      <c r="K12" s="34"/>
      <c r="L12" s="40"/>
      <c r="M12" s="34"/>
      <c r="N12" s="34"/>
    </row>
    <row r="13" spans="1:14">
      <c r="A13" s="47" t="s">
        <v>34</v>
      </c>
      <c r="B13" s="33"/>
      <c r="C13" s="42"/>
      <c r="D13" s="33"/>
      <c r="E13" s="34"/>
      <c r="F13" s="38"/>
      <c r="G13" s="39"/>
      <c r="H13" s="34"/>
      <c r="I13" s="34"/>
      <c r="J13" s="34"/>
      <c r="K13" s="34"/>
      <c r="L13" s="40"/>
      <c r="M13" s="34"/>
      <c r="N13" s="34"/>
    </row>
    <row r="14" spans="1:14">
      <c r="A14" s="48" t="s">
        <v>83</v>
      </c>
      <c r="B14" s="38"/>
      <c r="C14" s="49"/>
      <c r="D14" s="38"/>
      <c r="E14" s="34"/>
      <c r="F14" s="38"/>
      <c r="G14" s="39"/>
      <c r="H14" s="34"/>
      <c r="I14" s="34"/>
      <c r="J14" s="34"/>
      <c r="K14" s="34"/>
      <c r="L14" s="40"/>
      <c r="M14" s="34"/>
      <c r="N14" s="34"/>
    </row>
    <row r="15" spans="1:14">
      <c r="A15" s="34"/>
      <c r="B15" s="38"/>
      <c r="C15" s="34"/>
      <c r="D15" s="38"/>
      <c r="E15" s="34"/>
      <c r="F15" s="38"/>
      <c r="G15" s="39"/>
      <c r="H15" s="34"/>
      <c r="I15" s="34"/>
      <c r="J15" s="34"/>
      <c r="K15" s="34"/>
      <c r="L15" s="40"/>
      <c r="M15" s="34"/>
      <c r="N15" s="34"/>
    </row>
    <row r="16" spans="1:14">
      <c r="A16" s="47" t="s">
        <v>35</v>
      </c>
      <c r="B16" s="33"/>
      <c r="C16" s="42"/>
      <c r="D16" s="33"/>
      <c r="E16" s="34"/>
      <c r="F16" s="38"/>
      <c r="G16" s="39"/>
      <c r="H16" s="34"/>
      <c r="I16" s="34"/>
      <c r="J16" s="34"/>
      <c r="K16" s="34"/>
      <c r="L16" s="40"/>
      <c r="M16" s="34"/>
      <c r="N16" s="34"/>
    </row>
    <row r="17" spans="1:14">
      <c r="A17" s="48" t="s">
        <v>84</v>
      </c>
      <c r="B17" s="38"/>
      <c r="C17" s="49"/>
      <c r="D17" s="38"/>
      <c r="E17" s="34"/>
      <c r="F17" s="38"/>
      <c r="G17" s="39"/>
      <c r="H17" s="34"/>
      <c r="I17" s="34"/>
      <c r="J17" s="34"/>
      <c r="K17" s="34"/>
      <c r="L17" s="40"/>
      <c r="M17" s="34"/>
      <c r="N17" s="34"/>
    </row>
    <row r="18" spans="1:14">
      <c r="A18" s="34"/>
      <c r="B18" s="38"/>
      <c r="C18" s="34"/>
      <c r="D18" s="38"/>
      <c r="E18" s="34"/>
      <c r="F18" s="38"/>
      <c r="G18" s="39"/>
      <c r="H18" s="34"/>
      <c r="I18" s="34"/>
      <c r="J18" s="34"/>
      <c r="K18" s="34"/>
      <c r="L18" s="40"/>
      <c r="M18" s="34"/>
      <c r="N18" s="34"/>
    </row>
    <row r="19" spans="1:14">
      <c r="A19" s="34" t="s">
        <v>36</v>
      </c>
      <c r="B19" s="38"/>
      <c r="C19" s="34"/>
      <c r="D19" s="38"/>
      <c r="E19" s="34"/>
      <c r="F19" s="38"/>
      <c r="G19" s="39"/>
      <c r="H19" s="34"/>
      <c r="I19" s="34"/>
      <c r="J19" s="34"/>
      <c r="K19" s="34"/>
      <c r="L19" s="40"/>
      <c r="M19" s="34"/>
      <c r="N19" s="34"/>
    </row>
    <row r="20" spans="1:14">
      <c r="A20" s="34"/>
      <c r="B20" s="38"/>
      <c r="C20" s="34"/>
      <c r="D20" s="38"/>
      <c r="E20" s="34"/>
      <c r="F20" s="38"/>
      <c r="G20" s="39"/>
      <c r="H20" s="34"/>
      <c r="I20" s="34"/>
      <c r="J20" s="34"/>
      <c r="K20" s="34"/>
      <c r="L20" s="40"/>
      <c r="M20" s="34"/>
      <c r="N20" s="34"/>
    </row>
    <row r="21" spans="1:14" ht="13.5" thickBot="1">
      <c r="A21" s="46" t="s">
        <v>34</v>
      </c>
      <c r="B21" s="33"/>
      <c r="C21" s="46"/>
      <c r="D21" s="33"/>
      <c r="E21" s="34"/>
      <c r="F21" s="38"/>
      <c r="G21" s="39"/>
      <c r="H21" s="34"/>
      <c r="I21" s="34"/>
      <c r="J21" s="34"/>
      <c r="K21" s="34"/>
      <c r="L21" s="50"/>
      <c r="M21" s="34"/>
      <c r="N21" s="34"/>
    </row>
    <row r="22" spans="1:14" ht="76.5" customHeight="1">
      <c r="A22" s="1005" t="s">
        <v>37</v>
      </c>
      <c r="B22" s="1001" t="s">
        <v>38</v>
      </c>
      <c r="C22" s="1003" t="s">
        <v>39</v>
      </c>
      <c r="D22" s="999" t="s">
        <v>40</v>
      </c>
      <c r="E22" s="1007" t="s">
        <v>41</v>
      </c>
      <c r="F22" s="995" t="s">
        <v>42</v>
      </c>
      <c r="G22" s="995" t="s">
        <v>43</v>
      </c>
      <c r="H22" s="997" t="s">
        <v>15</v>
      </c>
      <c r="I22" s="999" t="s">
        <v>17</v>
      </c>
      <c r="J22" s="997" t="s">
        <v>16</v>
      </c>
      <c r="K22" s="999" t="s">
        <v>104</v>
      </c>
      <c r="L22" s="999" t="s">
        <v>105</v>
      </c>
      <c r="M22" s="999" t="s">
        <v>132</v>
      </c>
      <c r="N22" s="148" t="s">
        <v>133</v>
      </c>
    </row>
    <row r="23" spans="1:14" ht="13.5" thickBot="1">
      <c r="A23" s="1006"/>
      <c r="B23" s="1002"/>
      <c r="C23" s="1004"/>
      <c r="D23" s="1000"/>
      <c r="E23" s="1008"/>
      <c r="F23" s="996"/>
      <c r="G23" s="996"/>
      <c r="H23" s="998"/>
      <c r="I23" s="1000"/>
      <c r="J23" s="998"/>
      <c r="K23" s="1000"/>
      <c r="L23" s="1000"/>
      <c r="M23" s="1000"/>
      <c r="N23" s="149" t="s">
        <v>18</v>
      </c>
    </row>
    <row r="24" spans="1:14" ht="13.5" thickBot="1">
      <c r="A24" s="129"/>
      <c r="B24" s="130"/>
      <c r="C24" s="130"/>
      <c r="D24" s="131"/>
      <c r="E24" s="131"/>
      <c r="F24" s="131"/>
      <c r="G24" s="131"/>
      <c r="H24" s="130" t="s">
        <v>44</v>
      </c>
      <c r="I24" s="130" t="s">
        <v>44</v>
      </c>
      <c r="J24" s="130" t="s">
        <v>44</v>
      </c>
      <c r="K24" s="130" t="s">
        <v>44</v>
      </c>
      <c r="L24" s="130" t="s">
        <v>44</v>
      </c>
      <c r="M24" s="130" t="s">
        <v>44</v>
      </c>
      <c r="N24" s="132" t="s">
        <v>44</v>
      </c>
    </row>
    <row r="25" spans="1:14">
      <c r="A25" s="51"/>
      <c r="B25" s="133"/>
      <c r="C25" s="52"/>
      <c r="D25" s="52"/>
      <c r="E25" s="52"/>
      <c r="F25" s="52"/>
      <c r="G25" s="52"/>
      <c r="H25" s="687"/>
      <c r="I25" s="687"/>
      <c r="J25" s="640">
        <f>SUM(H25:I25)</f>
        <v>0</v>
      </c>
      <c r="K25" s="641"/>
      <c r="L25" s="642">
        <f>SUM(J25-K25)</f>
        <v>0</v>
      </c>
      <c r="M25" s="643"/>
      <c r="N25" s="644">
        <f>SUM(L25-M25)</f>
        <v>0</v>
      </c>
    </row>
    <row r="26" spans="1:14">
      <c r="A26" s="54"/>
      <c r="B26" s="139"/>
      <c r="C26" s="139"/>
      <c r="D26" s="55"/>
      <c r="E26" s="55"/>
      <c r="F26" s="55"/>
      <c r="G26" s="55"/>
      <c r="H26" s="654"/>
      <c r="I26" s="654"/>
      <c r="J26" s="640">
        <f>SUM(H26:I26)</f>
        <v>0</v>
      </c>
      <c r="K26" s="641"/>
      <c r="L26" s="642">
        <f>SUM(J26-K26)</f>
        <v>0</v>
      </c>
      <c r="M26" s="643"/>
      <c r="N26" s="644">
        <f>SUM(L26-M26)</f>
        <v>0</v>
      </c>
    </row>
    <row r="27" spans="1:14">
      <c r="A27" s="54"/>
      <c r="B27" s="139"/>
      <c r="C27" s="139"/>
      <c r="D27" s="55"/>
      <c r="E27" s="55"/>
      <c r="F27" s="55"/>
      <c r="G27" s="55"/>
      <c r="H27" s="654"/>
      <c r="I27" s="654"/>
      <c r="J27" s="640">
        <f t="shared" ref="J27:J32" si="0">SUM(H27:I27)</f>
        <v>0</v>
      </c>
      <c r="K27" s="641"/>
      <c r="L27" s="642">
        <f t="shared" ref="L27:L32" si="1">SUM(J27-K27)</f>
        <v>0</v>
      </c>
      <c r="M27" s="643"/>
      <c r="N27" s="644">
        <f t="shared" ref="N27:N33" si="2">SUM(L27-M27)</f>
        <v>0</v>
      </c>
    </row>
    <row r="28" spans="1:14">
      <c r="A28" s="54"/>
      <c r="B28" s="139"/>
      <c r="C28" s="139"/>
      <c r="D28" s="55"/>
      <c r="E28" s="55"/>
      <c r="F28" s="55"/>
      <c r="G28" s="55"/>
      <c r="H28" s="654"/>
      <c r="I28" s="654"/>
      <c r="J28" s="640">
        <f t="shared" si="0"/>
        <v>0</v>
      </c>
      <c r="K28" s="641"/>
      <c r="L28" s="642">
        <f t="shared" si="1"/>
        <v>0</v>
      </c>
      <c r="M28" s="643"/>
      <c r="N28" s="644">
        <f t="shared" si="2"/>
        <v>0</v>
      </c>
    </row>
    <row r="29" spans="1:14">
      <c r="A29" s="54"/>
      <c r="B29" s="139"/>
      <c r="C29" s="139"/>
      <c r="D29" s="55"/>
      <c r="E29" s="55"/>
      <c r="F29" s="55"/>
      <c r="G29" s="55"/>
      <c r="H29" s="654"/>
      <c r="I29" s="654"/>
      <c r="J29" s="640">
        <f t="shared" si="0"/>
        <v>0</v>
      </c>
      <c r="K29" s="641"/>
      <c r="L29" s="642">
        <f t="shared" si="1"/>
        <v>0</v>
      </c>
      <c r="M29" s="643"/>
      <c r="N29" s="644">
        <f t="shared" si="2"/>
        <v>0</v>
      </c>
    </row>
    <row r="30" spans="1:14">
      <c r="A30" s="54"/>
      <c r="B30" s="139"/>
      <c r="C30" s="139"/>
      <c r="D30" s="55"/>
      <c r="E30" s="55"/>
      <c r="F30" s="55"/>
      <c r="G30" s="55"/>
      <c r="H30" s="654"/>
      <c r="I30" s="654"/>
      <c r="J30" s="640">
        <f t="shared" si="0"/>
        <v>0</v>
      </c>
      <c r="K30" s="641"/>
      <c r="L30" s="642">
        <f t="shared" si="1"/>
        <v>0</v>
      </c>
      <c r="M30" s="643"/>
      <c r="N30" s="644">
        <f t="shared" si="2"/>
        <v>0</v>
      </c>
    </row>
    <row r="31" spans="1:14">
      <c r="A31" s="54"/>
      <c r="B31" s="139"/>
      <c r="C31" s="139"/>
      <c r="D31" s="55"/>
      <c r="E31" s="55"/>
      <c r="F31" s="55"/>
      <c r="G31" s="55"/>
      <c r="H31" s="654"/>
      <c r="I31" s="654"/>
      <c r="J31" s="640">
        <f t="shared" si="0"/>
        <v>0</v>
      </c>
      <c r="K31" s="641"/>
      <c r="L31" s="642">
        <f t="shared" si="1"/>
        <v>0</v>
      </c>
      <c r="M31" s="643"/>
      <c r="N31" s="644">
        <f t="shared" si="2"/>
        <v>0</v>
      </c>
    </row>
    <row r="32" spans="1:14">
      <c r="A32" s="54"/>
      <c r="B32" s="139"/>
      <c r="C32" s="139"/>
      <c r="D32" s="55"/>
      <c r="E32" s="55"/>
      <c r="F32" s="55"/>
      <c r="G32" s="55"/>
      <c r="H32" s="654"/>
      <c r="I32" s="654"/>
      <c r="J32" s="640">
        <f t="shared" si="0"/>
        <v>0</v>
      </c>
      <c r="K32" s="641"/>
      <c r="L32" s="642">
        <f t="shared" si="1"/>
        <v>0</v>
      </c>
      <c r="M32" s="643"/>
      <c r="N32" s="644">
        <f t="shared" si="2"/>
        <v>0</v>
      </c>
    </row>
    <row r="33" spans="1:14" ht="13.5" thickBot="1">
      <c r="A33" s="66"/>
      <c r="B33" s="67"/>
      <c r="C33" s="68"/>
      <c r="D33" s="67"/>
      <c r="E33" s="69"/>
      <c r="F33" s="67"/>
      <c r="G33" s="70"/>
      <c r="H33" s="641"/>
      <c r="I33" s="641"/>
      <c r="J33" s="640">
        <f>SUM(H33:I33)</f>
        <v>0</v>
      </c>
      <c r="K33" s="641"/>
      <c r="L33" s="642">
        <f>SUM(J33-K33)</f>
        <v>0</v>
      </c>
      <c r="M33" s="641"/>
      <c r="N33" s="644">
        <f t="shared" si="2"/>
        <v>0</v>
      </c>
    </row>
    <row r="34" spans="1:14" ht="13.5" thickBot="1">
      <c r="A34" s="71" t="s">
        <v>54</v>
      </c>
      <c r="B34" s="72"/>
      <c r="C34" s="72"/>
      <c r="D34" s="72"/>
      <c r="E34" s="72"/>
      <c r="F34" s="72"/>
      <c r="G34" s="73"/>
      <c r="H34" s="74">
        <f>SUM(H25:H33)</f>
        <v>0</v>
      </c>
      <c r="I34" s="74">
        <f t="shared" ref="I34:N34" si="3">SUM(I25:I33)</f>
        <v>0</v>
      </c>
      <c r="J34" s="74">
        <f t="shared" si="3"/>
        <v>0</v>
      </c>
      <c r="K34" s="74">
        <f t="shared" si="3"/>
        <v>0</v>
      </c>
      <c r="L34" s="74">
        <f t="shared" si="3"/>
        <v>0</v>
      </c>
      <c r="M34" s="74">
        <f t="shared" si="3"/>
        <v>0</v>
      </c>
      <c r="N34" s="74">
        <f t="shared" si="3"/>
        <v>0</v>
      </c>
    </row>
    <row r="35" spans="1:14" ht="13.5" thickBot="1">
      <c r="A35" s="981"/>
      <c r="B35" s="982"/>
      <c r="C35" s="982"/>
      <c r="D35" s="982"/>
      <c r="E35" s="982"/>
      <c r="F35" s="982"/>
      <c r="G35" s="983"/>
      <c r="H35" s="76"/>
      <c r="I35" s="76"/>
      <c r="J35" s="77"/>
      <c r="K35" s="76"/>
      <c r="L35" s="78"/>
      <c r="M35" s="79"/>
      <c r="N35" s="80"/>
    </row>
    <row r="36" spans="1:14" ht="13.5" thickBot="1">
      <c r="A36" s="71" t="s">
        <v>55</v>
      </c>
      <c r="B36" s="72"/>
      <c r="C36" s="72"/>
      <c r="D36" s="72"/>
      <c r="E36" s="72"/>
      <c r="F36" s="72"/>
      <c r="G36" s="73"/>
      <c r="H36" s="27"/>
      <c r="I36" s="27"/>
      <c r="J36" s="28">
        <f>SUM(H36:I36)</f>
        <v>0</v>
      </c>
      <c r="K36" s="27"/>
      <c r="L36" s="82">
        <f>SUM(J36-K36)</f>
        <v>0</v>
      </c>
      <c r="M36" s="27"/>
      <c r="N36" s="29"/>
    </row>
    <row r="37" spans="1:14" ht="13.5" thickBot="1">
      <c r="A37" s="83" t="s">
        <v>56</v>
      </c>
      <c r="B37" s="84"/>
      <c r="C37" s="85"/>
      <c r="D37" s="84"/>
      <c r="E37" s="86"/>
      <c r="F37" s="87"/>
      <c r="G37" s="88"/>
      <c r="H37" s="86"/>
      <c r="I37" s="86"/>
      <c r="J37" s="89"/>
      <c r="K37" s="140"/>
      <c r="L37" s="90"/>
      <c r="M37" s="91"/>
      <c r="N37" s="92"/>
    </row>
    <row r="38" spans="1:14">
      <c r="A38" s="93"/>
      <c r="B38" s="94"/>
      <c r="C38" s="95"/>
      <c r="D38" s="94"/>
      <c r="E38" s="96"/>
      <c r="F38" s="94"/>
      <c r="G38" s="97"/>
      <c r="H38" s="688"/>
      <c r="I38" s="688"/>
      <c r="J38" s="686">
        <f t="shared" ref="J38:J46" si="4">SUM(H38:I38)</f>
        <v>0</v>
      </c>
      <c r="K38" s="683"/>
      <c r="L38" s="689">
        <f t="shared" ref="L38:L46" si="5">SUM(J38-K38)</f>
        <v>0</v>
      </c>
      <c r="M38" s="688"/>
      <c r="N38" s="690">
        <f t="shared" ref="N38:N46" si="6">SUM(L38-M38)</f>
        <v>0</v>
      </c>
    </row>
    <row r="39" spans="1:14">
      <c r="A39" s="102"/>
      <c r="B39" s="103"/>
      <c r="C39" s="104"/>
      <c r="D39" s="103"/>
      <c r="E39" s="105"/>
      <c r="F39" s="103"/>
      <c r="G39" s="106"/>
      <c r="H39" s="683"/>
      <c r="I39" s="683"/>
      <c r="J39" s="691">
        <f t="shared" si="4"/>
        <v>0</v>
      </c>
      <c r="K39" s="692"/>
      <c r="L39" s="642">
        <f t="shared" si="5"/>
        <v>0</v>
      </c>
      <c r="M39" s="683"/>
      <c r="N39" s="693">
        <f t="shared" si="6"/>
        <v>0</v>
      </c>
    </row>
    <row r="40" spans="1:14">
      <c r="A40" s="102"/>
      <c r="B40" s="103"/>
      <c r="C40" s="104"/>
      <c r="D40" s="103"/>
      <c r="E40" s="105"/>
      <c r="F40" s="103"/>
      <c r="G40" s="106"/>
      <c r="H40" s="683"/>
      <c r="I40" s="683"/>
      <c r="J40" s="686">
        <f t="shared" si="4"/>
        <v>0</v>
      </c>
      <c r="K40" s="683"/>
      <c r="L40" s="689">
        <f t="shared" si="5"/>
        <v>0</v>
      </c>
      <c r="M40" s="683"/>
      <c r="N40" s="693">
        <f t="shared" si="6"/>
        <v>0</v>
      </c>
    </row>
    <row r="41" spans="1:14">
      <c r="A41" s="102"/>
      <c r="B41" s="103"/>
      <c r="C41" s="104"/>
      <c r="D41" s="103"/>
      <c r="E41" s="105"/>
      <c r="F41" s="103"/>
      <c r="G41" s="106"/>
      <c r="H41" s="683"/>
      <c r="I41" s="683"/>
      <c r="J41" s="686">
        <f t="shared" si="4"/>
        <v>0</v>
      </c>
      <c r="K41" s="683"/>
      <c r="L41" s="689">
        <f t="shared" si="5"/>
        <v>0</v>
      </c>
      <c r="M41" s="683"/>
      <c r="N41" s="693">
        <f t="shared" si="6"/>
        <v>0</v>
      </c>
    </row>
    <row r="42" spans="1:14">
      <c r="A42" s="102"/>
      <c r="B42" s="103"/>
      <c r="C42" s="104"/>
      <c r="D42" s="103"/>
      <c r="E42" s="105"/>
      <c r="F42" s="103"/>
      <c r="G42" s="106"/>
      <c r="H42" s="683"/>
      <c r="I42" s="683"/>
      <c r="J42" s="686">
        <f t="shared" si="4"/>
        <v>0</v>
      </c>
      <c r="K42" s="683"/>
      <c r="L42" s="689">
        <f t="shared" si="5"/>
        <v>0</v>
      </c>
      <c r="M42" s="683"/>
      <c r="N42" s="693">
        <f t="shared" si="6"/>
        <v>0</v>
      </c>
    </row>
    <row r="43" spans="1:14">
      <c r="A43" s="102"/>
      <c r="B43" s="103"/>
      <c r="C43" s="104"/>
      <c r="D43" s="103"/>
      <c r="E43" s="105"/>
      <c r="F43" s="103"/>
      <c r="G43" s="106"/>
      <c r="H43" s="683"/>
      <c r="I43" s="683"/>
      <c r="J43" s="686">
        <f t="shared" si="4"/>
        <v>0</v>
      </c>
      <c r="K43" s="683"/>
      <c r="L43" s="689">
        <f t="shared" si="5"/>
        <v>0</v>
      </c>
      <c r="M43" s="683"/>
      <c r="N43" s="693">
        <f t="shared" si="6"/>
        <v>0</v>
      </c>
    </row>
    <row r="44" spans="1:14">
      <c r="A44" s="111"/>
      <c r="B44" s="112"/>
      <c r="C44" s="112"/>
      <c r="D44" s="67"/>
      <c r="E44" s="69"/>
      <c r="F44" s="67"/>
      <c r="G44" s="70"/>
      <c r="H44" s="692"/>
      <c r="I44" s="692"/>
      <c r="J44" s="691">
        <f t="shared" si="4"/>
        <v>0</v>
      </c>
      <c r="K44" s="692"/>
      <c r="L44" s="642">
        <f t="shared" si="5"/>
        <v>0</v>
      </c>
      <c r="M44" s="692"/>
      <c r="N44" s="693">
        <f t="shared" si="6"/>
        <v>0</v>
      </c>
    </row>
    <row r="45" spans="1:14">
      <c r="A45" s="111"/>
      <c r="B45" s="112"/>
      <c r="C45" s="112"/>
      <c r="D45" s="67"/>
      <c r="E45" s="69"/>
      <c r="F45" s="67"/>
      <c r="G45" s="70"/>
      <c r="H45" s="692"/>
      <c r="I45" s="692"/>
      <c r="J45" s="691">
        <f t="shared" si="4"/>
        <v>0</v>
      </c>
      <c r="K45" s="692"/>
      <c r="L45" s="642">
        <f t="shared" si="5"/>
        <v>0</v>
      </c>
      <c r="M45" s="692"/>
      <c r="N45" s="693">
        <f t="shared" si="6"/>
        <v>0</v>
      </c>
    </row>
    <row r="46" spans="1:14" ht="13.5" thickBot="1">
      <c r="A46" s="114"/>
      <c r="B46" s="115"/>
      <c r="C46" s="116"/>
      <c r="D46" s="115"/>
      <c r="E46" s="117"/>
      <c r="F46" s="115"/>
      <c r="G46" s="118"/>
      <c r="H46" s="694"/>
      <c r="I46" s="694"/>
      <c r="J46" s="695">
        <f t="shared" si="4"/>
        <v>0</v>
      </c>
      <c r="K46" s="694"/>
      <c r="L46" s="696">
        <f t="shared" si="5"/>
        <v>0</v>
      </c>
      <c r="M46" s="694"/>
      <c r="N46" s="693">
        <f t="shared" si="6"/>
        <v>0</v>
      </c>
    </row>
    <row r="47" spans="1:14" ht="13.5" thickBot="1">
      <c r="A47" s="71" t="s">
        <v>54</v>
      </c>
      <c r="B47" s="72"/>
      <c r="C47" s="72"/>
      <c r="D47" s="72"/>
      <c r="E47" s="72"/>
      <c r="F47" s="72"/>
      <c r="G47" s="73"/>
      <c r="H47" s="74">
        <f>SUM(H38:H46)</f>
        <v>0</v>
      </c>
      <c r="I47" s="74">
        <f t="shared" ref="I47:N47" si="7">SUM(I38:I46)</f>
        <v>0</v>
      </c>
      <c r="J47" s="74">
        <f t="shared" si="7"/>
        <v>0</v>
      </c>
      <c r="K47" s="74">
        <f t="shared" si="7"/>
        <v>0</v>
      </c>
      <c r="L47" s="74">
        <f t="shared" si="7"/>
        <v>0</v>
      </c>
      <c r="M47" s="74">
        <f t="shared" si="7"/>
        <v>0</v>
      </c>
      <c r="N47" s="74">
        <f t="shared" si="7"/>
        <v>0</v>
      </c>
    </row>
    <row r="48" spans="1:14" ht="13.5" thickBot="1">
      <c r="A48" s="981"/>
      <c r="B48" s="982"/>
      <c r="C48" s="982"/>
      <c r="D48" s="982"/>
      <c r="E48" s="982"/>
      <c r="F48" s="982"/>
      <c r="G48" s="982"/>
      <c r="H48" s="122"/>
      <c r="I48" s="122"/>
      <c r="J48" s="123"/>
      <c r="K48" s="122"/>
      <c r="L48" s="124"/>
      <c r="M48" s="122"/>
      <c r="N48" s="125"/>
    </row>
    <row r="49" spans="1:14" ht="13.5" thickBot="1">
      <c r="A49" s="71" t="s">
        <v>55</v>
      </c>
      <c r="B49" s="72"/>
      <c r="C49" s="72"/>
      <c r="D49" s="72"/>
      <c r="E49" s="72"/>
      <c r="F49" s="72"/>
      <c r="G49" s="73"/>
      <c r="H49" s="27"/>
      <c r="I49" s="27"/>
      <c r="J49" s="28">
        <f>SUM(H49:I49)</f>
        <v>0</v>
      </c>
      <c r="K49" s="27"/>
      <c r="L49" s="82">
        <f>SUM(J49-K49)</f>
        <v>0</v>
      </c>
      <c r="M49" s="81"/>
      <c r="N49" s="126">
        <f>SUM(L49-M49)</f>
        <v>0</v>
      </c>
    </row>
    <row r="50" spans="1:14">
      <c r="A50" s="46" t="s">
        <v>57</v>
      </c>
      <c r="B50" s="33"/>
      <c r="C50" s="46"/>
      <c r="D50" s="33"/>
      <c r="E50" s="34"/>
      <c r="F50" s="38"/>
      <c r="G50" s="39"/>
      <c r="H50" s="34"/>
      <c r="I50" s="34"/>
      <c r="J50" s="34"/>
      <c r="K50" s="34"/>
      <c r="L50" s="41"/>
      <c r="M50" s="127"/>
      <c r="N50" s="127"/>
    </row>
    <row r="51" spans="1:14" ht="12.75" customHeight="1">
      <c r="A51" s="968" t="s">
        <v>58</v>
      </c>
      <c r="B51" s="968"/>
      <c r="C51" s="968"/>
      <c r="D51" s="968"/>
      <c r="E51" s="968"/>
      <c r="F51" s="968"/>
      <c r="G51" s="968"/>
      <c r="H51" s="968"/>
      <c r="I51" s="968"/>
      <c r="J51" s="968"/>
      <c r="K51" s="968"/>
      <c r="L51" s="968"/>
      <c r="M51" s="968"/>
      <c r="N51" s="968"/>
    </row>
    <row r="52" spans="1:14" ht="12.75" customHeight="1">
      <c r="A52" s="978" t="s">
        <v>59</v>
      </c>
      <c r="B52" s="978"/>
      <c r="C52" s="978"/>
      <c r="D52" s="978"/>
      <c r="E52" s="978"/>
      <c r="F52" s="978"/>
      <c r="G52" s="978"/>
      <c r="H52" s="978"/>
      <c r="I52" s="978"/>
      <c r="J52" s="978"/>
      <c r="K52" s="978"/>
      <c r="L52" s="978"/>
      <c r="M52" s="978"/>
      <c r="N52" s="978"/>
    </row>
    <row r="53" spans="1:14">
      <c r="A53" s="128" t="s">
        <v>60</v>
      </c>
      <c r="B53" s="128"/>
      <c r="C53" s="128"/>
      <c r="D53" s="128"/>
      <c r="E53" s="16"/>
      <c r="F53" s="16"/>
      <c r="G53" s="18"/>
      <c r="H53" s="16"/>
      <c r="I53" s="16"/>
      <c r="J53" s="16"/>
      <c r="K53" s="16"/>
      <c r="L53" s="17"/>
      <c r="M53" s="16"/>
      <c r="N53" s="16"/>
    </row>
    <row r="54" spans="1:14">
      <c r="A54" s="16"/>
      <c r="B54" s="16"/>
      <c r="C54" s="16"/>
      <c r="D54" s="16"/>
      <c r="E54" s="16"/>
      <c r="F54" s="16"/>
      <c r="G54" s="18"/>
      <c r="H54" s="16"/>
      <c r="I54" s="16"/>
      <c r="J54" s="16"/>
      <c r="K54" s="16"/>
      <c r="L54" s="17"/>
      <c r="M54" s="16"/>
      <c r="N54" s="16"/>
    </row>
    <row r="55" spans="1:14">
      <c r="A55" s="16"/>
      <c r="B55" s="16"/>
      <c r="C55" s="16"/>
      <c r="D55" s="16"/>
      <c r="E55" s="16"/>
      <c r="F55" s="16"/>
      <c r="G55" s="18"/>
      <c r="H55" s="16"/>
      <c r="I55" s="16"/>
      <c r="J55" s="16"/>
      <c r="K55" s="16"/>
      <c r="L55" s="17"/>
      <c r="M55" s="16"/>
      <c r="N55" s="16"/>
    </row>
    <row r="56" spans="1:14">
      <c r="A56" s="128" t="s">
        <v>61</v>
      </c>
      <c r="B56" s="16"/>
      <c r="C56" s="16"/>
      <c r="D56" s="16"/>
      <c r="E56" s="16"/>
      <c r="F56" s="16"/>
      <c r="G56" s="18"/>
      <c r="H56" s="16"/>
      <c r="I56" s="16"/>
      <c r="J56" s="16"/>
      <c r="K56" s="16"/>
      <c r="L56" s="17"/>
      <c r="M56" s="16"/>
      <c r="N56" s="16"/>
    </row>
    <row r="57" spans="1:14">
      <c r="A57" s="128"/>
      <c r="B57" s="16"/>
      <c r="C57" s="16"/>
      <c r="D57" s="16"/>
      <c r="E57" s="16"/>
      <c r="F57" s="16"/>
      <c r="G57" s="18"/>
      <c r="H57" s="16"/>
      <c r="I57" s="16"/>
      <c r="J57" s="16"/>
      <c r="K57" s="16"/>
      <c r="L57" s="17"/>
      <c r="M57" s="16"/>
      <c r="N57" s="16"/>
    </row>
    <row r="58" spans="1:14">
      <c r="A58" s="128" t="s">
        <v>62</v>
      </c>
      <c r="B58" s="16"/>
      <c r="C58" s="16"/>
      <c r="D58" s="16"/>
      <c r="E58" s="16"/>
      <c r="F58" s="16"/>
      <c r="G58" s="18"/>
      <c r="H58" s="16"/>
      <c r="I58" s="16"/>
      <c r="J58" s="16"/>
      <c r="K58" s="16"/>
      <c r="L58" s="17"/>
      <c r="M58" s="16"/>
      <c r="N58" s="16"/>
    </row>
  </sheetData>
  <mergeCells count="22">
    <mergeCell ref="L22:L23"/>
    <mergeCell ref="A1:L1"/>
    <mergeCell ref="E2:G2"/>
    <mergeCell ref="K2:L2"/>
    <mergeCell ref="A3:L3"/>
    <mergeCell ref="C8:E8"/>
    <mergeCell ref="A51:N51"/>
    <mergeCell ref="A52:N52"/>
    <mergeCell ref="F22:F23"/>
    <mergeCell ref="G22:G23"/>
    <mergeCell ref="H22:H23"/>
    <mergeCell ref="I22:I23"/>
    <mergeCell ref="B22:B23"/>
    <mergeCell ref="C22:C23"/>
    <mergeCell ref="M22:M23"/>
    <mergeCell ref="A22:A23"/>
    <mergeCell ref="A35:G35"/>
    <mergeCell ref="A48:G48"/>
    <mergeCell ref="D22:D23"/>
    <mergeCell ref="E22:E23"/>
    <mergeCell ref="J22:J23"/>
    <mergeCell ref="K22:K2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75"/>
  <sheetViews>
    <sheetView topLeftCell="A16" zoomScale="75" zoomScaleNormal="75" workbookViewId="0">
      <selection activeCell="L64" sqref="L64:Q64"/>
    </sheetView>
  </sheetViews>
  <sheetFormatPr defaultRowHeight="12.75"/>
  <cols>
    <col min="1" max="1" width="26.85546875" customWidth="1"/>
    <col min="2" max="2" width="18.42578125" customWidth="1"/>
    <col min="3" max="3" width="9.140625" hidden="1" customWidth="1"/>
    <col min="4" max="4" width="22.7109375" customWidth="1"/>
    <col min="5" max="5" width="18.42578125" customWidth="1"/>
    <col min="6" max="6" width="32.85546875" customWidth="1"/>
    <col min="7" max="7" width="19.28515625" customWidth="1"/>
    <col min="8" max="8" width="18.85546875" customWidth="1"/>
    <col min="9" max="9" width="17.7109375" customWidth="1"/>
    <col min="10" max="10" width="20.7109375" customWidth="1"/>
    <col min="11" max="11" width="20.42578125" customWidth="1"/>
    <col min="12" max="12" width="19.85546875" customWidth="1"/>
    <col min="13" max="13" width="16.28515625" customWidth="1"/>
    <col min="14" max="14" width="13.85546875" customWidth="1"/>
    <col min="15" max="15" width="14.42578125" customWidth="1"/>
    <col min="16" max="16" width="15.85546875" customWidth="1"/>
    <col min="17" max="17" width="15.5703125" customWidth="1"/>
  </cols>
  <sheetData>
    <row r="1" spans="1:17" ht="15.75">
      <c r="A1" s="976" t="s">
        <v>254</v>
      </c>
      <c r="B1" s="976"/>
      <c r="C1" s="976"/>
      <c r="D1" s="976"/>
      <c r="E1" s="976"/>
      <c r="F1" s="976"/>
      <c r="G1" s="976"/>
      <c r="H1" s="976"/>
      <c r="I1" s="976"/>
      <c r="J1" s="976"/>
      <c r="K1" s="976"/>
      <c r="L1" s="976"/>
      <c r="M1" s="976"/>
      <c r="N1" s="976"/>
      <c r="O1" s="976"/>
      <c r="P1" s="34"/>
      <c r="Q1" s="34"/>
    </row>
    <row r="2" spans="1:17">
      <c r="A2" s="35"/>
      <c r="B2" s="36"/>
      <c r="C2" s="37"/>
      <c r="D2" s="37"/>
      <c r="E2" s="37"/>
      <c r="F2" s="37"/>
      <c r="G2" s="36"/>
      <c r="H2" s="977"/>
      <c r="I2" s="977"/>
      <c r="J2" s="977"/>
      <c r="K2" s="35"/>
      <c r="L2" s="35"/>
      <c r="M2" s="35"/>
      <c r="N2" s="976"/>
      <c r="O2" s="976"/>
      <c r="P2" s="33" t="s">
        <v>28</v>
      </c>
      <c r="Q2" s="33"/>
    </row>
    <row r="3" spans="1:17">
      <c r="A3" s="976" t="s">
        <v>29</v>
      </c>
      <c r="B3" s="976"/>
      <c r="C3" s="976"/>
      <c r="D3" s="976"/>
      <c r="E3" s="976"/>
      <c r="F3" s="976"/>
      <c r="G3" s="976"/>
      <c r="H3" s="976"/>
      <c r="I3" s="976"/>
      <c r="J3" s="976"/>
      <c r="K3" s="976"/>
      <c r="L3" s="976"/>
      <c r="M3" s="976"/>
      <c r="N3" s="976"/>
      <c r="O3" s="976"/>
      <c r="P3" s="34"/>
      <c r="Q3" s="34"/>
    </row>
    <row r="4" spans="1:17">
      <c r="A4" s="34"/>
      <c r="B4" s="38"/>
      <c r="C4" s="34"/>
      <c r="D4" s="34"/>
      <c r="E4" s="34"/>
      <c r="F4" s="34"/>
      <c r="G4" s="38"/>
      <c r="H4" s="34"/>
      <c r="I4" s="38"/>
      <c r="J4" s="39"/>
      <c r="K4" s="34"/>
      <c r="L4" s="34"/>
      <c r="M4" s="34"/>
      <c r="N4" s="34"/>
      <c r="O4" s="41"/>
      <c r="P4" s="34"/>
      <c r="Q4" s="34"/>
    </row>
    <row r="5" spans="1:17">
      <c r="A5" s="42"/>
      <c r="B5" s="33"/>
      <c r="C5" s="42"/>
      <c r="D5" s="42"/>
      <c r="E5" s="42"/>
      <c r="F5" s="42"/>
      <c r="G5" s="33"/>
      <c r="H5" s="42"/>
      <c r="I5" s="33"/>
      <c r="J5" s="43"/>
      <c r="K5" s="42"/>
      <c r="L5" s="42"/>
      <c r="M5" s="42"/>
      <c r="N5" s="42"/>
      <c r="O5" s="44"/>
      <c r="P5" s="34"/>
      <c r="Q5" s="34"/>
    </row>
    <row r="6" spans="1:17">
      <c r="A6" s="42"/>
      <c r="B6" s="33"/>
      <c r="C6" s="42"/>
      <c r="D6" s="42"/>
      <c r="E6" s="42"/>
      <c r="F6" s="42"/>
      <c r="G6" s="33"/>
      <c r="H6" s="42"/>
      <c r="I6" s="33"/>
      <c r="J6" s="43"/>
      <c r="K6" s="42"/>
      <c r="L6" s="42"/>
      <c r="M6" s="42"/>
      <c r="N6" s="42"/>
      <c r="O6" s="44"/>
      <c r="P6" s="34"/>
      <c r="Q6" s="34"/>
    </row>
    <row r="7" spans="1:17">
      <c r="A7" s="42" t="s">
        <v>30</v>
      </c>
      <c r="B7" s="33"/>
      <c r="C7" s="42"/>
      <c r="D7" s="42"/>
      <c r="E7" s="42"/>
      <c r="F7" s="42"/>
      <c r="G7" s="33"/>
      <c r="H7" s="42"/>
      <c r="I7" s="33"/>
      <c r="J7" s="43"/>
      <c r="K7" s="42"/>
      <c r="L7" s="42"/>
      <c r="M7" s="42"/>
      <c r="N7" s="42"/>
      <c r="O7" s="44"/>
      <c r="P7" s="34"/>
      <c r="Q7" s="34"/>
    </row>
    <row r="8" spans="1:17" ht="18">
      <c r="A8" s="45" t="s">
        <v>31</v>
      </c>
      <c r="B8" s="33"/>
      <c r="C8" s="975" t="s">
        <v>367</v>
      </c>
      <c r="D8" s="975"/>
      <c r="E8" s="975"/>
      <c r="F8" s="975"/>
      <c r="G8" s="975"/>
      <c r="H8" s="975"/>
      <c r="I8" s="33"/>
      <c r="J8" s="43"/>
      <c r="K8" s="42"/>
      <c r="L8" s="42"/>
      <c r="M8" s="42"/>
      <c r="N8" s="42"/>
      <c r="O8" s="44"/>
      <c r="P8" s="34"/>
      <c r="Q8" s="34"/>
    </row>
    <row r="9" spans="1:17">
      <c r="A9" s="46" t="s">
        <v>32</v>
      </c>
      <c r="B9" s="33"/>
      <c r="C9" s="46"/>
      <c r="D9" s="46"/>
      <c r="E9" s="46"/>
      <c r="F9" s="46"/>
      <c r="G9" s="33"/>
      <c r="H9" s="34"/>
      <c r="I9" s="38"/>
      <c r="J9" s="39"/>
      <c r="K9" s="34"/>
      <c r="L9" s="34"/>
      <c r="M9" s="34"/>
      <c r="N9" s="34"/>
      <c r="O9" s="41"/>
      <c r="P9" s="34"/>
      <c r="Q9" s="34"/>
    </row>
    <row r="10" spans="1:17">
      <c r="A10" s="34" t="s">
        <v>255</v>
      </c>
      <c r="B10" s="38"/>
      <c r="C10" s="34"/>
      <c r="D10" s="34"/>
      <c r="E10" s="34"/>
      <c r="F10" s="34"/>
      <c r="G10" s="38"/>
      <c r="H10" s="34"/>
      <c r="I10" s="38"/>
      <c r="J10" s="39"/>
      <c r="K10" s="34"/>
      <c r="L10" s="34"/>
      <c r="M10" s="34"/>
      <c r="N10" s="34"/>
      <c r="O10" s="40"/>
      <c r="P10" s="34"/>
      <c r="Q10" s="34"/>
    </row>
    <row r="11" spans="1:17">
      <c r="A11" s="34" t="s">
        <v>33</v>
      </c>
      <c r="B11" s="38"/>
      <c r="C11" s="34"/>
      <c r="D11" s="34"/>
      <c r="E11" s="34"/>
      <c r="F11" s="34"/>
      <c r="G11" s="38"/>
      <c r="H11" s="34"/>
      <c r="I11" s="38"/>
      <c r="J11" s="39"/>
      <c r="K11" s="34"/>
      <c r="L11" s="34"/>
      <c r="M11" s="34"/>
      <c r="N11" s="34"/>
      <c r="O11" s="40"/>
      <c r="P11" s="34"/>
      <c r="Q11" s="34"/>
    </row>
    <row r="12" spans="1:17">
      <c r="A12" s="34"/>
      <c r="B12" s="38"/>
      <c r="C12" s="34"/>
      <c r="D12" s="34"/>
      <c r="E12" s="34"/>
      <c r="F12" s="34"/>
      <c r="G12" s="38"/>
      <c r="H12" s="34"/>
      <c r="I12" s="38"/>
      <c r="J12" s="39"/>
      <c r="K12" s="34"/>
      <c r="L12" s="34"/>
      <c r="M12" s="34"/>
      <c r="N12" s="34"/>
      <c r="O12" s="40"/>
      <c r="P12" s="34"/>
      <c r="Q12" s="34"/>
    </row>
    <row r="13" spans="1:17">
      <c r="A13" s="47" t="s">
        <v>34</v>
      </c>
      <c r="B13" s="33"/>
      <c r="C13" s="42"/>
      <c r="D13" s="42"/>
      <c r="E13" s="42"/>
      <c r="F13" s="42"/>
      <c r="G13" s="33"/>
      <c r="H13" s="34"/>
      <c r="I13" s="38"/>
      <c r="J13" s="39"/>
      <c r="K13" s="34"/>
      <c r="L13" s="34"/>
      <c r="M13" s="34"/>
      <c r="N13" s="34"/>
      <c r="O13" s="40"/>
      <c r="P13" s="34"/>
      <c r="Q13" s="34"/>
    </row>
    <row r="14" spans="1:17" ht="15.75">
      <c r="A14" s="48" t="s">
        <v>256</v>
      </c>
      <c r="B14" s="38"/>
      <c r="C14" s="49"/>
      <c r="D14" s="49"/>
      <c r="E14" s="49"/>
      <c r="F14" s="49"/>
      <c r="G14" s="38"/>
      <c r="H14" s="34"/>
      <c r="I14" s="38"/>
      <c r="J14" s="39"/>
      <c r="K14" s="34"/>
      <c r="L14" s="34"/>
      <c r="M14" s="34"/>
      <c r="N14" s="34"/>
      <c r="O14" s="40"/>
      <c r="P14" s="34"/>
      <c r="Q14" s="34"/>
    </row>
    <row r="15" spans="1:17">
      <c r="A15" s="34"/>
      <c r="B15" s="38"/>
      <c r="C15" s="34"/>
      <c r="D15" s="34"/>
      <c r="E15" s="34"/>
      <c r="F15" s="34"/>
      <c r="G15" s="38"/>
      <c r="H15" s="34"/>
      <c r="I15" s="38"/>
      <c r="J15" s="39"/>
      <c r="K15" s="34"/>
      <c r="L15" s="34"/>
      <c r="M15" s="34"/>
      <c r="N15" s="34"/>
      <c r="O15" s="40"/>
      <c r="P15" s="34"/>
      <c r="Q15" s="34"/>
    </row>
    <row r="16" spans="1:17">
      <c r="A16" s="47" t="s">
        <v>35</v>
      </c>
      <c r="B16" s="33"/>
      <c r="C16" s="42"/>
      <c r="D16" s="42"/>
      <c r="E16" s="42"/>
      <c r="F16" s="42"/>
      <c r="G16" s="33"/>
      <c r="H16" s="34"/>
      <c r="I16" s="38"/>
      <c r="J16" s="39"/>
      <c r="K16" s="34"/>
      <c r="L16" s="34"/>
      <c r="M16" s="34"/>
      <c r="N16" s="34"/>
      <c r="O16" s="40"/>
      <c r="P16" s="34"/>
      <c r="Q16" s="34"/>
    </row>
    <row r="17" spans="1:17">
      <c r="A17" s="147" t="s">
        <v>257</v>
      </c>
      <c r="B17" s="38"/>
      <c r="C17" s="49"/>
      <c r="D17" s="49"/>
      <c r="E17" s="49"/>
      <c r="F17" s="49"/>
      <c r="G17" s="38"/>
      <c r="H17" s="34"/>
      <c r="I17" s="36"/>
      <c r="J17" s="39"/>
      <c r="K17" s="34"/>
      <c r="L17" s="34"/>
      <c r="M17" s="34"/>
      <c r="N17" s="34"/>
      <c r="O17" s="40"/>
      <c r="P17" s="34"/>
      <c r="Q17" s="34"/>
    </row>
    <row r="18" spans="1:17">
      <c r="A18" s="34"/>
      <c r="B18" s="38"/>
      <c r="C18" s="34"/>
      <c r="D18" s="34"/>
      <c r="E18" s="34"/>
      <c r="F18" s="34"/>
      <c r="G18" s="38"/>
      <c r="H18" s="34"/>
      <c r="I18" s="38"/>
      <c r="J18" s="39"/>
      <c r="K18" s="34"/>
      <c r="L18" s="34"/>
      <c r="M18" s="34"/>
      <c r="N18" s="34"/>
      <c r="O18" s="40"/>
      <c r="P18" s="34"/>
      <c r="Q18" s="34"/>
    </row>
    <row r="19" spans="1:17">
      <c r="A19" s="34" t="s">
        <v>36</v>
      </c>
      <c r="B19" s="38"/>
      <c r="C19" s="34"/>
      <c r="D19" s="34"/>
      <c r="E19" s="34"/>
      <c r="F19" s="34"/>
      <c r="G19" s="38"/>
      <c r="H19" s="34"/>
      <c r="I19" s="38"/>
      <c r="J19" s="39"/>
      <c r="K19" s="34"/>
      <c r="L19" s="34"/>
      <c r="M19" s="34"/>
      <c r="N19" s="34"/>
      <c r="O19" s="40"/>
      <c r="P19" s="34"/>
      <c r="Q19" s="34"/>
    </row>
    <row r="20" spans="1:17">
      <c r="A20" s="34"/>
      <c r="B20" s="38"/>
      <c r="C20" s="34"/>
      <c r="D20" s="34"/>
      <c r="E20" s="34"/>
      <c r="F20" s="34"/>
      <c r="G20" s="38"/>
      <c r="H20" s="34"/>
      <c r="I20" s="38"/>
      <c r="J20" s="39"/>
      <c r="K20" s="34"/>
      <c r="L20" s="34"/>
      <c r="M20" s="34"/>
      <c r="N20" s="34"/>
      <c r="O20" s="40"/>
      <c r="P20" s="34"/>
      <c r="Q20" s="34"/>
    </row>
    <row r="21" spans="1:17" ht="13.5" thickBot="1">
      <c r="A21" s="46" t="s">
        <v>34</v>
      </c>
      <c r="B21" s="33"/>
      <c r="C21" s="46"/>
      <c r="D21" s="46"/>
      <c r="E21" s="46"/>
      <c r="F21" s="46"/>
      <c r="G21" s="33"/>
      <c r="H21" s="34"/>
      <c r="I21" s="38"/>
      <c r="J21" s="39"/>
      <c r="K21" s="34"/>
      <c r="L21" s="34"/>
      <c r="M21" s="34"/>
      <c r="N21" s="34"/>
      <c r="O21" s="50"/>
      <c r="P21" s="34"/>
      <c r="Q21" s="34"/>
    </row>
    <row r="22" spans="1:17" ht="38.25">
      <c r="A22" s="973" t="s">
        <v>368</v>
      </c>
      <c r="B22" s="971" t="s">
        <v>369</v>
      </c>
      <c r="C22" s="969" t="s">
        <v>39</v>
      </c>
      <c r="D22" s="973" t="s">
        <v>37</v>
      </c>
      <c r="E22" s="969" t="s">
        <v>38</v>
      </c>
      <c r="F22" s="969" t="s">
        <v>258</v>
      </c>
      <c r="G22" s="969" t="s">
        <v>40</v>
      </c>
      <c r="H22" s="969" t="s">
        <v>41</v>
      </c>
      <c r="I22" s="971" t="s">
        <v>42</v>
      </c>
      <c r="J22" s="969" t="s">
        <v>43</v>
      </c>
      <c r="K22" s="969" t="s">
        <v>15</v>
      </c>
      <c r="L22" s="969" t="s">
        <v>17</v>
      </c>
      <c r="M22" s="969" t="s">
        <v>16</v>
      </c>
      <c r="N22" s="969" t="s">
        <v>259</v>
      </c>
      <c r="O22" s="979" t="s">
        <v>260</v>
      </c>
      <c r="P22" s="969" t="s">
        <v>261</v>
      </c>
      <c r="Q22" s="53" t="s">
        <v>133</v>
      </c>
    </row>
    <row r="23" spans="1:17">
      <c r="A23" s="1009"/>
      <c r="B23" s="1011"/>
      <c r="C23" s="970"/>
      <c r="D23" s="974"/>
      <c r="E23" s="970"/>
      <c r="F23" s="1010"/>
      <c r="G23" s="970"/>
      <c r="H23" s="970"/>
      <c r="I23" s="972"/>
      <c r="J23" s="970"/>
      <c r="K23" s="970"/>
      <c r="L23" s="970"/>
      <c r="M23" s="970"/>
      <c r="N23" s="970"/>
      <c r="O23" s="980"/>
      <c r="P23" s="970"/>
      <c r="Q23" s="57" t="s">
        <v>18</v>
      </c>
    </row>
    <row r="24" spans="1:17" ht="13.5" thickBot="1">
      <c r="A24" s="129"/>
      <c r="B24" s="130"/>
      <c r="C24" s="130"/>
      <c r="D24" s="130"/>
      <c r="E24" s="130"/>
      <c r="F24" s="130"/>
      <c r="G24" s="131"/>
      <c r="H24" s="131"/>
      <c r="I24" s="131"/>
      <c r="J24" s="131"/>
      <c r="K24" s="130" t="s">
        <v>44</v>
      </c>
      <c r="L24" s="130" t="s">
        <v>44</v>
      </c>
      <c r="M24" s="130" t="s">
        <v>44</v>
      </c>
      <c r="N24" s="130" t="s">
        <v>44</v>
      </c>
      <c r="O24" s="130" t="s">
        <v>44</v>
      </c>
      <c r="P24" s="130" t="s">
        <v>44</v>
      </c>
      <c r="Q24" s="132" t="s">
        <v>44</v>
      </c>
    </row>
    <row r="25" spans="1:17">
      <c r="A25" s="197">
        <v>30310222</v>
      </c>
      <c r="B25" s="197">
        <v>33062222</v>
      </c>
      <c r="C25" s="135"/>
      <c r="D25" s="197" t="s">
        <v>67</v>
      </c>
      <c r="E25" s="197" t="s">
        <v>48</v>
      </c>
      <c r="F25" s="197" t="s">
        <v>252</v>
      </c>
      <c r="G25" s="197" t="s">
        <v>253</v>
      </c>
      <c r="H25" s="197" t="s">
        <v>111</v>
      </c>
      <c r="I25" s="197">
        <v>20160329</v>
      </c>
      <c r="J25" s="136"/>
      <c r="K25" s="697">
        <v>29000</v>
      </c>
      <c r="L25" s="698"/>
      <c r="M25" s="699">
        <f>SUM(K25:L25)</f>
        <v>29000</v>
      </c>
      <c r="N25" s="641"/>
      <c r="O25" s="642">
        <f>SUM(M25-N25)</f>
        <v>29000</v>
      </c>
      <c r="P25" s="642">
        <v>29000</v>
      </c>
      <c r="Q25" s="644">
        <f>SUM(O25-P25)</f>
        <v>0</v>
      </c>
    </row>
    <row r="26" spans="1:17">
      <c r="A26" s="54"/>
      <c r="B26" s="139"/>
      <c r="C26" s="139"/>
      <c r="D26" s="139"/>
      <c r="E26" s="139"/>
      <c r="F26" s="139"/>
      <c r="G26" s="55"/>
      <c r="H26" s="55"/>
      <c r="I26" s="55"/>
      <c r="J26" s="55"/>
      <c r="K26" s="654"/>
      <c r="L26" s="654"/>
      <c r="M26" s="640">
        <f>SUM(K26:L26)</f>
        <v>0</v>
      </c>
      <c r="N26" s="641"/>
      <c r="O26" s="642">
        <f>SUM(M26-N26)</f>
        <v>0</v>
      </c>
      <c r="P26" s="643"/>
      <c r="Q26" s="644">
        <f>SUM(O26-P26)</f>
        <v>0</v>
      </c>
    </row>
    <row r="27" spans="1:17">
      <c r="A27" s="54"/>
      <c r="B27" s="139"/>
      <c r="C27" s="139"/>
      <c r="D27" s="139"/>
      <c r="E27" s="139"/>
      <c r="F27" s="139"/>
      <c r="G27" s="55"/>
      <c r="H27" s="55"/>
      <c r="I27" s="55"/>
      <c r="J27" s="55"/>
      <c r="K27" s="654"/>
      <c r="L27" s="654"/>
      <c r="M27" s="640">
        <f>SUM(K27:L27)</f>
        <v>0</v>
      </c>
      <c r="N27" s="641"/>
      <c r="O27" s="642">
        <f>SUM(M27-N27)</f>
        <v>0</v>
      </c>
      <c r="P27" s="643"/>
      <c r="Q27" s="644">
        <f>SUM(O27-P27)</f>
        <v>0</v>
      </c>
    </row>
    <row r="28" spans="1:17">
      <c r="A28" s="54"/>
      <c r="B28" s="139"/>
      <c r="C28" s="139"/>
      <c r="D28" s="139"/>
      <c r="E28" s="139"/>
      <c r="F28" s="139"/>
      <c r="G28" s="55"/>
      <c r="H28" s="55"/>
      <c r="I28" s="55"/>
      <c r="J28" s="55"/>
      <c r="K28" s="654"/>
      <c r="L28" s="654"/>
      <c r="M28" s="640">
        <f>SUM(K28:L28)</f>
        <v>0</v>
      </c>
      <c r="N28" s="641"/>
      <c r="O28" s="642">
        <f>SUM(M28-N28)</f>
        <v>0</v>
      </c>
      <c r="P28" s="643"/>
      <c r="Q28" s="644">
        <f>SUM(O28-P28)</f>
        <v>0</v>
      </c>
    </row>
    <row r="29" spans="1:17" ht="13.5" thickBot="1">
      <c r="A29" s="66"/>
      <c r="B29" s="67"/>
      <c r="C29" s="68"/>
      <c r="D29" s="68"/>
      <c r="E29" s="68"/>
      <c r="F29" s="68"/>
      <c r="G29" s="67"/>
      <c r="H29" s="69"/>
      <c r="I29" s="67"/>
      <c r="J29" s="70"/>
      <c r="K29" s="641"/>
      <c r="L29" s="641"/>
      <c r="M29" s="640">
        <f>SUM(K29:L29)</f>
        <v>0</v>
      </c>
      <c r="N29" s="641"/>
      <c r="O29" s="642">
        <f>SUM(M29-N29)</f>
        <v>0</v>
      </c>
      <c r="P29" s="641"/>
      <c r="Q29" s="644">
        <f>SUM(O29-P29)</f>
        <v>0</v>
      </c>
    </row>
    <row r="30" spans="1:17" ht="13.5" thickBot="1">
      <c r="A30" s="71" t="s">
        <v>54</v>
      </c>
      <c r="B30" s="72"/>
      <c r="C30" s="72"/>
      <c r="D30" s="72"/>
      <c r="E30" s="72"/>
      <c r="F30" s="72"/>
      <c r="G30" s="72"/>
      <c r="H30" s="72"/>
      <c r="I30" s="72"/>
      <c r="J30" s="73"/>
      <c r="K30" s="155">
        <f>SUM(K25:K29)</f>
        <v>29000</v>
      </c>
      <c r="L30" s="155">
        <f t="shared" ref="L30:Q30" si="0">SUM(L25:L29)</f>
        <v>0</v>
      </c>
      <c r="M30" s="155">
        <f t="shared" si="0"/>
        <v>29000</v>
      </c>
      <c r="N30" s="155">
        <f t="shared" si="0"/>
        <v>0</v>
      </c>
      <c r="O30" s="155">
        <f t="shared" si="0"/>
        <v>29000</v>
      </c>
      <c r="P30" s="155">
        <f t="shared" si="0"/>
        <v>29000</v>
      </c>
      <c r="Q30" s="155">
        <f t="shared" si="0"/>
        <v>0</v>
      </c>
    </row>
    <row r="31" spans="1:17" ht="13.5" thickBot="1">
      <c r="A31" s="981"/>
      <c r="B31" s="982"/>
      <c r="C31" s="982"/>
      <c r="D31" s="982"/>
      <c r="E31" s="982"/>
      <c r="F31" s="982"/>
      <c r="G31" s="982"/>
      <c r="H31" s="982"/>
      <c r="I31" s="982"/>
      <c r="J31" s="983"/>
      <c r="K31" s="76"/>
      <c r="L31" s="76"/>
      <c r="M31" s="77"/>
      <c r="N31" s="76"/>
      <c r="O31" s="78"/>
      <c r="P31" s="79"/>
      <c r="Q31" s="80"/>
    </row>
    <row r="32" spans="1:17" ht="13.5" thickBot="1">
      <c r="A32" s="71" t="s">
        <v>55</v>
      </c>
      <c r="B32" s="72"/>
      <c r="C32" s="72"/>
      <c r="D32" s="72"/>
      <c r="E32" s="72"/>
      <c r="F32" s="72"/>
      <c r="G32" s="72"/>
      <c r="H32" s="72"/>
      <c r="I32" s="72"/>
      <c r="J32" s="73"/>
      <c r="K32" s="27">
        <f>K30/1000</f>
        <v>29</v>
      </c>
      <c r="L32" s="27"/>
      <c r="M32" s="28">
        <f>SUM(K32:L32)</f>
        <v>29</v>
      </c>
      <c r="N32" s="27">
        <v>0</v>
      </c>
      <c r="O32" s="82">
        <f>SUM(M32-N32)</f>
        <v>29</v>
      </c>
      <c r="P32" s="27">
        <f>P30/1000</f>
        <v>29</v>
      </c>
      <c r="Q32" s="29">
        <v>0</v>
      </c>
    </row>
    <row r="33" spans="1:17" ht="13.5" thickBot="1">
      <c r="A33" s="83" t="s">
        <v>56</v>
      </c>
      <c r="B33" s="84"/>
      <c r="C33" s="85"/>
      <c r="D33" s="85"/>
      <c r="E33" s="85"/>
      <c r="F33" s="85"/>
      <c r="G33" s="84"/>
      <c r="H33" s="86"/>
      <c r="I33" s="87"/>
      <c r="J33" s="88"/>
      <c r="K33" s="86"/>
      <c r="L33" s="86"/>
      <c r="M33" s="89"/>
      <c r="N33" s="140"/>
      <c r="O33" s="90"/>
      <c r="P33" s="91"/>
      <c r="Q33" s="92"/>
    </row>
    <row r="34" spans="1:17" ht="38.25">
      <c r="A34" s="973" t="s">
        <v>368</v>
      </c>
      <c r="B34" s="971" t="s">
        <v>369</v>
      </c>
      <c r="C34" s="969" t="s">
        <v>39</v>
      </c>
      <c r="D34" s="973" t="s">
        <v>37</v>
      </c>
      <c r="E34" s="969" t="s">
        <v>38</v>
      </c>
      <c r="F34" s="969" t="s">
        <v>258</v>
      </c>
      <c r="G34" s="969" t="s">
        <v>40</v>
      </c>
      <c r="H34" s="969" t="s">
        <v>41</v>
      </c>
      <c r="I34" s="971" t="s">
        <v>42</v>
      </c>
      <c r="J34" s="969" t="s">
        <v>43</v>
      </c>
      <c r="K34" s="969" t="s">
        <v>15</v>
      </c>
      <c r="L34" s="969" t="s">
        <v>17</v>
      </c>
      <c r="M34" s="969" t="s">
        <v>16</v>
      </c>
      <c r="N34" s="969" t="s">
        <v>259</v>
      </c>
      <c r="O34" s="979" t="s">
        <v>260</v>
      </c>
      <c r="P34" s="969" t="s">
        <v>261</v>
      </c>
      <c r="Q34" s="53" t="s">
        <v>133</v>
      </c>
    </row>
    <row r="35" spans="1:17">
      <c r="A35" s="1009"/>
      <c r="B35" s="1011"/>
      <c r="C35" s="970"/>
      <c r="D35" s="974"/>
      <c r="E35" s="970"/>
      <c r="F35" s="1010"/>
      <c r="G35" s="970"/>
      <c r="H35" s="970"/>
      <c r="I35" s="972"/>
      <c r="J35" s="970"/>
      <c r="K35" s="970"/>
      <c r="L35" s="970"/>
      <c r="M35" s="970"/>
      <c r="N35" s="970"/>
      <c r="O35" s="980"/>
      <c r="P35" s="970"/>
      <c r="Q35" s="57" t="s">
        <v>18</v>
      </c>
    </row>
    <row r="36" spans="1:17" ht="13.5" thickBot="1">
      <c r="A36" s="129"/>
      <c r="B36" s="130"/>
      <c r="C36" s="130"/>
      <c r="D36" s="130"/>
      <c r="E36" s="130"/>
      <c r="F36" s="130"/>
      <c r="G36" s="131"/>
      <c r="H36" s="131"/>
      <c r="I36" s="131"/>
      <c r="J36" s="131"/>
      <c r="K36" s="130" t="s">
        <v>44</v>
      </c>
      <c r="L36" s="130" t="s">
        <v>44</v>
      </c>
      <c r="M36" s="130" t="s">
        <v>44</v>
      </c>
      <c r="N36" s="130" t="s">
        <v>44</v>
      </c>
      <c r="O36" s="130" t="s">
        <v>44</v>
      </c>
      <c r="P36" s="130" t="s">
        <v>44</v>
      </c>
      <c r="Q36" s="132" t="s">
        <v>44</v>
      </c>
    </row>
    <row r="37" spans="1:17">
      <c r="A37" s="102"/>
      <c r="B37" s="103"/>
      <c r="C37" s="104"/>
      <c r="D37" s="104"/>
      <c r="E37" s="104"/>
      <c r="F37" s="104"/>
      <c r="G37" s="103"/>
      <c r="H37" s="105"/>
      <c r="I37" s="103"/>
      <c r="J37" s="106"/>
      <c r="K37" s="683"/>
      <c r="L37" s="683"/>
      <c r="M37" s="686">
        <f t="shared" ref="M37:M60" si="1">SUM(K37:L37)</f>
        <v>0</v>
      </c>
      <c r="N37" s="683"/>
      <c r="O37" s="689">
        <f t="shared" ref="O37:O60" si="2">SUM(M37-N37)</f>
        <v>0</v>
      </c>
      <c r="P37" s="683"/>
      <c r="Q37" s="693">
        <f t="shared" ref="Q37:Q59" si="3">SUM(O37-P37)</f>
        <v>0</v>
      </c>
    </row>
    <row r="38" spans="1:17">
      <c r="A38" s="102"/>
      <c r="B38" s="103"/>
      <c r="C38" s="104"/>
      <c r="D38" s="104"/>
      <c r="E38" s="104"/>
      <c r="F38" s="104"/>
      <c r="G38" s="103"/>
      <c r="H38" s="105"/>
      <c r="I38" s="103"/>
      <c r="J38" s="106"/>
      <c r="K38" s="683"/>
      <c r="L38" s="683"/>
      <c r="M38" s="686">
        <f t="shared" si="1"/>
        <v>0</v>
      </c>
      <c r="N38" s="683"/>
      <c r="O38" s="689">
        <f t="shared" si="2"/>
        <v>0</v>
      </c>
      <c r="P38" s="683"/>
      <c r="Q38" s="693">
        <f t="shared" si="3"/>
        <v>0</v>
      </c>
    </row>
    <row r="39" spans="1:17">
      <c r="A39" s="102"/>
      <c r="B39" s="103"/>
      <c r="C39" s="104"/>
      <c r="D39" s="104"/>
      <c r="E39" s="104"/>
      <c r="F39" s="104"/>
      <c r="G39" s="103"/>
      <c r="H39" s="105"/>
      <c r="I39" s="103"/>
      <c r="J39" s="106"/>
      <c r="K39" s="683"/>
      <c r="L39" s="683"/>
      <c r="M39" s="686">
        <f t="shared" si="1"/>
        <v>0</v>
      </c>
      <c r="N39" s="683"/>
      <c r="O39" s="689">
        <f t="shared" si="2"/>
        <v>0</v>
      </c>
      <c r="P39" s="683"/>
      <c r="Q39" s="693">
        <f t="shared" si="3"/>
        <v>0</v>
      </c>
    </row>
    <row r="40" spans="1:17">
      <c r="A40" s="102"/>
      <c r="B40" s="103"/>
      <c r="C40" s="104"/>
      <c r="D40" s="104"/>
      <c r="E40" s="104"/>
      <c r="F40" s="104"/>
      <c r="G40" s="103"/>
      <c r="H40" s="105"/>
      <c r="I40" s="103"/>
      <c r="J40" s="106"/>
      <c r="K40" s="683"/>
      <c r="L40" s="683"/>
      <c r="M40" s="686">
        <f t="shared" si="1"/>
        <v>0</v>
      </c>
      <c r="N40" s="683"/>
      <c r="O40" s="689">
        <f t="shared" si="2"/>
        <v>0</v>
      </c>
      <c r="P40" s="683"/>
      <c r="Q40" s="693">
        <f t="shared" si="3"/>
        <v>0</v>
      </c>
    </row>
    <row r="41" spans="1:17">
      <c r="A41" s="102"/>
      <c r="B41" s="103"/>
      <c r="C41" s="104"/>
      <c r="D41" s="104"/>
      <c r="E41" s="104"/>
      <c r="F41" s="104"/>
      <c r="G41" s="103"/>
      <c r="H41" s="105"/>
      <c r="I41" s="103"/>
      <c r="J41" s="106"/>
      <c r="K41" s="683"/>
      <c r="L41" s="683"/>
      <c r="M41" s="686">
        <f t="shared" si="1"/>
        <v>0</v>
      </c>
      <c r="N41" s="683"/>
      <c r="O41" s="689">
        <f t="shared" si="2"/>
        <v>0</v>
      </c>
      <c r="P41" s="683"/>
      <c r="Q41" s="693">
        <f t="shared" si="3"/>
        <v>0</v>
      </c>
    </row>
    <row r="42" spans="1:17">
      <c r="A42" s="102"/>
      <c r="B42" s="103"/>
      <c r="C42" s="104"/>
      <c r="D42" s="104"/>
      <c r="E42" s="104"/>
      <c r="F42" s="104"/>
      <c r="G42" s="103"/>
      <c r="H42" s="105"/>
      <c r="I42" s="103"/>
      <c r="J42" s="106"/>
      <c r="K42" s="683"/>
      <c r="L42" s="683"/>
      <c r="M42" s="686">
        <f t="shared" si="1"/>
        <v>0</v>
      </c>
      <c r="N42" s="683"/>
      <c r="O42" s="689">
        <f t="shared" si="2"/>
        <v>0</v>
      </c>
      <c r="P42" s="683"/>
      <c r="Q42" s="693">
        <f t="shared" si="3"/>
        <v>0</v>
      </c>
    </row>
    <row r="43" spans="1:17">
      <c r="A43" s="102"/>
      <c r="B43" s="103"/>
      <c r="C43" s="104"/>
      <c r="D43" s="104"/>
      <c r="E43" s="104"/>
      <c r="F43" s="104"/>
      <c r="G43" s="103"/>
      <c r="H43" s="105"/>
      <c r="I43" s="103"/>
      <c r="J43" s="106"/>
      <c r="K43" s="683"/>
      <c r="L43" s="683"/>
      <c r="M43" s="686">
        <f t="shared" si="1"/>
        <v>0</v>
      </c>
      <c r="N43" s="683"/>
      <c r="O43" s="689">
        <f t="shared" si="2"/>
        <v>0</v>
      </c>
      <c r="P43" s="683"/>
      <c r="Q43" s="693">
        <f t="shared" si="3"/>
        <v>0</v>
      </c>
    </row>
    <row r="44" spans="1:17">
      <c r="A44" s="102"/>
      <c r="B44" s="103"/>
      <c r="C44" s="104"/>
      <c r="D44" s="104"/>
      <c r="E44" s="104"/>
      <c r="F44" s="104"/>
      <c r="G44" s="103"/>
      <c r="H44" s="105"/>
      <c r="I44" s="103"/>
      <c r="J44" s="106"/>
      <c r="K44" s="683"/>
      <c r="L44" s="683"/>
      <c r="M44" s="686">
        <f t="shared" si="1"/>
        <v>0</v>
      </c>
      <c r="N44" s="683"/>
      <c r="O44" s="689">
        <f t="shared" si="2"/>
        <v>0</v>
      </c>
      <c r="P44" s="683"/>
      <c r="Q44" s="693">
        <f t="shared" si="3"/>
        <v>0</v>
      </c>
    </row>
    <row r="45" spans="1:17">
      <c r="A45" s="102"/>
      <c r="B45" s="103"/>
      <c r="C45" s="104"/>
      <c r="D45" s="104"/>
      <c r="E45" s="104"/>
      <c r="F45" s="104"/>
      <c r="G45" s="103"/>
      <c r="H45" s="105"/>
      <c r="I45" s="103"/>
      <c r="J45" s="106"/>
      <c r="K45" s="683"/>
      <c r="L45" s="683"/>
      <c r="M45" s="686">
        <f t="shared" si="1"/>
        <v>0</v>
      </c>
      <c r="N45" s="683"/>
      <c r="O45" s="689">
        <f t="shared" si="2"/>
        <v>0</v>
      </c>
      <c r="P45" s="683"/>
      <c r="Q45" s="693">
        <f t="shared" si="3"/>
        <v>0</v>
      </c>
    </row>
    <row r="46" spans="1:17">
      <c r="A46" s="102"/>
      <c r="B46" s="103"/>
      <c r="C46" s="104"/>
      <c r="D46" s="104"/>
      <c r="E46" s="104"/>
      <c r="F46" s="104"/>
      <c r="G46" s="103"/>
      <c r="H46" s="105"/>
      <c r="I46" s="103"/>
      <c r="J46" s="106"/>
      <c r="K46" s="683"/>
      <c r="L46" s="683"/>
      <c r="M46" s="686">
        <f t="shared" si="1"/>
        <v>0</v>
      </c>
      <c r="N46" s="683"/>
      <c r="O46" s="689">
        <f t="shared" si="2"/>
        <v>0</v>
      </c>
      <c r="P46" s="683"/>
      <c r="Q46" s="693">
        <f t="shared" si="3"/>
        <v>0</v>
      </c>
    </row>
    <row r="47" spans="1:17">
      <c r="A47" s="102"/>
      <c r="B47" s="103"/>
      <c r="C47" s="104"/>
      <c r="D47" s="104"/>
      <c r="E47" s="104"/>
      <c r="F47" s="104"/>
      <c r="G47" s="103"/>
      <c r="H47" s="105"/>
      <c r="I47" s="103"/>
      <c r="J47" s="106"/>
      <c r="K47" s="683"/>
      <c r="L47" s="683"/>
      <c r="M47" s="686">
        <f t="shared" si="1"/>
        <v>0</v>
      </c>
      <c r="N47" s="683"/>
      <c r="O47" s="689">
        <f t="shared" si="2"/>
        <v>0</v>
      </c>
      <c r="P47" s="683"/>
      <c r="Q47" s="693">
        <f t="shared" si="3"/>
        <v>0</v>
      </c>
    </row>
    <row r="48" spans="1:17">
      <c r="A48" s="102"/>
      <c r="B48" s="103"/>
      <c r="C48" s="104"/>
      <c r="D48" s="104"/>
      <c r="E48" s="104"/>
      <c r="F48" s="104"/>
      <c r="G48" s="103"/>
      <c r="H48" s="105"/>
      <c r="I48" s="103"/>
      <c r="J48" s="106"/>
      <c r="K48" s="683"/>
      <c r="L48" s="683"/>
      <c r="M48" s="686">
        <f t="shared" si="1"/>
        <v>0</v>
      </c>
      <c r="N48" s="683"/>
      <c r="O48" s="689">
        <f t="shared" si="2"/>
        <v>0</v>
      </c>
      <c r="P48" s="683"/>
      <c r="Q48" s="693">
        <f t="shared" si="3"/>
        <v>0</v>
      </c>
    </row>
    <row r="49" spans="1:17">
      <c r="A49" s="102"/>
      <c r="B49" s="103"/>
      <c r="C49" s="104"/>
      <c r="D49" s="104"/>
      <c r="E49" s="104"/>
      <c r="F49" s="104"/>
      <c r="G49" s="103"/>
      <c r="H49" s="105"/>
      <c r="I49" s="103"/>
      <c r="J49" s="106"/>
      <c r="K49" s="683"/>
      <c r="L49" s="683"/>
      <c r="M49" s="686">
        <f t="shared" si="1"/>
        <v>0</v>
      </c>
      <c r="N49" s="683"/>
      <c r="O49" s="689">
        <f t="shared" si="2"/>
        <v>0</v>
      </c>
      <c r="P49" s="683"/>
      <c r="Q49" s="693">
        <f t="shared" si="3"/>
        <v>0</v>
      </c>
    </row>
    <row r="50" spans="1:17">
      <c r="A50" s="102"/>
      <c r="B50" s="103"/>
      <c r="C50" s="104"/>
      <c r="D50" s="104"/>
      <c r="E50" s="104"/>
      <c r="F50" s="104"/>
      <c r="G50" s="103"/>
      <c r="H50" s="105"/>
      <c r="I50" s="103"/>
      <c r="J50" s="106"/>
      <c r="K50" s="683"/>
      <c r="L50" s="683"/>
      <c r="M50" s="686">
        <f t="shared" si="1"/>
        <v>0</v>
      </c>
      <c r="N50" s="683"/>
      <c r="O50" s="689">
        <f t="shared" si="2"/>
        <v>0</v>
      </c>
      <c r="P50" s="683"/>
      <c r="Q50" s="693">
        <f t="shared" si="3"/>
        <v>0</v>
      </c>
    </row>
    <row r="51" spans="1:17">
      <c r="A51" s="102"/>
      <c r="B51" s="103"/>
      <c r="C51" s="104"/>
      <c r="D51" s="104"/>
      <c r="E51" s="104"/>
      <c r="F51" s="104"/>
      <c r="G51" s="103"/>
      <c r="H51" s="105"/>
      <c r="I51" s="103"/>
      <c r="J51" s="106"/>
      <c r="K51" s="683"/>
      <c r="L51" s="683"/>
      <c r="M51" s="686">
        <f t="shared" si="1"/>
        <v>0</v>
      </c>
      <c r="N51" s="683"/>
      <c r="O51" s="689">
        <f t="shared" si="2"/>
        <v>0</v>
      </c>
      <c r="P51" s="683"/>
      <c r="Q51" s="693">
        <f t="shared" si="3"/>
        <v>0</v>
      </c>
    </row>
    <row r="52" spans="1:17">
      <c r="A52" s="102"/>
      <c r="B52" s="103"/>
      <c r="C52" s="104"/>
      <c r="D52" s="104"/>
      <c r="E52" s="104"/>
      <c r="F52" s="104"/>
      <c r="G52" s="103"/>
      <c r="H52" s="105"/>
      <c r="I52" s="103"/>
      <c r="J52" s="106"/>
      <c r="K52" s="683"/>
      <c r="L52" s="683"/>
      <c r="M52" s="686">
        <f t="shared" si="1"/>
        <v>0</v>
      </c>
      <c r="N52" s="683"/>
      <c r="O52" s="689">
        <f t="shared" si="2"/>
        <v>0</v>
      </c>
      <c r="P52" s="683"/>
      <c r="Q52" s="693">
        <f t="shared" si="3"/>
        <v>0</v>
      </c>
    </row>
    <row r="53" spans="1:17">
      <c r="A53" s="102"/>
      <c r="B53" s="103"/>
      <c r="C53" s="104"/>
      <c r="D53" s="104"/>
      <c r="E53" s="104"/>
      <c r="F53" s="104"/>
      <c r="G53" s="103"/>
      <c r="H53" s="105"/>
      <c r="I53" s="103"/>
      <c r="J53" s="106"/>
      <c r="K53" s="683"/>
      <c r="L53" s="683"/>
      <c r="M53" s="686">
        <f t="shared" si="1"/>
        <v>0</v>
      </c>
      <c r="N53" s="683"/>
      <c r="O53" s="689">
        <f t="shared" si="2"/>
        <v>0</v>
      </c>
      <c r="P53" s="683"/>
      <c r="Q53" s="693">
        <f t="shared" si="3"/>
        <v>0</v>
      </c>
    </row>
    <row r="54" spans="1:17">
      <c r="A54" s="102"/>
      <c r="B54" s="103"/>
      <c r="C54" s="104"/>
      <c r="D54" s="104"/>
      <c r="E54" s="104"/>
      <c r="F54" s="104"/>
      <c r="G54" s="103"/>
      <c r="H54" s="105"/>
      <c r="I54" s="103"/>
      <c r="J54" s="106"/>
      <c r="K54" s="683"/>
      <c r="L54" s="683"/>
      <c r="M54" s="686">
        <f t="shared" si="1"/>
        <v>0</v>
      </c>
      <c r="N54" s="683"/>
      <c r="O54" s="689">
        <f t="shared" si="2"/>
        <v>0</v>
      </c>
      <c r="P54" s="683"/>
      <c r="Q54" s="693">
        <f t="shared" si="3"/>
        <v>0</v>
      </c>
    </row>
    <row r="55" spans="1:17">
      <c r="A55" s="102"/>
      <c r="B55" s="103"/>
      <c r="C55" s="104"/>
      <c r="D55" s="104"/>
      <c r="E55" s="104"/>
      <c r="F55" s="104"/>
      <c r="G55" s="103"/>
      <c r="H55" s="105"/>
      <c r="I55" s="103"/>
      <c r="J55" s="106"/>
      <c r="K55" s="683"/>
      <c r="L55" s="683"/>
      <c r="M55" s="686">
        <f t="shared" si="1"/>
        <v>0</v>
      </c>
      <c r="N55" s="683"/>
      <c r="O55" s="689">
        <f t="shared" si="2"/>
        <v>0</v>
      </c>
      <c r="P55" s="683"/>
      <c r="Q55" s="693">
        <f t="shared" si="3"/>
        <v>0</v>
      </c>
    </row>
    <row r="56" spans="1:17">
      <c r="A56" s="102"/>
      <c r="B56" s="103"/>
      <c r="C56" s="104"/>
      <c r="D56" s="104"/>
      <c r="E56" s="104"/>
      <c r="F56" s="104"/>
      <c r="G56" s="103"/>
      <c r="H56" s="105"/>
      <c r="I56" s="103"/>
      <c r="J56" s="106"/>
      <c r="K56" s="683"/>
      <c r="L56" s="683"/>
      <c r="M56" s="686">
        <f t="shared" si="1"/>
        <v>0</v>
      </c>
      <c r="N56" s="683"/>
      <c r="O56" s="689">
        <f t="shared" si="2"/>
        <v>0</v>
      </c>
      <c r="P56" s="683"/>
      <c r="Q56" s="693">
        <f t="shared" si="3"/>
        <v>0</v>
      </c>
    </row>
    <row r="57" spans="1:17">
      <c r="A57" s="102"/>
      <c r="B57" s="103"/>
      <c r="C57" s="104"/>
      <c r="D57" s="104"/>
      <c r="E57" s="104"/>
      <c r="F57" s="104"/>
      <c r="G57" s="103"/>
      <c r="H57" s="105"/>
      <c r="I57" s="103"/>
      <c r="J57" s="106"/>
      <c r="K57" s="683"/>
      <c r="L57" s="683"/>
      <c r="M57" s="686">
        <f t="shared" si="1"/>
        <v>0</v>
      </c>
      <c r="N57" s="683"/>
      <c r="O57" s="689">
        <f t="shared" si="2"/>
        <v>0</v>
      </c>
      <c r="P57" s="683"/>
      <c r="Q57" s="693">
        <f t="shared" si="3"/>
        <v>0</v>
      </c>
    </row>
    <row r="58" spans="1:17">
      <c r="A58" s="102"/>
      <c r="B58" s="103"/>
      <c r="C58" s="104"/>
      <c r="D58" s="104"/>
      <c r="E58" s="104"/>
      <c r="F58" s="104"/>
      <c r="G58" s="103"/>
      <c r="H58" s="105"/>
      <c r="I58" s="103"/>
      <c r="J58" s="106"/>
      <c r="K58" s="683"/>
      <c r="L58" s="683"/>
      <c r="M58" s="686">
        <f t="shared" si="1"/>
        <v>0</v>
      </c>
      <c r="N58" s="683"/>
      <c r="O58" s="689">
        <f t="shared" si="2"/>
        <v>0</v>
      </c>
      <c r="P58" s="683"/>
      <c r="Q58" s="693">
        <f t="shared" si="3"/>
        <v>0</v>
      </c>
    </row>
    <row r="59" spans="1:17">
      <c r="A59" s="102"/>
      <c r="B59" s="103"/>
      <c r="C59" s="104"/>
      <c r="D59" s="104"/>
      <c r="E59" s="104"/>
      <c r="F59" s="104"/>
      <c r="G59" s="103"/>
      <c r="H59" s="105"/>
      <c r="I59" s="103"/>
      <c r="J59" s="106"/>
      <c r="K59" s="683"/>
      <c r="L59" s="683"/>
      <c r="M59" s="686">
        <f t="shared" si="1"/>
        <v>0</v>
      </c>
      <c r="N59" s="683"/>
      <c r="O59" s="689">
        <f t="shared" si="2"/>
        <v>0</v>
      </c>
      <c r="P59" s="683"/>
      <c r="Q59" s="693">
        <f t="shared" si="3"/>
        <v>0</v>
      </c>
    </row>
    <row r="60" spans="1:17">
      <c r="A60" s="102"/>
      <c r="B60" s="103"/>
      <c r="C60" s="104"/>
      <c r="D60" s="104"/>
      <c r="E60" s="104"/>
      <c r="F60" s="104"/>
      <c r="G60" s="103"/>
      <c r="H60" s="105"/>
      <c r="I60" s="103"/>
      <c r="J60" s="106"/>
      <c r="K60" s="683"/>
      <c r="L60" s="683"/>
      <c r="M60" s="686">
        <f t="shared" si="1"/>
        <v>0</v>
      </c>
      <c r="N60" s="683"/>
      <c r="O60" s="689">
        <f t="shared" si="2"/>
        <v>0</v>
      </c>
      <c r="P60" s="683"/>
      <c r="Q60" s="693">
        <f>SUM(O60-P60)</f>
        <v>0</v>
      </c>
    </row>
    <row r="61" spans="1:17">
      <c r="A61" s="111"/>
      <c r="B61" s="112"/>
      <c r="C61" s="112"/>
      <c r="D61" s="112"/>
      <c r="E61" s="112"/>
      <c r="F61" s="112"/>
      <c r="G61" s="67"/>
      <c r="H61" s="69"/>
      <c r="I61" s="67"/>
      <c r="J61" s="70"/>
      <c r="K61" s="692"/>
      <c r="L61" s="692"/>
      <c r="M61" s="691">
        <f>SUM(K61:L61)</f>
        <v>0</v>
      </c>
      <c r="N61" s="692"/>
      <c r="O61" s="642">
        <f>SUM(M61-N61)</f>
        <v>0</v>
      </c>
      <c r="P61" s="692"/>
      <c r="Q61" s="693">
        <f>SUM(O61-P61)</f>
        <v>0</v>
      </c>
    </row>
    <row r="62" spans="1:17">
      <c r="A62" s="111"/>
      <c r="B62" s="112"/>
      <c r="C62" s="112"/>
      <c r="D62" s="112"/>
      <c r="E62" s="112"/>
      <c r="F62" s="112"/>
      <c r="G62" s="67"/>
      <c r="H62" s="69"/>
      <c r="I62" s="67"/>
      <c r="J62" s="70"/>
      <c r="K62" s="692"/>
      <c r="L62" s="692"/>
      <c r="M62" s="691">
        <f>SUM(K62:L62)</f>
        <v>0</v>
      </c>
      <c r="N62" s="692"/>
      <c r="O62" s="642">
        <f>SUM(M62-N62)</f>
        <v>0</v>
      </c>
      <c r="P62" s="692"/>
      <c r="Q62" s="693">
        <f>SUM(O62-P62)</f>
        <v>0</v>
      </c>
    </row>
    <row r="63" spans="1:17" ht="13.5" thickBot="1">
      <c r="A63" s="114"/>
      <c r="B63" s="115"/>
      <c r="C63" s="116"/>
      <c r="D63" s="116"/>
      <c r="E63" s="116"/>
      <c r="F63" s="116"/>
      <c r="G63" s="115"/>
      <c r="H63" s="117"/>
      <c r="I63" s="115"/>
      <c r="J63" s="118"/>
      <c r="K63" s="694"/>
      <c r="L63" s="694"/>
      <c r="M63" s="695">
        <f>SUM(K63:L63)</f>
        <v>0</v>
      </c>
      <c r="N63" s="694"/>
      <c r="O63" s="696">
        <f>SUM(M63-N63)</f>
        <v>0</v>
      </c>
      <c r="P63" s="694"/>
      <c r="Q63" s="693">
        <f>SUM(O63-P63)</f>
        <v>0</v>
      </c>
    </row>
    <row r="64" spans="1:17" ht="13.5" thickBot="1">
      <c r="A64" s="71" t="s">
        <v>54</v>
      </c>
      <c r="B64" s="72"/>
      <c r="C64" s="72"/>
      <c r="D64" s="72"/>
      <c r="E64" s="72"/>
      <c r="F64" s="72"/>
      <c r="G64" s="72"/>
      <c r="H64" s="72"/>
      <c r="I64" s="72"/>
      <c r="J64" s="73"/>
      <c r="K64" s="155">
        <f>SUM(K37:K63)</f>
        <v>0</v>
      </c>
      <c r="L64" s="155">
        <f t="shared" ref="L64:Q64" si="4">SUM(L37:L63)</f>
        <v>0</v>
      </c>
      <c r="M64" s="155">
        <f t="shared" si="4"/>
        <v>0</v>
      </c>
      <c r="N64" s="155">
        <f t="shared" si="4"/>
        <v>0</v>
      </c>
      <c r="O64" s="155">
        <f t="shared" si="4"/>
        <v>0</v>
      </c>
      <c r="P64" s="155">
        <f t="shared" si="4"/>
        <v>0</v>
      </c>
      <c r="Q64" s="155">
        <f t="shared" si="4"/>
        <v>0</v>
      </c>
    </row>
    <row r="65" spans="1:17" ht="13.5" thickBot="1">
      <c r="A65" s="981"/>
      <c r="B65" s="982"/>
      <c r="C65" s="982"/>
      <c r="D65" s="982"/>
      <c r="E65" s="982"/>
      <c r="F65" s="982"/>
      <c r="G65" s="982"/>
      <c r="H65" s="982"/>
      <c r="I65" s="982"/>
      <c r="J65" s="982"/>
      <c r="K65" s="122"/>
      <c r="L65" s="122"/>
      <c r="M65" s="123"/>
      <c r="N65" s="122"/>
      <c r="O65" s="124"/>
      <c r="P65" s="122"/>
      <c r="Q65" s="125"/>
    </row>
    <row r="66" spans="1:17" ht="13.5" thickBot="1">
      <c r="A66" s="71" t="s">
        <v>55</v>
      </c>
      <c r="B66" s="72"/>
      <c r="C66" s="72"/>
      <c r="D66" s="72"/>
      <c r="E66" s="72"/>
      <c r="F66" s="72"/>
      <c r="G66" s="72"/>
      <c r="H66" s="72"/>
      <c r="I66" s="72"/>
      <c r="J66" s="73"/>
      <c r="K66" s="27">
        <v>0</v>
      </c>
      <c r="L66" s="27"/>
      <c r="M66" s="28">
        <v>0</v>
      </c>
      <c r="N66" s="27"/>
      <c r="O66" s="82">
        <v>0</v>
      </c>
      <c r="P66" s="81"/>
      <c r="Q66" s="126">
        <v>0</v>
      </c>
    </row>
    <row r="67" spans="1:17">
      <c r="A67" s="46" t="s">
        <v>57</v>
      </c>
      <c r="B67" s="33"/>
      <c r="C67" s="46"/>
      <c r="D67" s="46"/>
      <c r="E67" s="46"/>
      <c r="F67" s="46"/>
      <c r="G67" s="33"/>
      <c r="H67" s="34"/>
      <c r="I67" s="38"/>
      <c r="J67" s="39"/>
      <c r="K67" s="34"/>
      <c r="L67" s="34"/>
      <c r="M67" s="34"/>
      <c r="N67" s="34"/>
      <c r="O67" s="41"/>
      <c r="P67" s="127"/>
      <c r="Q67" s="127"/>
    </row>
    <row r="68" spans="1:17">
      <c r="A68" s="968" t="s">
        <v>58</v>
      </c>
      <c r="B68" s="968"/>
      <c r="C68" s="968"/>
      <c r="D68" s="968"/>
      <c r="E68" s="968"/>
      <c r="F68" s="968"/>
      <c r="G68" s="968"/>
      <c r="H68" s="968"/>
      <c r="I68" s="968"/>
      <c r="J68" s="968"/>
      <c r="K68" s="968"/>
      <c r="L68" s="968"/>
      <c r="M68" s="968"/>
      <c r="N68" s="968"/>
      <c r="O68" s="968"/>
      <c r="P68" s="968"/>
      <c r="Q68" s="968"/>
    </row>
    <row r="69" spans="1:17" ht="21.75" customHeight="1">
      <c r="A69" s="978" t="s">
        <v>59</v>
      </c>
      <c r="B69" s="978"/>
      <c r="C69" s="978"/>
      <c r="D69" s="978"/>
      <c r="E69" s="978"/>
      <c r="F69" s="978"/>
      <c r="G69" s="978"/>
      <c r="H69" s="978"/>
      <c r="I69" s="978"/>
      <c r="J69" s="978"/>
      <c r="K69" s="978"/>
      <c r="L69" s="978"/>
      <c r="M69" s="978"/>
      <c r="N69" s="978"/>
      <c r="O69" s="978"/>
      <c r="P69" s="978"/>
      <c r="Q69" s="978"/>
    </row>
    <row r="70" spans="1:17">
      <c r="A70" s="128" t="s">
        <v>60</v>
      </c>
      <c r="B70" s="128"/>
      <c r="C70" s="128"/>
      <c r="D70" s="128"/>
      <c r="E70" s="128"/>
      <c r="F70" s="128"/>
      <c r="G70" s="128"/>
      <c r="H70" s="16"/>
      <c r="I70" s="16"/>
      <c r="J70" s="18"/>
      <c r="K70" s="16"/>
      <c r="L70" s="16"/>
      <c r="M70" s="16"/>
      <c r="N70" s="16"/>
      <c r="O70" s="17"/>
      <c r="P70" s="16"/>
      <c r="Q70" s="16"/>
    </row>
    <row r="71" spans="1:17">
      <c r="A71" s="16"/>
      <c r="B71" s="16"/>
      <c r="C71" s="16"/>
      <c r="D71" s="16"/>
      <c r="E71" s="16"/>
      <c r="F71" s="16"/>
      <c r="G71" s="16"/>
      <c r="H71" s="16"/>
      <c r="I71" s="16"/>
      <c r="J71" s="18"/>
      <c r="K71" s="16"/>
      <c r="L71" s="16"/>
      <c r="M71" s="16"/>
      <c r="N71" s="16"/>
      <c r="O71" s="17"/>
      <c r="P71" s="16"/>
      <c r="Q71" s="16"/>
    </row>
    <row r="72" spans="1:17">
      <c r="A72" s="16"/>
      <c r="B72" s="16"/>
      <c r="C72" s="16"/>
      <c r="D72" s="16"/>
      <c r="E72" s="16"/>
      <c r="F72" s="16"/>
      <c r="G72" s="16"/>
      <c r="H72" s="16"/>
      <c r="I72" s="16"/>
      <c r="J72" s="18"/>
      <c r="K72" s="16"/>
      <c r="L72" s="16"/>
      <c r="M72" s="16"/>
      <c r="N72" s="16"/>
      <c r="O72" s="17"/>
      <c r="P72" s="16"/>
      <c r="Q72" s="16"/>
    </row>
    <row r="73" spans="1:17">
      <c r="A73" s="128" t="s">
        <v>61</v>
      </c>
      <c r="B73" s="16"/>
      <c r="C73" s="16"/>
      <c r="D73" s="16"/>
      <c r="E73" s="16"/>
      <c r="F73" s="16"/>
      <c r="G73" s="16"/>
      <c r="H73" s="16"/>
      <c r="I73" s="16"/>
      <c r="J73" s="18"/>
      <c r="K73" s="16"/>
      <c r="L73" s="16"/>
      <c r="M73" s="16"/>
      <c r="N73" s="16"/>
      <c r="O73" s="17"/>
      <c r="P73" s="16"/>
      <c r="Q73" s="16"/>
    </row>
    <row r="74" spans="1:17">
      <c r="A74" s="128"/>
      <c r="B74" s="16"/>
      <c r="C74" s="16"/>
      <c r="D74" s="16"/>
      <c r="E74" s="16"/>
      <c r="F74" s="16"/>
      <c r="G74" s="16"/>
      <c r="H74" s="16"/>
      <c r="I74" s="16"/>
      <c r="J74" s="18"/>
      <c r="K74" s="16"/>
      <c r="L74" s="16"/>
      <c r="M74" s="16"/>
      <c r="N74" s="16"/>
      <c r="O74" s="17"/>
      <c r="P74" s="16"/>
      <c r="Q74" s="16"/>
    </row>
    <row r="75" spans="1:17">
      <c r="A75" s="128" t="s">
        <v>62</v>
      </c>
      <c r="B75" s="16"/>
      <c r="C75" s="16"/>
      <c r="D75" s="16"/>
      <c r="E75" s="16"/>
      <c r="F75" s="16"/>
      <c r="G75" s="16"/>
      <c r="H75" s="16"/>
      <c r="I75" s="16"/>
      <c r="J75" s="18"/>
      <c r="K75" s="16"/>
      <c r="L75" s="16"/>
      <c r="M75" s="16"/>
      <c r="N75" s="16"/>
      <c r="O75" s="17"/>
      <c r="P75" s="16"/>
      <c r="Q75" s="16"/>
    </row>
  </sheetData>
  <sheetProtection insertRows="0"/>
  <mergeCells count="41">
    <mergeCell ref="A69:Q69"/>
    <mergeCell ref="A34:A35"/>
    <mergeCell ref="B34:B35"/>
    <mergeCell ref="C34:C35"/>
    <mergeCell ref="D34:D35"/>
    <mergeCell ref="J34:J35"/>
    <mergeCell ref="A65:J65"/>
    <mergeCell ref="M34:M35"/>
    <mergeCell ref="A68:Q68"/>
    <mergeCell ref="E34:E35"/>
    <mergeCell ref="I34:I35"/>
    <mergeCell ref="O22:O23"/>
    <mergeCell ref="I22:I23"/>
    <mergeCell ref="O34:O35"/>
    <mergeCell ref="L34:L35"/>
    <mergeCell ref="K34:K35"/>
    <mergeCell ref="H34:H35"/>
    <mergeCell ref="F34:F35"/>
    <mergeCell ref="P34:P35"/>
    <mergeCell ref="G34:G35"/>
    <mergeCell ref="N34:N35"/>
    <mergeCell ref="P22:P23"/>
    <mergeCell ref="A31:J31"/>
    <mergeCell ref="E22:E23"/>
    <mergeCell ref="J22:J23"/>
    <mergeCell ref="K22:K23"/>
    <mergeCell ref="N22:N23"/>
    <mergeCell ref="C22:C23"/>
    <mergeCell ref="L22:L23"/>
    <mergeCell ref="G22:G23"/>
    <mergeCell ref="A1:O1"/>
    <mergeCell ref="H2:J2"/>
    <mergeCell ref="N2:O2"/>
    <mergeCell ref="A3:O3"/>
    <mergeCell ref="B22:B23"/>
    <mergeCell ref="H22:H23"/>
    <mergeCell ref="C8:H8"/>
    <mergeCell ref="M22:M23"/>
    <mergeCell ref="D22:D23"/>
    <mergeCell ref="A22:A23"/>
    <mergeCell ref="F22:F23"/>
  </mergeCells>
  <phoneticPr fontId="2" type="noConversion"/>
  <printOptions horizontalCentered="1"/>
  <pageMargins left="0.23622047244094491" right="0.19685039370078741" top="0.59055118110236227" bottom="0.27559055118110237" header="0.51181102362204722" footer="0.23622047244094491"/>
  <pageSetup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Summary Current Commitments</vt:lpstr>
      <vt:lpstr>Summary Capital  Commitments</vt:lpstr>
      <vt:lpstr>Free State Cur Comm - Annex C1</vt:lpstr>
      <vt:lpstr>Free State Cap-Annex C2</vt:lpstr>
      <vt:lpstr>W Cape Cur Comm - Annex C1</vt:lpstr>
      <vt:lpstr>W Cape Cap Comm-Annex C2</vt:lpstr>
      <vt:lpstr>N West Cur Comm - Annex C1</vt:lpstr>
      <vt:lpstr>N West Cap Comm-Annex C2</vt:lpstr>
      <vt:lpstr>KZN Cur Comm - Annex C1</vt:lpstr>
      <vt:lpstr>KZN Cap Comm-Annex C2</vt:lpstr>
      <vt:lpstr>E Cape Cur Comm - Annex C1</vt:lpstr>
      <vt:lpstr>E Cape Cap Comm-Annex C2</vt:lpstr>
      <vt:lpstr>N Cape Cur Comm - Annex C1</vt:lpstr>
      <vt:lpstr>N Cape Cap Comm-Annex C2</vt:lpstr>
      <vt:lpstr>Gauteng Cur Comm - Annex C1</vt:lpstr>
      <vt:lpstr>Gauteng Cap Comm-Annex C2</vt:lpstr>
      <vt:lpstr>Limpop Cur Comm - Annex C1</vt:lpstr>
      <vt:lpstr>Limpopo Cap Comm. Annex C2</vt:lpstr>
      <vt:lpstr>Mpumalanga Cur Comm - Annex C1</vt:lpstr>
      <vt:lpstr>Mpumalanga Cap Comm-Annex C1</vt:lpstr>
      <vt:lpstr>Head Office Cap Comm-Annex-C2</vt:lpstr>
      <vt:lpstr>Head Office Curr Comm-Annex C1</vt:lpstr>
      <vt:lpstr>ACIP</vt:lpstr>
      <vt:lpstr>RBIG</vt:lpstr>
      <vt:lpstr>March 2016</vt:lpstr>
      <vt:lpstr>Sheet1</vt:lpstr>
      <vt:lpstr>Sheet2</vt:lpstr>
    </vt:vector>
  </TitlesOfParts>
  <Company>DWAF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kcl</dc:creator>
  <cp:lastModifiedBy>PUMZA</cp:lastModifiedBy>
  <cp:lastPrinted>2017-05-31T05:37:14Z</cp:lastPrinted>
  <dcterms:created xsi:type="dcterms:W3CDTF">2007-04-13T05:15:38Z</dcterms:created>
  <dcterms:modified xsi:type="dcterms:W3CDTF">2017-06-01T12:43:06Z</dcterms:modified>
</cp:coreProperties>
</file>