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0" yWindow="675" windowWidth="15300" windowHeight="8190" tabRatio="878"/>
  </bookViews>
  <sheets>
    <sheet name="Damges &amp; Losses" sheetId="18" r:id="rId1"/>
    <sheet name="Fruitless only" sheetId="17" r:id="rId2"/>
  </sheets>
  <definedNames>
    <definedName name="_xlnm._FilterDatabase" localSheetId="0" hidden="1">'Damges &amp; Losses'!$A$7:$T$184</definedName>
    <definedName name="_xlnm._FilterDatabase" localSheetId="1" hidden="1">'Fruitless only'!$A$7:$T$181</definedName>
  </definedNames>
  <calcPr calcId="152511"/>
</workbook>
</file>

<file path=xl/calcChain.xml><?xml version="1.0" encoding="utf-8"?>
<calcChain xmlns="http://schemas.openxmlformats.org/spreadsheetml/2006/main">
  <c r="N181" i="17"/>
  <c r="G180" l="1"/>
  <c r="G179"/>
  <c r="G178"/>
  <c r="G177"/>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183" i="18" l="1"/>
  <c r="G182"/>
  <c r="G181"/>
  <c r="G180"/>
  <c r="G179"/>
  <c r="G178"/>
  <c r="G177"/>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Q74" s="1"/>
  <c r="G73"/>
  <c r="G72"/>
  <c r="G71"/>
  <c r="G70"/>
  <c r="G69"/>
  <c r="G68"/>
  <c r="G67"/>
  <c r="G66"/>
  <c r="G65"/>
  <c r="G64"/>
  <c r="G63"/>
  <c r="G62"/>
  <c r="G61"/>
  <c r="G60"/>
  <c r="G59"/>
  <c r="G58"/>
  <c r="G57"/>
  <c r="G56"/>
  <c r="G55"/>
  <c r="G54"/>
  <c r="G53"/>
  <c r="G52"/>
  <c r="G51"/>
  <c r="G50"/>
  <c r="G49"/>
  <c r="G48"/>
  <c r="G47"/>
  <c r="G46"/>
  <c r="G45"/>
  <c r="G44"/>
  <c r="G43"/>
  <c r="G42"/>
  <c r="G41"/>
  <c r="G40"/>
  <c r="G39"/>
  <c r="G37"/>
  <c r="G36"/>
  <c r="G35"/>
  <c r="G34"/>
  <c r="G33"/>
  <c r="G32"/>
  <c r="G31"/>
  <c r="G30"/>
  <c r="G29"/>
  <c r="G28"/>
  <c r="G27"/>
  <c r="G26"/>
  <c r="G25"/>
  <c r="G24"/>
  <c r="G23"/>
  <c r="G22"/>
  <c r="G21"/>
  <c r="G20"/>
  <c r="G18"/>
  <c r="G13"/>
  <c r="G11"/>
  <c r="G8"/>
  <c r="K178" i="17" l="1"/>
  <c r="L92" l="1"/>
  <c r="L38" i="18" l="1"/>
  <c r="L50" i="17" l="1"/>
  <c r="K49"/>
  <c r="Q93" i="18"/>
  <c r="Q88"/>
  <c r="L87"/>
  <c r="O87" s="1"/>
  <c r="K180" i="17" l="1"/>
  <c r="K179"/>
  <c r="K177"/>
  <c r="L161" i="18"/>
  <c r="L97" i="17" l="1"/>
  <c r="K96"/>
  <c r="M83"/>
  <c r="P80"/>
  <c r="P79"/>
  <c r="M76"/>
  <c r="P68"/>
  <c r="M60"/>
  <c r="M181" s="1"/>
  <c r="L22" i="18" l="1"/>
  <c r="L21"/>
  <c r="Q16"/>
  <c r="K13"/>
  <c r="L9"/>
  <c r="K41" l="1"/>
  <c r="K40"/>
  <c r="F38"/>
  <c r="G38" s="1"/>
  <c r="K39"/>
  <c r="K27" i="17"/>
  <c r="K26"/>
  <c r="K25"/>
  <c r="L24"/>
  <c r="L23"/>
  <c r="L22"/>
  <c r="L21"/>
  <c r="L20"/>
  <c r="L19"/>
  <c r="L18"/>
  <c r="L17"/>
  <c r="P24" l="1"/>
  <c r="P20"/>
  <c r="P18"/>
  <c r="P17"/>
  <c r="P21"/>
  <c r="P22"/>
  <c r="P19"/>
  <c r="P23"/>
  <c r="K41"/>
  <c r="L37"/>
  <c r="L45" i="18"/>
  <c r="M103" l="1"/>
  <c r="M107" l="1"/>
  <c r="Q78" l="1"/>
  <c r="Q56" i="17"/>
  <c r="Q53"/>
  <c r="Q12"/>
  <c r="K169"/>
  <c r="K168"/>
  <c r="K167"/>
  <c r="K166"/>
  <c r="K165"/>
  <c r="K164"/>
  <c r="K162"/>
  <c r="K161"/>
  <c r="K160"/>
  <c r="K158"/>
  <c r="K155"/>
  <c r="K154"/>
  <c r="K153"/>
  <c r="K152"/>
  <c r="K151"/>
  <c r="K150"/>
  <c r="K149"/>
  <c r="K148"/>
  <c r="K147"/>
  <c r="K146"/>
  <c r="K145"/>
  <c r="K144"/>
  <c r="K143"/>
  <c r="K142"/>
  <c r="K141"/>
  <c r="K140"/>
  <c r="K139"/>
  <c r="K138"/>
  <c r="K137"/>
  <c r="K136"/>
  <c r="K135"/>
  <c r="K134"/>
  <c r="R176"/>
  <c r="R173"/>
  <c r="R172"/>
  <c r="R171"/>
  <c r="R170"/>
  <c r="R163"/>
  <c r="R100"/>
  <c r="R159"/>
  <c r="L175"/>
  <c r="J39"/>
  <c r="J38"/>
  <c r="J36"/>
  <c r="J35"/>
  <c r="P175" l="1"/>
  <c r="L98"/>
  <c r="O96"/>
  <c r="L95"/>
  <c r="L93"/>
  <c r="L91"/>
  <c r="L80"/>
  <c r="L68"/>
  <c r="O180"/>
  <c r="O179"/>
  <c r="O178"/>
  <c r="O177"/>
  <c r="O176"/>
  <c r="O175"/>
  <c r="O174"/>
  <c r="O173"/>
  <c r="O172"/>
  <c r="O171"/>
  <c r="O170"/>
  <c r="O169"/>
  <c r="O168"/>
  <c r="O167"/>
  <c r="O166"/>
  <c r="O165"/>
  <c r="O164"/>
  <c r="O163"/>
  <c r="O162"/>
  <c r="O161"/>
  <c r="O160"/>
  <c r="O159"/>
  <c r="O158"/>
  <c r="O157"/>
  <c r="O156"/>
  <c r="O155"/>
  <c r="O154"/>
  <c r="O153"/>
  <c r="O152"/>
  <c r="O151"/>
  <c r="O150"/>
  <c r="O149"/>
  <c r="O148"/>
  <c r="O147"/>
  <c r="O146"/>
  <c r="O145"/>
  <c r="O144"/>
  <c r="O143"/>
  <c r="O142"/>
  <c r="O141"/>
  <c r="O140"/>
  <c r="O139"/>
  <c r="O138"/>
  <c r="O137"/>
  <c r="O136"/>
  <c r="O135"/>
  <c r="O134"/>
  <c r="O133"/>
  <c r="O132"/>
  <c r="O131"/>
  <c r="O130"/>
  <c r="O129"/>
  <c r="O128"/>
  <c r="O127"/>
  <c r="O126"/>
  <c r="O125"/>
  <c r="O124"/>
  <c r="O123"/>
  <c r="O122"/>
  <c r="O121"/>
  <c r="O120"/>
  <c r="O119"/>
  <c r="O118"/>
  <c r="O117"/>
  <c r="O116"/>
  <c r="O115"/>
  <c r="O114"/>
  <c r="O113"/>
  <c r="O112"/>
  <c r="O111"/>
  <c r="O110"/>
  <c r="O109"/>
  <c r="O108"/>
  <c r="O107"/>
  <c r="O106"/>
  <c r="O105"/>
  <c r="O104"/>
  <c r="O103"/>
  <c r="O102"/>
  <c r="O101"/>
  <c r="O100"/>
  <c r="O99"/>
  <c r="O97"/>
  <c r="O94"/>
  <c r="O92"/>
  <c r="O91"/>
  <c r="O90"/>
  <c r="O89"/>
  <c r="O88"/>
  <c r="O87"/>
  <c r="O86"/>
  <c r="O85"/>
  <c r="O84"/>
  <c r="O82"/>
  <c r="O81"/>
  <c r="O77"/>
  <c r="O75"/>
  <c r="O74"/>
  <c r="O73"/>
  <c r="O72"/>
  <c r="O71"/>
  <c r="O70"/>
  <c r="O69"/>
  <c r="O67"/>
  <c r="O66"/>
  <c r="O65"/>
  <c r="O64"/>
  <c r="O63"/>
  <c r="O62"/>
  <c r="O61"/>
  <c r="O59"/>
  <c r="O58"/>
  <c r="O57"/>
  <c r="O56"/>
  <c r="O55"/>
  <c r="O53"/>
  <c r="O52"/>
  <c r="O51"/>
  <c r="O50"/>
  <c r="O49"/>
  <c r="O48"/>
  <c r="O41"/>
  <c r="O39"/>
  <c r="O38"/>
  <c r="O36"/>
  <c r="O35"/>
  <c r="O34"/>
  <c r="O31"/>
  <c r="O30"/>
  <c r="O27"/>
  <c r="O26"/>
  <c r="O25"/>
  <c r="O24"/>
  <c r="O23"/>
  <c r="O22"/>
  <c r="O21"/>
  <c r="O20"/>
  <c r="O19"/>
  <c r="O18"/>
  <c r="O17"/>
  <c r="O16"/>
  <c r="O15"/>
  <c r="O14"/>
  <c r="O13"/>
  <c r="O12"/>
  <c r="O10"/>
  <c r="O9"/>
  <c r="O8"/>
  <c r="L60"/>
  <c r="K115" i="18"/>
  <c r="K114"/>
  <c r="O80" i="17" l="1"/>
  <c r="O98"/>
  <c r="O60"/>
  <c r="O68"/>
  <c r="P93"/>
  <c r="O93" s="1"/>
  <c r="P95"/>
  <c r="O95" s="1"/>
  <c r="L110" i="18"/>
  <c r="P109"/>
  <c r="L109"/>
  <c r="O182"/>
  <c r="O181"/>
  <c r="O180"/>
  <c r="O179"/>
  <c r="O178"/>
  <c r="O177"/>
  <c r="O176"/>
  <c r="O175"/>
  <c r="O174"/>
  <c r="O173"/>
  <c r="O172"/>
  <c r="O171"/>
  <c r="O170"/>
  <c r="O169"/>
  <c r="O168"/>
  <c r="O167"/>
  <c r="O166"/>
  <c r="O165"/>
  <c r="O164"/>
  <c r="O163"/>
  <c r="O162"/>
  <c r="O161"/>
  <c r="O160"/>
  <c r="O159"/>
  <c r="O158"/>
  <c r="O157"/>
  <c r="O156"/>
  <c r="O155"/>
  <c r="O154"/>
  <c r="O153"/>
  <c r="O152"/>
  <c r="O151"/>
  <c r="O150"/>
  <c r="O149"/>
  <c r="O148"/>
  <c r="O147"/>
  <c r="O146"/>
  <c r="O145"/>
  <c r="O144"/>
  <c r="O143"/>
  <c r="O142"/>
  <c r="O141"/>
  <c r="O140"/>
  <c r="O139"/>
  <c r="O138"/>
  <c r="O137"/>
  <c r="O136"/>
  <c r="O135"/>
  <c r="O134"/>
  <c r="O133"/>
  <c r="O132"/>
  <c r="O131"/>
  <c r="O130"/>
  <c r="O129"/>
  <c r="O128"/>
  <c r="O127"/>
  <c r="O124"/>
  <c r="O123"/>
  <c r="O122"/>
  <c r="O121"/>
  <c r="O120"/>
  <c r="O119"/>
  <c r="O118"/>
  <c r="O117"/>
  <c r="O116"/>
  <c r="O115"/>
  <c r="O114"/>
  <c r="O113"/>
  <c r="O112"/>
  <c r="O111"/>
  <c r="O108"/>
  <c r="O105"/>
  <c r="O102"/>
  <c r="O101"/>
  <c r="O99"/>
  <c r="O98"/>
  <c r="O96"/>
  <c r="O95"/>
  <c r="O92"/>
  <c r="O91"/>
  <c r="O90"/>
  <c r="O89"/>
  <c r="O86"/>
  <c r="O85"/>
  <c r="O84"/>
  <c r="O82"/>
  <c r="O81"/>
  <c r="O79"/>
  <c r="O77"/>
  <c r="O76"/>
  <c r="O75"/>
  <c r="O73"/>
  <c r="O72"/>
  <c r="O71"/>
  <c r="O70"/>
  <c r="O69"/>
  <c r="O68"/>
  <c r="O67"/>
  <c r="O66"/>
  <c r="O65"/>
  <c r="O64"/>
  <c r="O56"/>
  <c r="O52"/>
  <c r="O51"/>
  <c r="O45"/>
  <c r="O42"/>
  <c r="O41"/>
  <c r="O40"/>
  <c r="O39"/>
  <c r="O38"/>
  <c r="O36"/>
  <c r="O35"/>
  <c r="O34"/>
  <c r="O33"/>
  <c r="O31"/>
  <c r="O29"/>
  <c r="O28"/>
  <c r="O27"/>
  <c r="O26"/>
  <c r="O25"/>
  <c r="O24"/>
  <c r="O23"/>
  <c r="O22"/>
  <c r="O21"/>
  <c r="O19"/>
  <c r="O18"/>
  <c r="O17"/>
  <c r="O16"/>
  <c r="O15"/>
  <c r="O13"/>
  <c r="O12"/>
  <c r="O11"/>
  <c r="O9"/>
  <c r="O183"/>
  <c r="L54" i="17"/>
  <c r="O109" i="18" l="1"/>
  <c r="K108"/>
  <c r="L97"/>
  <c r="O93" l="1"/>
  <c r="O97"/>
  <c r="S184"/>
  <c r="N184"/>
  <c r="E184"/>
  <c r="L126"/>
  <c r="L125"/>
  <c r="P110"/>
  <c r="O110" s="1"/>
  <c r="L107"/>
  <c r="L106"/>
  <c r="K105"/>
  <c r="L104"/>
  <c r="L103"/>
  <c r="K102"/>
  <c r="L100"/>
  <c r="K96"/>
  <c r="L94"/>
  <c r="L83"/>
  <c r="L80"/>
  <c r="L63"/>
  <c r="P63" s="1"/>
  <c r="L62"/>
  <c r="P62" s="1"/>
  <c r="L61"/>
  <c r="P61" s="1"/>
  <c r="L60"/>
  <c r="L59"/>
  <c r="L58"/>
  <c r="L57"/>
  <c r="K56"/>
  <c r="L55"/>
  <c r="L54"/>
  <c r="L53"/>
  <c r="M53" s="1"/>
  <c r="M184" s="1"/>
  <c r="K52"/>
  <c r="J51"/>
  <c r="L50"/>
  <c r="L49"/>
  <c r="L48"/>
  <c r="L47"/>
  <c r="L46"/>
  <c r="L44"/>
  <c r="L43"/>
  <c r="K42"/>
  <c r="L37"/>
  <c r="R33"/>
  <c r="L32"/>
  <c r="K31"/>
  <c r="L30"/>
  <c r="K29"/>
  <c r="K28"/>
  <c r="K27"/>
  <c r="K26"/>
  <c r="K25"/>
  <c r="K24"/>
  <c r="K23"/>
  <c r="L20"/>
  <c r="F19"/>
  <c r="G19" s="1"/>
  <c r="K18"/>
  <c r="F17"/>
  <c r="G17" s="1"/>
  <c r="F16"/>
  <c r="G16" s="1"/>
  <c r="F15"/>
  <c r="G15" s="1"/>
  <c r="L14"/>
  <c r="F12"/>
  <c r="G12" s="1"/>
  <c r="L10"/>
  <c r="L8"/>
  <c r="O10" l="1"/>
  <c r="O49"/>
  <c r="O53"/>
  <c r="O57"/>
  <c r="O61"/>
  <c r="O78"/>
  <c r="O94"/>
  <c r="O103"/>
  <c r="O107"/>
  <c r="O32"/>
  <c r="O46"/>
  <c r="O50"/>
  <c r="O54"/>
  <c r="O58"/>
  <c r="O62"/>
  <c r="O80"/>
  <c r="O104"/>
  <c r="R184"/>
  <c r="O43"/>
  <c r="O47"/>
  <c r="O55"/>
  <c r="O59"/>
  <c r="O63"/>
  <c r="O83"/>
  <c r="O125"/>
  <c r="O20"/>
  <c r="O8"/>
  <c r="O14"/>
  <c r="O30"/>
  <c r="O37"/>
  <c r="O44"/>
  <c r="O48"/>
  <c r="O60"/>
  <c r="O74"/>
  <c r="O88"/>
  <c r="O106"/>
  <c r="O126"/>
  <c r="F9"/>
  <c r="G9" s="1"/>
  <c r="F10"/>
  <c r="G10" s="1"/>
  <c r="J184"/>
  <c r="P100"/>
  <c r="O100" s="1"/>
  <c r="L184"/>
  <c r="K184"/>
  <c r="F14"/>
  <c r="G14" s="1"/>
  <c r="Q184"/>
  <c r="G184" l="1"/>
  <c r="P184"/>
  <c r="F184"/>
  <c r="E186"/>
  <c r="E188" s="1"/>
  <c r="O184"/>
  <c r="P54" i="17"/>
  <c r="O54" s="1"/>
  <c r="K30" l="1"/>
  <c r="L11"/>
  <c r="P11" l="1"/>
  <c r="P181" s="1"/>
  <c r="O11"/>
  <c r="K8"/>
  <c r="K9"/>
  <c r="L28" l="1"/>
  <c r="O28" l="1"/>
  <c r="K90"/>
  <c r="K89"/>
  <c r="K86"/>
  <c r="L83"/>
  <c r="K82"/>
  <c r="K81"/>
  <c r="L79"/>
  <c r="L78"/>
  <c r="K77"/>
  <c r="L76"/>
  <c r="K75"/>
  <c r="K74"/>
  <c r="K73"/>
  <c r="K72"/>
  <c r="K71"/>
  <c r="K70"/>
  <c r="K69"/>
  <c r="O79" l="1"/>
  <c r="O76"/>
  <c r="O78"/>
  <c r="O83"/>
  <c r="L29"/>
  <c r="L32"/>
  <c r="Q16"/>
  <c r="K16"/>
  <c r="Q15"/>
  <c r="K15"/>
  <c r="Q14"/>
  <c r="Q13"/>
  <c r="K14"/>
  <c r="K13"/>
  <c r="O32" l="1"/>
  <c r="O29"/>
  <c r="F55"/>
  <c r="F181" l="1"/>
  <c r="G55"/>
  <c r="K10"/>
  <c r="L47" l="1"/>
  <c r="L46"/>
  <c r="L45"/>
  <c r="L44"/>
  <c r="L43"/>
  <c r="L42"/>
  <c r="L40"/>
  <c r="L33"/>
  <c r="K31"/>
  <c r="O33" l="1"/>
  <c r="O44"/>
  <c r="O40"/>
  <c r="O45"/>
  <c r="O42"/>
  <c r="O46"/>
  <c r="O43"/>
  <c r="O47"/>
  <c r="O181" s="1"/>
  <c r="K99"/>
  <c r="R181" l="1"/>
  <c r="Q181"/>
  <c r="L181"/>
  <c r="K181"/>
  <c r="J181"/>
  <c r="E183" l="1"/>
  <c r="E181"/>
  <c r="E185" l="1"/>
</calcChain>
</file>

<file path=xl/comments1.xml><?xml version="1.0" encoding="utf-8"?>
<comments xmlns="http://schemas.openxmlformats.org/spreadsheetml/2006/main">
  <authors>
    <author>Author</author>
  </authors>
  <commentList>
    <comment ref="R7" authorId="0">
      <text>
        <r>
          <rPr>
            <b/>
            <sz val="9"/>
            <color indexed="81"/>
            <rFont val="Tahoma"/>
            <family val="2"/>
          </rPr>
          <t>Cases referred to LRU, State Attorney or Appealed</t>
        </r>
      </text>
    </comment>
    <comment ref="E9" authorId="0">
      <text>
        <r>
          <rPr>
            <b/>
            <sz val="9"/>
            <color indexed="81"/>
            <rFont val="Tahoma"/>
            <family val="2"/>
          </rPr>
          <t>The correct amount is R10151.21</t>
        </r>
      </text>
    </comment>
    <comment ref="E10" authorId="0">
      <text>
        <r>
          <rPr>
            <b/>
            <sz val="9"/>
            <color indexed="81"/>
            <rFont val="Tahoma"/>
            <family val="2"/>
          </rPr>
          <t>The correct amount is R54478.32</t>
        </r>
      </text>
    </comment>
    <comment ref="E12" authorId="0">
      <text>
        <r>
          <rPr>
            <b/>
            <sz val="9"/>
            <color indexed="81"/>
            <rFont val="Tahoma"/>
            <family val="2"/>
          </rPr>
          <t>The correct amount is R16572.74</t>
        </r>
      </text>
    </comment>
    <comment ref="E14" authorId="0">
      <text>
        <r>
          <rPr>
            <b/>
            <sz val="9"/>
            <color indexed="81"/>
            <rFont val="Tahoma"/>
            <family val="2"/>
          </rPr>
          <t>The correct amount is R184742.44</t>
        </r>
      </text>
    </comment>
    <comment ref="E15" authorId="0">
      <text>
        <r>
          <rPr>
            <b/>
            <sz val="9"/>
            <color indexed="81"/>
            <rFont val="Tahoma"/>
            <family val="2"/>
          </rPr>
          <t>The correct amount is R19926.29</t>
        </r>
      </text>
    </comment>
    <comment ref="E16" authorId="0">
      <text>
        <r>
          <rPr>
            <b/>
            <sz val="9"/>
            <color indexed="81"/>
            <rFont val="Tahoma"/>
            <family val="2"/>
          </rPr>
          <t>The correct amount is R15888.68</t>
        </r>
      </text>
    </comment>
    <comment ref="E17" authorId="0">
      <text>
        <r>
          <rPr>
            <b/>
            <sz val="9"/>
            <color indexed="81"/>
            <rFont val="Tahoma"/>
            <family val="2"/>
          </rPr>
          <t>The correct amount is R17000.00</t>
        </r>
      </text>
    </comment>
    <comment ref="E19" authorId="0">
      <text>
        <r>
          <rPr>
            <b/>
            <sz val="9"/>
            <color indexed="81"/>
            <rFont val="Tahoma"/>
            <family val="2"/>
          </rPr>
          <t>Correct amount is R39756.11</t>
        </r>
      </text>
    </comment>
    <comment ref="E54" authorId="0">
      <text>
        <r>
          <rPr>
            <sz val="9"/>
            <color indexed="81"/>
            <rFont val="Tahoma"/>
            <family val="2"/>
          </rPr>
          <t xml:space="preserve">
Cprrect amount is 17028.43</t>
        </r>
      </text>
    </comment>
    <comment ref="F184" authorId="0">
      <text>
        <r>
          <rPr>
            <b/>
            <sz val="18"/>
            <color indexed="81"/>
            <rFont val="Tahoma"/>
            <family val="2"/>
          </rPr>
          <t>Make this adjustment on the disclosurre note !!!</t>
        </r>
        <r>
          <rPr>
            <sz val="9"/>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R7" authorId="0">
      <text>
        <r>
          <rPr>
            <b/>
            <sz val="9"/>
            <color indexed="81"/>
            <rFont val="Tahoma"/>
            <family val="2"/>
          </rPr>
          <t>Cases referred to LRU, State Attorney or Appealed</t>
        </r>
      </text>
    </comment>
    <comment ref="E17" authorId="0">
      <text>
        <r>
          <rPr>
            <b/>
            <sz val="9"/>
            <color indexed="81"/>
            <rFont val="Tahoma"/>
            <family val="2"/>
          </rPr>
          <t>Correct amount is R988.75</t>
        </r>
      </text>
    </comment>
    <comment ref="E18" authorId="0">
      <text>
        <r>
          <rPr>
            <b/>
            <sz val="9"/>
            <color indexed="81"/>
            <rFont val="Tahoma"/>
            <family val="2"/>
          </rPr>
          <t>Correct amount is R988.75</t>
        </r>
      </text>
    </comment>
    <comment ref="E19" authorId="0">
      <text>
        <r>
          <rPr>
            <b/>
            <sz val="9"/>
            <color indexed="81"/>
            <rFont val="Tahoma"/>
            <family val="2"/>
          </rPr>
          <t>Correct amount is R988.75</t>
        </r>
      </text>
    </comment>
    <comment ref="E20" authorId="0">
      <text>
        <r>
          <rPr>
            <b/>
            <sz val="9"/>
            <color indexed="81"/>
            <rFont val="Tahoma"/>
            <family val="2"/>
          </rPr>
          <t>Correct amount is R988.75</t>
        </r>
      </text>
    </comment>
    <comment ref="E21" authorId="0">
      <text>
        <r>
          <rPr>
            <b/>
            <sz val="9"/>
            <color indexed="81"/>
            <rFont val="Tahoma"/>
            <family val="2"/>
          </rPr>
          <t>Correct amount is R988.75</t>
        </r>
      </text>
    </comment>
    <comment ref="E22" authorId="0">
      <text>
        <r>
          <rPr>
            <b/>
            <sz val="9"/>
            <color indexed="81"/>
            <rFont val="Tahoma"/>
            <family val="2"/>
          </rPr>
          <t>Correct amount is R988.75</t>
        </r>
      </text>
    </comment>
    <comment ref="E23" authorId="0">
      <text>
        <r>
          <rPr>
            <b/>
            <sz val="9"/>
            <color indexed="81"/>
            <rFont val="Tahoma"/>
            <family val="2"/>
          </rPr>
          <t>Correct amount is R988.75</t>
        </r>
      </text>
    </comment>
    <comment ref="E24" authorId="0">
      <text>
        <r>
          <rPr>
            <b/>
            <sz val="9"/>
            <color indexed="81"/>
            <rFont val="Tahoma"/>
            <family val="2"/>
          </rPr>
          <t>Correct amount is R988.75</t>
        </r>
      </text>
    </comment>
    <comment ref="E25" authorId="0">
      <text>
        <r>
          <rPr>
            <b/>
            <sz val="9"/>
            <color indexed="81"/>
            <rFont val="Tahoma"/>
            <family val="2"/>
          </rPr>
          <t>Author:</t>
        </r>
        <r>
          <rPr>
            <sz val="9"/>
            <color indexed="81"/>
            <rFont val="Tahoma"/>
            <family val="2"/>
          </rPr>
          <t xml:space="preserve">
The correct amount is 988.75</t>
        </r>
      </text>
    </comment>
    <comment ref="E26" authorId="0">
      <text>
        <r>
          <rPr>
            <b/>
            <sz val="9"/>
            <color indexed="81"/>
            <rFont val="Tahoma"/>
            <family val="2"/>
          </rPr>
          <t>Author:</t>
        </r>
        <r>
          <rPr>
            <sz val="9"/>
            <color indexed="81"/>
            <rFont val="Tahoma"/>
            <family val="2"/>
          </rPr>
          <t xml:space="preserve">
The correct amount is 988.75</t>
        </r>
      </text>
    </comment>
    <comment ref="E27" authorId="0">
      <text>
        <r>
          <rPr>
            <b/>
            <sz val="9"/>
            <color indexed="81"/>
            <rFont val="Tahoma"/>
            <family val="2"/>
          </rPr>
          <t>Author:</t>
        </r>
        <r>
          <rPr>
            <sz val="9"/>
            <color indexed="81"/>
            <rFont val="Tahoma"/>
            <family val="2"/>
          </rPr>
          <t xml:space="preserve">
The correct amount is 988.75</t>
        </r>
      </text>
    </comment>
    <comment ref="F181" authorId="0">
      <text>
        <r>
          <rPr>
            <b/>
            <sz val="9"/>
            <color indexed="81"/>
            <rFont val="Tahoma"/>
            <family val="2"/>
          </rPr>
          <t>Cases referred to LRU, State Attorney or Appealed</t>
        </r>
      </text>
    </comment>
    <comment ref="R181" authorId="0">
      <text>
        <r>
          <rPr>
            <b/>
            <sz val="9"/>
            <color indexed="81"/>
            <rFont val="Tahoma"/>
            <family val="2"/>
          </rPr>
          <t>Cases referred to LRU, State Attorney or Appealed</t>
        </r>
      </text>
    </comment>
  </commentList>
</comments>
</file>

<file path=xl/sharedStrings.xml><?xml version="1.0" encoding="utf-8"?>
<sst xmlns="http://schemas.openxmlformats.org/spreadsheetml/2006/main" count="1844" uniqueCount="474">
  <si>
    <t>Region</t>
  </si>
  <si>
    <t>Kotela FE</t>
  </si>
  <si>
    <t>Ntombana N.</t>
  </si>
  <si>
    <t>Matyolweni Thobile Prince</t>
  </si>
  <si>
    <t>Rynford H</t>
  </si>
  <si>
    <t>Xaliphi P</t>
  </si>
  <si>
    <t>Magalakangqa A</t>
  </si>
  <si>
    <t>Fihla Mgcini</t>
  </si>
  <si>
    <t>Ndukwana B</t>
  </si>
  <si>
    <t>Ntombizandile Mhleli</t>
  </si>
  <si>
    <t>Bidi T.</t>
  </si>
  <si>
    <t>Phindiwe Mrwetyana</t>
  </si>
  <si>
    <t>Jobela M.</t>
  </si>
  <si>
    <t>N Mhlantla</t>
  </si>
  <si>
    <t>Mzondi T.</t>
  </si>
  <si>
    <t>KORTJAS</t>
  </si>
  <si>
    <t>Rodney Maqetuka</t>
  </si>
  <si>
    <t>Pupuma U</t>
  </si>
  <si>
    <t>Peter P.</t>
  </si>
  <si>
    <t>Asanda Dlwathi</t>
  </si>
  <si>
    <t>Dwanya N</t>
  </si>
  <si>
    <t>Yoba A</t>
  </si>
  <si>
    <t>Mshweshwe N</t>
  </si>
  <si>
    <t>MAZIBUKO ELLIOT NOMNGANGA</t>
  </si>
  <si>
    <t>Goba P</t>
  </si>
  <si>
    <t>Rothmann RM</t>
  </si>
  <si>
    <t>TAMBODALA  N</t>
  </si>
  <si>
    <t>EC</t>
  </si>
  <si>
    <t>FS</t>
  </si>
  <si>
    <t>Ms Fumane Keswa</t>
  </si>
  <si>
    <t>Memo sent to official to request the details of what transpired</t>
  </si>
  <si>
    <t>No Show-Accommodation</t>
  </si>
  <si>
    <t>Bandile Maqetuka (REM)</t>
  </si>
  <si>
    <t>Bandile Maqetuka/ (Mr Z Madikana-VIP Protector)</t>
  </si>
  <si>
    <t>Ms Nkele Ntlhe</t>
  </si>
  <si>
    <t>Mohodi Tsosane</t>
  </si>
  <si>
    <t>Petrol Claims By Doctor-No Assessment Performed</t>
  </si>
  <si>
    <t>Xhariep District- Grants Admin Officials (Mr S Masama + Ms M Mlambisa)</t>
  </si>
  <si>
    <t>Mokgosi Legae</t>
  </si>
  <si>
    <t>Mr Rapelang Leshotho</t>
  </si>
  <si>
    <t>The Order Was Issued To The Recommended Supplier For Erection Of The Steel Structure, However After The Supplier Started With The Work, There Was No Aggrement Between Sassa And Local Chief And Subsequently The Supplier Was Requested To Relocate To Another Site, But After Having Incurred Costs.</t>
  </si>
  <si>
    <t>Mr Jafta Moeng /  Mr Solomon Mogashoa</t>
  </si>
  <si>
    <t>SM Malete</t>
  </si>
  <si>
    <t>PM Mangojane</t>
  </si>
  <si>
    <t>IM Baartman</t>
  </si>
  <si>
    <t>MN Ramohapeloa</t>
  </si>
  <si>
    <t>RC Seboka</t>
  </si>
  <si>
    <t>T Likotsi</t>
  </si>
  <si>
    <t>M Xaka</t>
  </si>
  <si>
    <t>E Moefi</t>
  </si>
  <si>
    <t>B Maqetuka (REM-FS)</t>
  </si>
  <si>
    <t>B Matomane (REM-VIP Guard)</t>
  </si>
  <si>
    <t>X Zono (REM-VIP Guard)</t>
  </si>
  <si>
    <t>Mandla Mofokeng / Grants admin officials</t>
  </si>
  <si>
    <t>Mr T Kobo</t>
  </si>
  <si>
    <t>Damage To  Vehicle</t>
  </si>
  <si>
    <t>Lost Cellphone</t>
  </si>
  <si>
    <t>Portia Matloung</t>
  </si>
  <si>
    <t xml:space="preserve">Damage To Windscreen- </t>
  </si>
  <si>
    <t>Patrick Ramoduane</t>
  </si>
  <si>
    <t>Loss Of Canon Camera And Dell Tablet</t>
  </si>
  <si>
    <t>Sandy Godlwana</t>
  </si>
  <si>
    <t>Damage to vehicle GVB 105 FS</t>
  </si>
  <si>
    <t>Nothemba Dyonase</t>
  </si>
  <si>
    <t>HO</t>
  </si>
  <si>
    <t>Traffic Fine Admin Fee</t>
  </si>
  <si>
    <t>Mr  Sihle Ngwane</t>
  </si>
  <si>
    <t>Mr Barry Smith</t>
  </si>
  <si>
    <t>Damage To Hired Vehicle (Avis)</t>
  </si>
  <si>
    <t>No Show Protea Hotel Imperial</t>
  </si>
  <si>
    <t>Ms Thozama Ngqandu</t>
  </si>
  <si>
    <t>Sergeant Berrie Smith</t>
  </si>
  <si>
    <t>No Show: Garden Court Ulundi</t>
  </si>
  <si>
    <t>Mr. Majoro Pakkies</t>
  </si>
  <si>
    <t>Mr. Nkosinathi Makhathini</t>
  </si>
  <si>
    <t xml:space="preserve">Mr Sizwe Khumalo </t>
  </si>
  <si>
    <t>Damage To Hired Vehicle (Avis) Wind Screen Ship)</t>
  </si>
  <si>
    <t xml:space="preserve">Nkosinathi Makhathini </t>
  </si>
  <si>
    <t>No Show  (Stay Easy In Mpumalanga)</t>
  </si>
  <si>
    <t>Matsatsi Rekgakala</t>
  </si>
  <si>
    <t>Sergeant Christiaan van Zyl</t>
  </si>
  <si>
    <t>No Show (Southern Sun Pretoria)</t>
  </si>
  <si>
    <t>Lorraine Berling</t>
  </si>
  <si>
    <t>Joseph Ranamane</t>
  </si>
  <si>
    <t>Timothy Carlo Michael</t>
  </si>
  <si>
    <t>Esther Selebi</t>
  </si>
  <si>
    <t>M Mlamli Mazula</t>
  </si>
  <si>
    <t>Dellatitude Laptop (H5680)</t>
  </si>
  <si>
    <t>Mr Godfrey Twala</t>
  </si>
  <si>
    <t xml:space="preserve">Mr. S Ngwane </t>
  </si>
  <si>
    <t>Traffic Fine Admin Fee (Dl74Gsgp)</t>
  </si>
  <si>
    <t>Traffic Fine Admin Fee (Cv78Hjgp)</t>
  </si>
  <si>
    <t>Traffic Fine Admin Fee (Cz23Ppgp)</t>
  </si>
  <si>
    <t>Unauthorised Extension Of The Hired Vehicle</t>
  </si>
  <si>
    <t>Mr Magadla Mosilela</t>
  </si>
  <si>
    <t>KZN</t>
  </si>
  <si>
    <t>Interest</t>
  </si>
  <si>
    <t>Accident</t>
  </si>
  <si>
    <t>M A Mathonsi</t>
  </si>
  <si>
    <t>B E H Dlodlo</t>
  </si>
  <si>
    <t>LP</t>
  </si>
  <si>
    <t>Penalities: Vehicle Licences_Brn 467 L</t>
  </si>
  <si>
    <t>Sothondeshe L</t>
  </si>
  <si>
    <t>Penalities: Vehicle Licences_Bxk 527 L</t>
  </si>
  <si>
    <t>Damage On Hired Vehicle</t>
  </si>
  <si>
    <t>Mabote M.J</t>
  </si>
  <si>
    <t>Tema MA</t>
  </si>
  <si>
    <t>Mokgohloa MW</t>
  </si>
  <si>
    <t>Mtsweni T.P</t>
  </si>
  <si>
    <t>Mhinga NE</t>
  </si>
  <si>
    <t>Maluleke R</t>
  </si>
  <si>
    <t>Mamogobo MM</t>
  </si>
  <si>
    <t>Sekgala MJ</t>
  </si>
  <si>
    <t>MP</t>
  </si>
  <si>
    <t>Nkosi Sithembiso</t>
  </si>
  <si>
    <t>NC</t>
  </si>
  <si>
    <t>Samuel Ruiter</t>
  </si>
  <si>
    <t>No-Show</t>
  </si>
  <si>
    <t>John Marite</t>
  </si>
  <si>
    <t>Gregory Christie</t>
  </si>
  <si>
    <t xml:space="preserve">Mr S. Klaaste </t>
  </si>
  <si>
    <t>Late Cancellation Of Bookings</t>
  </si>
  <si>
    <t>Marjorie van Wyk</t>
  </si>
  <si>
    <t>20 Invitees And Catered For, But Only 60 Attended</t>
  </si>
  <si>
    <t>Kerneels Valetyn</t>
  </si>
  <si>
    <t xml:space="preserve"> 25 Invitees Were Catered For, But Only 8 Attended.</t>
  </si>
  <si>
    <t>Clive Marney</t>
  </si>
  <si>
    <t>Madzhie Mavis</t>
  </si>
  <si>
    <t>George Winslow</t>
  </si>
  <si>
    <t>Leonie Moses</t>
  </si>
  <si>
    <t>Wilhelmia Jourd</t>
  </si>
  <si>
    <t>F. Minnie</t>
  </si>
  <si>
    <t>X. Mbombo</t>
  </si>
  <si>
    <t>M. Masanabo</t>
  </si>
  <si>
    <t>K. Dinakedi</t>
  </si>
  <si>
    <t>Gamiet Anysen</t>
  </si>
  <si>
    <t>Exekiel Abrahams</t>
  </si>
  <si>
    <t>Portia Makgoe</t>
  </si>
  <si>
    <t>Jeff Kalipa</t>
  </si>
  <si>
    <t>Dinakedi</t>
  </si>
  <si>
    <t>M.Molaba</t>
  </si>
  <si>
    <t>E.Saul</t>
  </si>
  <si>
    <t>H.Bantom</t>
  </si>
  <si>
    <t>Justice Skei</t>
  </si>
  <si>
    <t>D Lauw</t>
  </si>
  <si>
    <t>M Thapelo-Phemelo</t>
  </si>
  <si>
    <t>No Attendance Register For Catering</t>
  </si>
  <si>
    <t>NW</t>
  </si>
  <si>
    <t>WC</t>
  </si>
  <si>
    <t xml:space="preserve">Penalties  Due To Late Payment </t>
  </si>
  <si>
    <t>Miles Martin</t>
  </si>
  <si>
    <t>Bukela Caga</t>
  </si>
  <si>
    <t>Referred to LRU</t>
  </si>
  <si>
    <t>Monwabisi Ruiters</t>
  </si>
  <si>
    <t>Ayanda Sotomela</t>
  </si>
  <si>
    <t>Fernando Ferreira</t>
  </si>
  <si>
    <t>D Thomas</t>
  </si>
  <si>
    <t>Damages To Avis Car</t>
  </si>
  <si>
    <t>F Ferreira</t>
  </si>
  <si>
    <t xml:space="preserve"> H De Grass</t>
  </si>
  <si>
    <t>A Sotomela</t>
  </si>
  <si>
    <t>Coetzee Lizelle</t>
  </si>
  <si>
    <t>Elizna Appies</t>
  </si>
  <si>
    <t>Moses Madumbo</t>
  </si>
  <si>
    <t>Jennifer Williams</t>
  </si>
  <si>
    <t>Maunita Kriel</t>
  </si>
  <si>
    <t>Astrid Richards</t>
  </si>
  <si>
    <t>Carene Joubert</t>
  </si>
  <si>
    <t>NV Phendu</t>
  </si>
  <si>
    <t>Y Mbuku</t>
  </si>
  <si>
    <t>S Lindi</t>
  </si>
  <si>
    <t>F Gayizo</t>
  </si>
  <si>
    <t>S Smith</t>
  </si>
  <si>
    <t>SP Magcoba</t>
  </si>
  <si>
    <t>H Weber-Truter</t>
  </si>
  <si>
    <t>M Tesana</t>
  </si>
  <si>
    <t>L Ngculu</t>
  </si>
  <si>
    <t>W Jacobs</t>
  </si>
  <si>
    <t>A Vuyiswa</t>
  </si>
  <si>
    <t>U Sogwagwa</t>
  </si>
  <si>
    <t>B Petersen</t>
  </si>
  <si>
    <t>L Lambert</t>
  </si>
  <si>
    <t>R Sonn</t>
  </si>
  <si>
    <t>E N Elese</t>
  </si>
  <si>
    <t>L Titi</t>
  </si>
  <si>
    <t>A Mpehle</t>
  </si>
  <si>
    <t>F Limane</t>
  </si>
  <si>
    <t>Y Mfencane</t>
  </si>
  <si>
    <t>A Goliath</t>
  </si>
  <si>
    <t>M Appel</t>
  </si>
  <si>
    <t>C Small</t>
  </si>
  <si>
    <t>Clutch (Itios)</t>
  </si>
  <si>
    <t>B Fanele</t>
  </si>
  <si>
    <t>X Gqirana</t>
  </si>
  <si>
    <t>V Buyaphi</t>
  </si>
  <si>
    <t>M Javan</t>
  </si>
  <si>
    <t>L Thole</t>
  </si>
  <si>
    <t>L Sibango</t>
  </si>
  <si>
    <t>B Hendricks</t>
  </si>
  <si>
    <t>D Harmse</t>
  </si>
  <si>
    <t>M Salukazana</t>
  </si>
  <si>
    <t>W Damons</t>
  </si>
  <si>
    <t>T Madasi</t>
  </si>
  <si>
    <t>T Mbobosi</t>
  </si>
  <si>
    <t>N Phendu</t>
  </si>
  <si>
    <t>M Martins</t>
  </si>
  <si>
    <t>Samsung Printer</t>
  </si>
  <si>
    <t>V Kuse</t>
  </si>
  <si>
    <t>IBM Think Pad</t>
  </si>
  <si>
    <t>Laptop and other items</t>
  </si>
  <si>
    <t>M Sogwagwa</t>
  </si>
  <si>
    <t>DJ January</t>
  </si>
  <si>
    <t>C Malgas</t>
  </si>
  <si>
    <t>J Young</t>
  </si>
  <si>
    <t>U Siyalana</t>
  </si>
  <si>
    <t>P Governder</t>
  </si>
  <si>
    <t>N Gama</t>
  </si>
  <si>
    <t>R Fortuin</t>
  </si>
  <si>
    <t>S Lange</t>
  </si>
  <si>
    <t>L Horne</t>
  </si>
  <si>
    <t>L Mouwers</t>
  </si>
  <si>
    <t>TOTAL</t>
  </si>
  <si>
    <t>Vuyo Cula</t>
  </si>
  <si>
    <t>Postponement of Mikondzo Event</t>
  </si>
  <si>
    <t>Credit notes received</t>
  </si>
  <si>
    <t>Written-off</t>
  </si>
  <si>
    <t>SOUTH AFFRICAN SOCIAL SECURITY AGENCY</t>
  </si>
  <si>
    <t>FRUITLESS AND WASTEFULE EXPENDITURE</t>
  </si>
  <si>
    <t>Item no.</t>
  </si>
  <si>
    <t>Name</t>
  </si>
  <si>
    <t>Description</t>
  </si>
  <si>
    <t>Under  investigation</t>
  </si>
  <si>
    <t>Referred to LRU/State Attny</t>
  </si>
  <si>
    <t>J Mokoka</t>
  </si>
  <si>
    <t>Damage to hired vehicle</t>
  </si>
  <si>
    <t>T.P.Zulu</t>
  </si>
  <si>
    <t>Damage to rented vehicle</t>
  </si>
  <si>
    <t>Non attendance of REM Strategic Meeting on the 7th of February 2014 - Accomm</t>
  </si>
  <si>
    <t xml:space="preserve">Damage Repair costs: Rented Vehicle </t>
  </si>
  <si>
    <t>Damage Repair costs: Rented Vehicle</t>
  </si>
  <si>
    <t>Msikinya</t>
  </si>
  <si>
    <t>Lost 3G CARD</t>
  </si>
  <si>
    <t>Mr. T. Baliso</t>
  </si>
  <si>
    <t>Lost DVD PLAYER</t>
  </si>
  <si>
    <t>Mr N Lintoe</t>
  </si>
  <si>
    <t>S. Ngwane</t>
  </si>
  <si>
    <t>No show accommodation</t>
  </si>
  <si>
    <t>Ms Nomakhosi Mpetha</t>
  </si>
  <si>
    <t>Mr A Khanyile</t>
  </si>
  <si>
    <t>Mr. B Nzungana</t>
  </si>
  <si>
    <t>Traffic admin fee</t>
  </si>
  <si>
    <t>Wenziwe Communication R12375. The difference between the lowest and the highest quotation where the highest quote was used without providing any reasons.</t>
  </si>
  <si>
    <t>T.P. Zulu</t>
  </si>
  <si>
    <t>Accident repairs to hired vehicles</t>
  </si>
  <si>
    <t>N Hadebe</t>
  </si>
  <si>
    <t>Accident repairs/Renter liability, towing, assessors fee, accident admin fee</t>
  </si>
  <si>
    <t>Accidents (Avis Van Rental)</t>
  </si>
  <si>
    <t>Accidents (Avis Car Rental)</t>
  </si>
  <si>
    <t>Appealed</t>
  </si>
  <si>
    <t>S &amp; T claim to Zulu T for interviews that were cancelled</t>
  </si>
  <si>
    <t>Matlou MT</t>
  </si>
  <si>
    <t>Funds not refunded by Diners Club for unutilised air tickets</t>
  </si>
  <si>
    <t>Mr. S Mothibi</t>
  </si>
  <si>
    <t>Referred back by the committee for further information</t>
  </si>
  <si>
    <t>Mr.Simboya</t>
  </si>
  <si>
    <t>Mr.Coetzee</t>
  </si>
  <si>
    <t>Mr. Coetzee</t>
  </si>
  <si>
    <t>Mr.James</t>
  </si>
  <si>
    <t>Mr.Fredricks</t>
  </si>
  <si>
    <t>Damage to rented vehicle wheels/tyre</t>
  </si>
  <si>
    <t>Mr.Shweni</t>
  </si>
  <si>
    <t>Mr.Olivier</t>
  </si>
  <si>
    <t>Damage to vehicle Windscreen</t>
  </si>
  <si>
    <t>DR. De Joseph</t>
  </si>
  <si>
    <t>Simon Marekwa</t>
  </si>
  <si>
    <t>The user requested lunch packs for 600 people but on the attendance register there are only 300 people who signed</t>
  </si>
  <si>
    <t>Corporate Service</t>
  </si>
  <si>
    <t>Graywolf: Poor qulity furniture purchased by SASSA</t>
  </si>
  <si>
    <t>Fanteni, Mr Ashraf</t>
  </si>
  <si>
    <t>Mampe, Mr Boitswarelo Meshack</t>
  </si>
  <si>
    <t>Ntehelang, Mr Kabelo Innocent</t>
  </si>
  <si>
    <t>Oss, Mr Tshegofatso Ronald</t>
  </si>
  <si>
    <t>Thobega, Mr Itumeleng Mc Millian</t>
  </si>
  <si>
    <t>Finance Branch-North West</t>
  </si>
  <si>
    <t>Facilities Management and Auxilary Support Services</t>
  </si>
  <si>
    <t>Penalty interest</t>
  </si>
  <si>
    <t>Cape Town Office</t>
  </si>
  <si>
    <t>Training cancelled</t>
  </si>
  <si>
    <t>Oudtshoorn Local Office -  Delores Wewers</t>
  </si>
  <si>
    <t>Magic</t>
  </si>
  <si>
    <t>Worcester Local Office - Nombuyiselo Mhlauli</t>
  </si>
  <si>
    <t>FMAS - Monwabisi Ruiters</t>
  </si>
  <si>
    <t>Old Mutual Investment Group</t>
  </si>
  <si>
    <t>Thee Waterskloof Municipality</t>
  </si>
  <si>
    <t>Wesbank - interest paid</t>
  </si>
  <si>
    <t>Nombuyiselo Mhlauli</t>
  </si>
  <si>
    <t>Travel with Flair - cancellation of Accommodation</t>
  </si>
  <si>
    <t>GMT</t>
  </si>
  <si>
    <t>Travel and subsistance was paid as reimbursement for the interview that was cancelled - Isiri Ephraim</t>
  </si>
  <si>
    <t>Travel and subsistance was paid as reimbursement for the interview that was cancelled - Lynette Smith</t>
  </si>
  <si>
    <t>Interst paid to Knysna Municipality for late payment of  account</t>
  </si>
  <si>
    <t>Atlantis Local Office:  Rental amount was paid to the service provider in January 2013 which should not have been paid as the lease expired at the end of December 2012</t>
  </si>
  <si>
    <t>Accommodation for Mr Ruiters in George in January 2014 which was not utlised</t>
  </si>
  <si>
    <t>Sihle Ngwane (Security Advisor)</t>
  </si>
  <si>
    <t>Mr. Xolani Mhlongo (Security Advisor)</t>
  </si>
  <si>
    <t>Sergeant TJ Ranamane</t>
  </si>
  <si>
    <t>Mr I Bull (coordinator)</t>
  </si>
  <si>
    <t xml:space="preserve">Procurement of the protection services for the Minister, Ms Oliphant and their children respectively. </t>
  </si>
  <si>
    <t>Mr. A Malope</t>
  </si>
  <si>
    <t>Hired car accident</t>
  </si>
  <si>
    <t>Mhlengi Khumalo</t>
  </si>
  <si>
    <t>Payment of VAT to a non VAT vendor</t>
  </si>
  <si>
    <t>Moseki KH</t>
  </si>
  <si>
    <t>Official had an accident travelling with a hired car</t>
  </si>
  <si>
    <t>Mr Tebogo Seikaneng</t>
  </si>
  <si>
    <t>Catering procurement on 19 Dec 2014 for 83 officials, however attendance register was signed by 65 officials. Thus 18 officials (83 less 65) did not attend, however one official who did not attend was on Sick Leave on 19 Dec 2014.</t>
  </si>
  <si>
    <t xml:space="preserve">Interest charge on non payment of December 2013 Telkom account </t>
  </si>
  <si>
    <t>MTC - Interest charged on the late payment of Dec 2013 account</t>
  </si>
  <si>
    <t>Delores Wewers</t>
  </si>
  <si>
    <t>Accommodation at Beaufort west - Lemoenfontein Game Lodge on 17/03/2014 not utiliised</t>
  </si>
  <si>
    <t>Interest charge on late payment Langeberg municipality for May 2014 account</t>
  </si>
  <si>
    <t>Interest charge on late payment of the previous Telkom account balance</t>
  </si>
  <si>
    <t>Interest charge on late payment of March 2014 and  April 2014 account for Municipality of Walvis Bay</t>
  </si>
  <si>
    <t>Interest charge on late payment of March 2014 and  April 2014 account for Erongo Red</t>
  </si>
  <si>
    <t>Interest charge on late payment of April 2014 account for Oudtshoorn Municipality</t>
  </si>
  <si>
    <t>Interest charge on late payment of March 2014 and April 2014 account for Theewaterskloof Municipality</t>
  </si>
  <si>
    <t>Interest charge on late payment of April 2014 account for Swartland Municipality</t>
  </si>
  <si>
    <t>Interest charge on late payment of March 2014 and April 2014 account for Matzikama Municipality</t>
  </si>
  <si>
    <t>Interest charge on late payment of October 2013 and late on payment of November 2013, December 2013 and March 2014 account for Theewaterskloof Municipality</t>
  </si>
  <si>
    <t>Traffic violation paid to Cabs for Hire on behalf of 7 SASSA officials.</t>
  </si>
  <si>
    <t>Interest charge on late payment of Cape Aghulas municipality from December 2013 till June 2014 account</t>
  </si>
  <si>
    <t>Interest charge on late payment of September 2014 account to Langeberg Municipality</t>
  </si>
  <si>
    <t xml:space="preserve">Interest charge on late payment of Augsut 2014 to Telkom account </t>
  </si>
  <si>
    <t>Interest charge on late payment of July 2013 to Oct 2013, Dec 13, Jan 14, April 2014 - June 2014 account to Prince Albert Municipality</t>
  </si>
  <si>
    <t>Interest charge on late payment of August account for Erongo Red</t>
  </si>
  <si>
    <t>Interest charge for non payment of July 2014 for Theewaterskloof municipality</t>
  </si>
  <si>
    <t>Interest charge on late payment of June 2014 and July 2014 account for Matzikama Municipality</t>
  </si>
  <si>
    <t>Interest charge on late payment of September 2014 account (115039440162) for Langeberg Municipality</t>
  </si>
  <si>
    <t>Interest charge on late payment of Telkom August 2014 account</t>
  </si>
  <si>
    <t>Interest paid to Municipality of Walvis Bay for the non payment of June, July, August 2014 account</t>
  </si>
  <si>
    <t>Interest charged on late payment of April 2014 account for Erongo Red</t>
  </si>
  <si>
    <t>Interest charged on late payment of July and August 2014 for electricity and rental account - Oudtshoorn Municipality</t>
  </si>
  <si>
    <t xml:space="preserve">Payment made to Toshiba from January 2013 to June 2014 for equipment at Atlantis Office. The contract endeded on the 31 December 2012 and the machine should have been removed </t>
  </si>
  <si>
    <t>Interest paid to First Auto Pty Ltd for the late payment of May 2014 account</t>
  </si>
  <si>
    <t>Accommodation for Mentoor Megan at Town Lodge Bellville for the 29/06/2014 not utilised due to high accupancy</t>
  </si>
  <si>
    <t>Accommodation paid for no show to Travel with Flair for 31 officials who came for the NCOP budget speech</t>
  </si>
  <si>
    <t>Amount of R550 for Browns Farm Hall and R612 for Ikwezi Recreation Centre paid to City of Cape Town for the booking of hall. (Browns Farm hall - the payment that was outstanding and Ikwexi Recreation Centre for the hall - the hall was booked but not utilised)</t>
  </si>
  <si>
    <t>Interest charged on late payment of August 2014 account for Erongo Red</t>
  </si>
  <si>
    <t>Interest charged on late payment of November 2014 for electricity and rental account - Oudtshoorn Municipality</t>
  </si>
  <si>
    <t xml:space="preserve">Interest charged on late payment of November 2014 and December 2014 for rental and electricity account - Langeberg Municipality </t>
  </si>
  <si>
    <t xml:space="preserve">Interest charged on late payment of November 2014 account - Matzikama Municipality </t>
  </si>
  <si>
    <t>Cancellation of accomodation at Cape Pillars lurxyr aprtment for 27 July 2014 to august 2014</t>
  </si>
  <si>
    <t>Facilities and Aux Support Services</t>
  </si>
  <si>
    <t>Interest paid on outstanding account</t>
  </si>
  <si>
    <t>Human Capital Management</t>
  </si>
  <si>
    <t>Catering for training not cancelled in due time.</t>
  </si>
  <si>
    <t>Late fees charged</t>
  </si>
  <si>
    <t>To be determined</t>
  </si>
  <si>
    <t>Amount written off</t>
  </si>
  <si>
    <t>Credit note</t>
  </si>
  <si>
    <t>Lost Laptop</t>
  </si>
  <si>
    <t>Write-off</t>
  </si>
  <si>
    <t>S Mbuyazi</t>
  </si>
  <si>
    <t>Mogoane TI</t>
  </si>
  <si>
    <t>Cases finalized and  approved by the REM</t>
  </si>
  <si>
    <t>Busy collating information to begin the investigation process</t>
  </si>
  <si>
    <t>Debt</t>
  </si>
  <si>
    <t>Progress per case</t>
  </si>
  <si>
    <t>Manaka C</t>
  </si>
  <si>
    <t>No Show-Accommodation- The official left the Guest House prior the end of the arranged period.</t>
  </si>
  <si>
    <t xml:space="preserve">Damaged vehicle-Ford Focus </t>
  </si>
  <si>
    <t>Damaged vehicle-NISSAN 2.4 SC 4X2</t>
  </si>
  <si>
    <t>Damaged vehicle-Nissan NP 300 D/C</t>
  </si>
  <si>
    <t>Damaged vehicle-TOYOTA YARIS SEDAN 130i T3</t>
  </si>
  <si>
    <t>Damaged vehicle-NISSAN NP 300 D/C</t>
  </si>
  <si>
    <t>Damaged vehicle-Nissan Np 300 D/C</t>
  </si>
  <si>
    <t>Damaged vehicle-Toyota Yaris Sedan 130I T3</t>
  </si>
  <si>
    <t>Damaged vehicle-Nissan 2.4 Sc 4X2</t>
  </si>
  <si>
    <t>Damaged vehicle-Nissan H/Boby 4X2</t>
  </si>
  <si>
    <t>Damaged vehicle-Volkswagen Tena Citi</t>
  </si>
  <si>
    <t>Lost exhibition stand</t>
  </si>
  <si>
    <t>Lost Dell Laptop</t>
  </si>
  <si>
    <t>Damaged Vehicle: Vw Cady</t>
  </si>
  <si>
    <t>Accident damages</t>
  </si>
  <si>
    <t>Towing and accident costs</t>
  </si>
  <si>
    <t>Accident costs</t>
  </si>
  <si>
    <t>Lost 3G cards</t>
  </si>
  <si>
    <t>Damaged Windscreen</t>
  </si>
  <si>
    <t>Lost laptop and other items</t>
  </si>
  <si>
    <t>Lost buster charger</t>
  </si>
  <si>
    <t>Interest charged</t>
  </si>
  <si>
    <t>Withdrawn</t>
  </si>
  <si>
    <t>(Cases from previous periods till 31 March 2016)</t>
  </si>
  <si>
    <t>Amounts Recovered</t>
  </si>
  <si>
    <t>Debt written off</t>
  </si>
  <si>
    <t>Balance Owing @ 31 October 2016</t>
  </si>
  <si>
    <t>Comment regarding debt recovery</t>
  </si>
  <si>
    <t>Debt taken in 2016-17</t>
  </si>
  <si>
    <t>Debt referred to legal services to assist recovery</t>
  </si>
  <si>
    <t>Debt referred to legal services to assist with recovery- Not SASSA employee</t>
  </si>
  <si>
    <t>Take on was done on 29/11/2016</t>
  </si>
  <si>
    <t>Take on was done on 29/11/2016 for R67,700.36</t>
  </si>
  <si>
    <t>Take on was done on 01/12/2016</t>
  </si>
  <si>
    <t>Referred to HO for final decision:ICT requested to provide additional information</t>
  </si>
  <si>
    <t>Busy collating information to begin investigation</t>
  </si>
  <si>
    <t>U Mntungwa</t>
  </si>
  <si>
    <t>W Hadebe</t>
  </si>
  <si>
    <t>N Mthembu</t>
  </si>
  <si>
    <t>S Ncala</t>
  </si>
  <si>
    <t>J Ntshangase</t>
  </si>
  <si>
    <t>T Masondo</t>
  </si>
  <si>
    <t>T Masondo, T Chili, M Zuma, Ms Cele (all district managers)</t>
  </si>
  <si>
    <t>N Mbanjwa</t>
  </si>
  <si>
    <t>Z Mhlongo</t>
  </si>
  <si>
    <t>M Khumalo</t>
  </si>
  <si>
    <t>T Dube</t>
  </si>
  <si>
    <t>Z Hlela &amp; F Ngeyane</t>
  </si>
  <si>
    <t>A Perumal</t>
  </si>
  <si>
    <t xml:space="preserve">Preapring documentation for presentation in next meeting </t>
  </si>
  <si>
    <t>Referred to State Attorney</t>
  </si>
  <si>
    <t>Written -off</t>
  </si>
  <si>
    <t>Evaluating responses from affected officials</t>
  </si>
  <si>
    <t>Missing Accessories (Fire Instingusher) For Sassa Vehicle (Minibus)</t>
  </si>
  <si>
    <t>Lost Wheelchair</t>
  </si>
  <si>
    <t>Wesbank- interest charges</t>
  </si>
  <si>
    <t>No Show -Accommodation</t>
  </si>
  <si>
    <t>To be recovered from the official</t>
  </si>
  <si>
    <t>Busy collating information to begin the investigation process- Also in process of assessing the correct values for the case</t>
  </si>
  <si>
    <t>Under investigation</t>
  </si>
  <si>
    <t>Reffered to Legal services for collection</t>
  </si>
  <si>
    <t>To be recovered from the service provider</t>
  </si>
  <si>
    <t>Case referred to Debt managet Unit on 22Feb 2017</t>
  </si>
  <si>
    <t>Fully recovered</t>
  </si>
  <si>
    <t>The Security Service Provider was found liable for the loss. The case has been referred to Legal Services for recovery</t>
  </si>
  <si>
    <t>Debt to be taken on after Official signed AOD</t>
  </si>
  <si>
    <t>Awaiting response from Avis Car rental regarding the details of the case/claim</t>
  </si>
  <si>
    <t>Matter under discussion between the DSD and SASSA to determine the outcome</t>
  </si>
  <si>
    <t>The official is found liable and the debt will be recoverd for his Leave gratuity since he resigned</t>
  </si>
  <si>
    <t>To be recovered from leave  gratuity as the official resigned</t>
  </si>
  <si>
    <t>The official appealed sanction</t>
  </si>
  <si>
    <t>Matter concluded by LRU and official was found liable for recovery.</t>
  </si>
  <si>
    <t xml:space="preserve">The official not yet signed AOD. </t>
  </si>
  <si>
    <t>Official Dismissed</t>
  </si>
  <si>
    <t>To be recovered from official</t>
  </si>
  <si>
    <t>To recover the cost from Third Party</t>
  </si>
  <si>
    <t>Written off</t>
  </si>
  <si>
    <t>Submission requesting additional information requested from district</t>
  </si>
  <si>
    <t>Referred for collection, however official appealed. Will be referred to REM for consideration</t>
  </si>
  <si>
    <t>Transferred to accounts receivable for collection</t>
  </si>
  <si>
    <t>No action taken, as Fruitless &amp; Wasteful was incorrectly disclosed. It was confirmed via e-mail by the owners of the Guest House that Mr Skei did utilise his accomodation as booked.</t>
  </si>
  <si>
    <t>Asset to provide value</t>
  </si>
  <si>
    <t>Approved by REM on 15 Feb 2017</t>
  </si>
  <si>
    <t>Cases finalized and  approved by the REM- to recover from official</t>
  </si>
  <si>
    <t>To be recovered from the official- Official appealed the debt</t>
  </si>
  <si>
    <t>Investigation at an advanced stage</t>
  </si>
  <si>
    <t>Returned by the Committee for further information</t>
  </si>
  <si>
    <t>To be recovered from Avis Car Rental party</t>
  </si>
  <si>
    <t>To recover the amount from official</t>
  </si>
  <si>
    <t>Letter of demand sent to debtor through SASSA Legal Services; further action will be taken if the conditions of the demand are not met by the debtor</t>
  </si>
  <si>
    <t>Enroute for approval</t>
  </si>
  <si>
    <t>Category of action taken</t>
  </si>
  <si>
    <t>Returned by the Committee for further information; to be deliberated in the next meeting</t>
  </si>
  <si>
    <t>Transferred to accounts receivable for collection, and R4 682.56 referred to Labour Relations for further investigation.</t>
  </si>
  <si>
    <t>Rika Trade&amp; Liso Busness  Enter Joint venture Dec 09  R 184 200.00</t>
  </si>
  <si>
    <t>Corrected balance</t>
  </si>
  <si>
    <t>Under investigation (The transaction was approved by former accounting officers, we are currently establsishin actual facts and detais surrounding it)</t>
  </si>
  <si>
    <t>The Agency is collating information to finalise its investigation</t>
  </si>
  <si>
    <t>Balance as at 31 March 2016</t>
  </si>
  <si>
    <t>Adjustment (resulting from confirmation of correct amounts involved)</t>
  </si>
  <si>
    <t>DAMAGES AND LOSSES</t>
  </si>
  <si>
    <t>PROGRESS ON IMPLEMENTATION OF RECOMMENDATIONS OF FMB/FMLC AS AT 31 JANUARY 2017</t>
  </si>
  <si>
    <t>Under review process in terms of approval delegations</t>
  </si>
  <si>
    <t>Under review in line with approval delegations</t>
  </si>
  <si>
    <t>First instalment of debt paid in February 2017</t>
  </si>
</sst>
</file>

<file path=xl/styles.xml><?xml version="1.0" encoding="utf-8"?>
<styleSheet xmlns="http://schemas.openxmlformats.org/spreadsheetml/2006/main">
  <numFmts count="4">
    <numFmt numFmtId="44" formatCode="_ &quot;R&quot;\ * #,##0.00_ ;_ &quot;R&quot;\ * \-#,##0.00_ ;_ &quot;R&quot;\ * &quot;-&quot;??_ ;_ @_ "/>
    <numFmt numFmtId="43" formatCode="_ * #,##0.00_ ;_ * \-#,##0.00_ ;_ * &quot;-&quot;??_ ;_ @_ "/>
    <numFmt numFmtId="164" formatCode="_(* #,##0.00_);_(* \(#,##0.00\);_(* &quot;-&quot;??_);_(@_)"/>
    <numFmt numFmtId="165" formatCode="#,##0.00_ ;\-#,##0.00\ "/>
  </numFmts>
  <fonts count="23">
    <font>
      <sz val="11"/>
      <color theme="1"/>
      <name val="Calibri"/>
      <family val="2"/>
      <scheme val="minor"/>
    </font>
    <font>
      <sz val="11"/>
      <color theme="1"/>
      <name val="Calibri"/>
      <family val="2"/>
      <scheme val="minor"/>
    </font>
    <font>
      <b/>
      <sz val="10"/>
      <color theme="1"/>
      <name val="Arial"/>
      <family val="2"/>
    </font>
    <font>
      <b/>
      <sz val="10"/>
      <name val="Arial"/>
      <family val="2"/>
    </font>
    <font>
      <sz val="10"/>
      <name val="Arial"/>
      <family val="2"/>
    </font>
    <font>
      <sz val="11"/>
      <name val="Arial"/>
      <family val="2"/>
    </font>
    <font>
      <sz val="11"/>
      <color theme="1"/>
      <name val="Arial"/>
      <family val="2"/>
    </font>
    <font>
      <sz val="10"/>
      <color rgb="FFFF0000"/>
      <name val="Arial"/>
      <family val="2"/>
    </font>
    <font>
      <b/>
      <sz val="9"/>
      <color indexed="81"/>
      <name val="Tahoma"/>
      <family val="2"/>
    </font>
    <font>
      <b/>
      <sz val="11"/>
      <color theme="1"/>
      <name val="Calibri"/>
      <family val="2"/>
      <scheme val="minor"/>
    </font>
    <font>
      <b/>
      <u/>
      <sz val="10"/>
      <name val="Arial"/>
      <family val="2"/>
    </font>
    <font>
      <b/>
      <u/>
      <sz val="10"/>
      <color theme="1"/>
      <name val="Arial"/>
      <family val="2"/>
    </font>
    <font>
      <sz val="11"/>
      <name val="Calibri"/>
      <family val="2"/>
      <scheme val="minor"/>
    </font>
    <font>
      <b/>
      <sz val="11"/>
      <color theme="1"/>
      <name val="Arial"/>
      <family val="2"/>
    </font>
    <font>
      <b/>
      <sz val="10"/>
      <color rgb="FFFF0000"/>
      <name val="Arial"/>
      <family val="2"/>
    </font>
    <font>
      <b/>
      <sz val="18"/>
      <color indexed="81"/>
      <name val="Tahoma"/>
      <family val="2"/>
    </font>
    <font>
      <sz val="9"/>
      <color indexed="81"/>
      <name val="Tahoma"/>
      <family val="2"/>
    </font>
    <font>
      <sz val="10"/>
      <name val="Arial"/>
      <family val="2"/>
    </font>
    <font>
      <b/>
      <u/>
      <sz val="10"/>
      <color rgb="FF00B0F0"/>
      <name val="Arial"/>
      <family val="2"/>
    </font>
    <font>
      <b/>
      <sz val="11"/>
      <color rgb="FFFF0000"/>
      <name val="Arial"/>
      <family val="2"/>
    </font>
    <font>
      <sz val="11"/>
      <color rgb="FFFF0000"/>
      <name val="Arial"/>
      <family val="2"/>
    </font>
    <font>
      <sz val="11"/>
      <color rgb="FFFF0000"/>
      <name val="Calibri"/>
      <family val="2"/>
      <scheme val="minor"/>
    </font>
    <font>
      <sz val="10"/>
      <color theme="1"/>
      <name val="Arial"/>
      <family val="2"/>
    </font>
  </fonts>
  <fills count="13">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00B05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79998168889431442"/>
        <bgColor indexed="64"/>
      </patternFill>
    </fill>
  </fills>
  <borders count="3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7">
    <xf numFmtId="0" fontId="0" fillId="0" borderId="0"/>
    <xf numFmtId="43"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0" fontId="4" fillId="0" borderId="0"/>
    <xf numFmtId="0" fontId="17" fillId="0" borderId="0"/>
    <xf numFmtId="164" fontId="4" fillId="0" borderId="0" applyFont="0" applyFill="0" applyBorder="0" applyAlignment="0" applyProtection="0"/>
  </cellStyleXfs>
  <cellXfs count="146">
    <xf numFmtId="0" fontId="0" fillId="0" borderId="0" xfId="0"/>
    <xf numFmtId="43" fontId="4" fillId="3" borderId="2" xfId="1" applyFont="1" applyFill="1" applyBorder="1" applyAlignment="1">
      <alignment vertical="top" wrapText="1"/>
    </xf>
    <xf numFmtId="0" fontId="4" fillId="3" borderId="3" xfId="0" applyFont="1" applyFill="1" applyBorder="1" applyAlignment="1">
      <alignment horizontal="left" vertical="top" wrapText="1"/>
    </xf>
    <xf numFmtId="165" fontId="4" fillId="3" borderId="3" xfId="0" applyNumberFormat="1" applyFont="1" applyFill="1" applyBorder="1" applyAlignment="1">
      <alignment horizontal="right" vertical="top"/>
    </xf>
    <xf numFmtId="0" fontId="4" fillId="3" borderId="3" xfId="0" applyFont="1" applyFill="1" applyBorder="1"/>
    <xf numFmtId="0" fontId="4" fillId="3" borderId="3" xfId="0" applyFont="1" applyFill="1" applyBorder="1" applyAlignment="1">
      <alignment horizontal="left" vertical="top"/>
    </xf>
    <xf numFmtId="0" fontId="4" fillId="3" borderId="3" xfId="0" applyFont="1" applyFill="1" applyBorder="1" applyAlignment="1">
      <alignment horizontal="left" vertical="top" wrapText="1" shrinkToFit="1"/>
    </xf>
    <xf numFmtId="43" fontId="4" fillId="3" borderId="3" xfId="1" applyFont="1" applyFill="1" applyBorder="1" applyAlignment="1">
      <alignment vertical="top" wrapText="1"/>
    </xf>
    <xf numFmtId="0" fontId="4" fillId="3" borderId="3" xfId="0" applyFont="1" applyFill="1" applyBorder="1" applyAlignment="1">
      <alignment vertical="top"/>
    </xf>
    <xf numFmtId="43" fontId="4" fillId="3" borderId="3" xfId="1" applyFont="1" applyFill="1" applyBorder="1" applyAlignment="1">
      <alignment horizontal="left" vertical="top" wrapText="1"/>
    </xf>
    <xf numFmtId="0" fontId="9" fillId="0" borderId="0" xfId="0" applyFont="1"/>
    <xf numFmtId="0" fontId="4" fillId="3" borderId="3" xfId="0" applyFont="1" applyFill="1" applyBorder="1" applyAlignment="1">
      <alignment vertical="top" wrapText="1"/>
    </xf>
    <xf numFmtId="0" fontId="5" fillId="3" borderId="3" xfId="0" applyFont="1" applyFill="1" applyBorder="1" applyAlignment="1">
      <alignment horizontal="left" vertical="top" wrapText="1"/>
    </xf>
    <xf numFmtId="0" fontId="10" fillId="0" borderId="0" xfId="0" applyFont="1" applyAlignment="1">
      <alignment horizontal="left"/>
    </xf>
    <xf numFmtId="0" fontId="4" fillId="3" borderId="3" xfId="4" applyFont="1" applyFill="1" applyBorder="1" applyAlignment="1">
      <alignment vertical="top" wrapText="1"/>
    </xf>
    <xf numFmtId="43" fontId="0" fillId="0" borderId="0" xfId="0" applyNumberFormat="1"/>
    <xf numFmtId="17" fontId="4" fillId="3" borderId="3" xfId="2" applyNumberFormat="1" applyFont="1" applyFill="1" applyBorder="1" applyAlignment="1">
      <alignment horizontal="left" vertical="top"/>
    </xf>
    <xf numFmtId="43" fontId="0" fillId="0" borderId="0" xfId="1" applyFont="1"/>
    <xf numFmtId="0" fontId="11" fillId="0" borderId="0" xfId="0" applyFont="1" applyAlignment="1">
      <alignment horizontal="left"/>
    </xf>
    <xf numFmtId="0" fontId="4" fillId="3" borderId="2" xfId="0" applyFont="1" applyFill="1" applyBorder="1" applyAlignment="1">
      <alignment horizontal="left" vertical="top" wrapText="1"/>
    </xf>
    <xf numFmtId="0" fontId="0" fillId="0" borderId="0" xfId="0" applyAlignment="1">
      <alignment vertical="top"/>
    </xf>
    <xf numFmtId="44" fontId="4" fillId="3" borderId="3" xfId="3" applyNumberFormat="1" applyFont="1" applyFill="1" applyBorder="1" applyAlignment="1">
      <alignment vertical="top"/>
    </xf>
    <xf numFmtId="43" fontId="4" fillId="3" borderId="3" xfId="1" applyFont="1" applyFill="1" applyBorder="1" applyAlignment="1">
      <alignment vertical="top"/>
    </xf>
    <xf numFmtId="2" fontId="4" fillId="3" borderId="3" xfId="1" applyNumberFormat="1" applyFont="1" applyFill="1" applyBorder="1" applyAlignment="1">
      <alignment vertical="top"/>
    </xf>
    <xf numFmtId="0" fontId="12" fillId="0" borderId="0" xfId="0" applyFont="1" applyAlignment="1">
      <alignment vertical="top"/>
    </xf>
    <xf numFmtId="164" fontId="4" fillId="3" borderId="3" xfId="1" applyNumberFormat="1" applyFont="1" applyFill="1" applyBorder="1" applyAlignment="1">
      <alignment vertical="top" wrapText="1"/>
    </xf>
    <xf numFmtId="17" fontId="4" fillId="3" borderId="3" xfId="0" quotePrefix="1" applyNumberFormat="1" applyFont="1" applyFill="1" applyBorder="1" applyAlignment="1">
      <alignment horizontal="left" vertical="top" wrapText="1"/>
    </xf>
    <xf numFmtId="0" fontId="4" fillId="3" borderId="4" xfId="0" applyFont="1" applyFill="1" applyBorder="1" applyAlignment="1">
      <alignment vertical="top" wrapText="1"/>
    </xf>
    <xf numFmtId="0" fontId="4" fillId="3" borderId="2" xfId="0" applyFont="1" applyFill="1" applyBorder="1" applyAlignment="1">
      <alignment vertical="top" wrapText="1"/>
    </xf>
    <xf numFmtId="43" fontId="3" fillId="8" borderId="5" xfId="1" applyFont="1" applyFill="1" applyBorder="1" applyAlignment="1">
      <alignment vertical="top"/>
    </xf>
    <xf numFmtId="0" fontId="4" fillId="3" borderId="3" xfId="0" applyFont="1" applyFill="1" applyBorder="1" applyAlignment="1">
      <alignment horizontal="left" wrapText="1"/>
    </xf>
    <xf numFmtId="43" fontId="2" fillId="2" borderId="5" xfId="1" applyFont="1" applyFill="1" applyBorder="1" applyAlignment="1">
      <alignment vertical="top"/>
    </xf>
    <xf numFmtId="43" fontId="3" fillId="6" borderId="8" xfId="1" applyFont="1" applyFill="1" applyBorder="1" applyAlignment="1">
      <alignment vertical="top" wrapText="1"/>
    </xf>
    <xf numFmtId="0" fontId="4" fillId="3" borderId="7" xfId="0" applyFont="1" applyFill="1" applyBorder="1" applyAlignment="1">
      <alignment horizontal="center" vertical="top" wrapText="1"/>
    </xf>
    <xf numFmtId="0" fontId="4" fillId="3" borderId="1" xfId="0" applyFont="1" applyFill="1" applyBorder="1" applyAlignment="1">
      <alignment horizontal="left" vertical="top" wrapText="1"/>
    </xf>
    <xf numFmtId="0" fontId="4" fillId="3" borderId="1" xfId="0" applyFont="1" applyFill="1" applyBorder="1" applyAlignment="1">
      <alignment horizontal="left" vertical="top" wrapText="1" shrinkToFit="1"/>
    </xf>
    <xf numFmtId="165" fontId="4" fillId="3" borderId="1" xfId="0" applyNumberFormat="1" applyFont="1" applyFill="1" applyBorder="1" applyAlignment="1">
      <alignment horizontal="right" vertical="top"/>
    </xf>
    <xf numFmtId="43" fontId="4" fillId="3" borderId="6" xfId="1" applyFont="1" applyFill="1" applyBorder="1" applyAlignment="1">
      <alignment vertical="top"/>
    </xf>
    <xf numFmtId="43" fontId="4" fillId="3" borderId="2" xfId="1" applyFont="1" applyFill="1" applyBorder="1" applyAlignment="1">
      <alignment vertical="top"/>
    </xf>
    <xf numFmtId="0" fontId="6" fillId="0" borderId="0" xfId="0" applyFont="1"/>
    <xf numFmtId="43" fontId="6" fillId="0" borderId="0" xfId="0" applyNumberFormat="1" applyFont="1"/>
    <xf numFmtId="43" fontId="5" fillId="3" borderId="3" xfId="1" applyFont="1" applyFill="1" applyBorder="1" applyAlignment="1">
      <alignment vertical="top"/>
    </xf>
    <xf numFmtId="0" fontId="4" fillId="3" borderId="3" xfId="0" applyFont="1" applyFill="1" applyBorder="1" applyAlignment="1">
      <alignment horizontal="left"/>
    </xf>
    <xf numFmtId="164" fontId="4" fillId="3" borderId="3" xfId="1" applyNumberFormat="1" applyFont="1" applyFill="1" applyBorder="1" applyAlignment="1">
      <alignment horizontal="left" vertical="top" wrapText="1"/>
    </xf>
    <xf numFmtId="43" fontId="4" fillId="3" borderId="1" xfId="1" applyFont="1" applyFill="1" applyBorder="1" applyAlignment="1">
      <alignment vertical="top" wrapText="1"/>
    </xf>
    <xf numFmtId="0" fontId="18" fillId="0" borderId="0" xfId="0" applyFont="1" applyAlignment="1">
      <alignment horizontal="left"/>
    </xf>
    <xf numFmtId="43" fontId="4" fillId="3" borderId="6" xfId="1" applyFont="1" applyFill="1" applyBorder="1" applyAlignment="1">
      <alignment vertical="top" wrapText="1"/>
    </xf>
    <xf numFmtId="0" fontId="4" fillId="3" borderId="9" xfId="0" applyFont="1" applyFill="1" applyBorder="1" applyAlignment="1">
      <alignment horizontal="center" vertical="top" wrapText="1"/>
    </xf>
    <xf numFmtId="0" fontId="19" fillId="0" borderId="0" xfId="0" applyFont="1"/>
    <xf numFmtId="0" fontId="6" fillId="0" borderId="0" xfId="0" applyFont="1" applyAlignment="1">
      <alignment vertical="top"/>
    </xf>
    <xf numFmtId="0" fontId="5" fillId="3" borderId="2" xfId="0" applyFont="1" applyFill="1" applyBorder="1" applyAlignment="1">
      <alignment vertical="top" wrapText="1"/>
    </xf>
    <xf numFmtId="0" fontId="6" fillId="3" borderId="0" xfId="0" applyFont="1" applyFill="1"/>
    <xf numFmtId="0" fontId="5" fillId="3" borderId="2" xfId="0" applyFont="1" applyFill="1" applyBorder="1" applyAlignment="1">
      <alignment wrapText="1"/>
    </xf>
    <xf numFmtId="0" fontId="5" fillId="3" borderId="3" xfId="0" applyFont="1" applyFill="1" applyBorder="1" applyAlignment="1">
      <alignment vertical="top"/>
    </xf>
    <xf numFmtId="0" fontId="5" fillId="3" borderId="3" xfId="0" applyFont="1" applyFill="1" applyBorder="1" applyAlignment="1">
      <alignment wrapText="1"/>
    </xf>
    <xf numFmtId="0" fontId="13" fillId="3" borderId="0" xfId="0" applyFont="1" applyFill="1"/>
    <xf numFmtId="165" fontId="13" fillId="0" borderId="5" xfId="0" applyNumberFormat="1" applyFont="1" applyBorder="1"/>
    <xf numFmtId="43" fontId="6" fillId="3" borderId="0" xfId="0" applyNumberFormat="1" applyFont="1" applyFill="1"/>
    <xf numFmtId="0" fontId="0" fillId="11" borderId="0" xfId="0" applyFill="1"/>
    <xf numFmtId="0" fontId="6" fillId="11" borderId="0" xfId="0" applyFont="1" applyFill="1"/>
    <xf numFmtId="43" fontId="6" fillId="11" borderId="0" xfId="0" applyNumberFormat="1" applyFont="1" applyFill="1"/>
    <xf numFmtId="164" fontId="0" fillId="11" borderId="0" xfId="0" applyNumberFormat="1" applyFill="1"/>
    <xf numFmtId="164" fontId="21" fillId="0" borderId="0" xfId="0" applyNumberFormat="1" applyFont="1"/>
    <xf numFmtId="0" fontId="5" fillId="0" borderId="0" xfId="0" applyFont="1"/>
    <xf numFmtId="43" fontId="6" fillId="0" borderId="0" xfId="0" applyNumberFormat="1" applyFont="1" applyAlignment="1">
      <alignment vertical="top"/>
    </xf>
    <xf numFmtId="43" fontId="20" fillId="0" borderId="0" xfId="1" applyFont="1"/>
    <xf numFmtId="165" fontId="9" fillId="0" borderId="5" xfId="0" applyNumberFormat="1" applyFont="1" applyBorder="1"/>
    <xf numFmtId="0" fontId="4" fillId="3" borderId="10" xfId="0" applyFont="1" applyFill="1" applyBorder="1" applyAlignment="1">
      <alignment horizontal="center" vertical="top" wrapText="1"/>
    </xf>
    <xf numFmtId="0" fontId="4" fillId="3" borderId="11" xfId="0" applyFont="1" applyFill="1" applyBorder="1" applyAlignment="1">
      <alignment horizontal="left" vertical="top" wrapText="1"/>
    </xf>
    <xf numFmtId="0" fontId="4" fillId="3" borderId="11" xfId="0" applyFont="1" applyFill="1" applyBorder="1" applyAlignment="1">
      <alignment horizontal="left" vertical="top" wrapText="1" shrinkToFit="1"/>
    </xf>
    <xf numFmtId="165" fontId="4" fillId="3" borderId="11" xfId="0" applyNumberFormat="1" applyFont="1" applyFill="1" applyBorder="1" applyAlignment="1">
      <alignment horizontal="right" vertical="top"/>
    </xf>
    <xf numFmtId="43" fontId="4" fillId="3" borderId="12" xfId="1" applyFont="1" applyFill="1" applyBorder="1" applyAlignment="1">
      <alignment horizontal="left" vertical="top" wrapText="1"/>
    </xf>
    <xf numFmtId="43" fontId="4" fillId="3" borderId="13" xfId="1" applyFont="1" applyFill="1" applyBorder="1" applyAlignment="1">
      <alignment horizontal="left" vertical="top" wrapText="1"/>
    </xf>
    <xf numFmtId="43" fontId="4" fillId="3" borderId="14" xfId="1" applyFont="1" applyFill="1" applyBorder="1" applyAlignment="1">
      <alignment horizontal="left" vertical="top" wrapText="1"/>
    </xf>
    <xf numFmtId="0" fontId="4" fillId="3" borderId="14" xfId="0" applyFont="1" applyFill="1" applyBorder="1" applyAlignment="1">
      <alignment vertical="top" wrapText="1"/>
    </xf>
    <xf numFmtId="17" fontId="4" fillId="3" borderId="14" xfId="0" applyNumberFormat="1"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3" xfId="0" applyFont="1" applyFill="1" applyBorder="1" applyAlignment="1">
      <alignment horizontal="left" vertical="top" wrapText="1"/>
    </xf>
    <xf numFmtId="43" fontId="4" fillId="3" borderId="14" xfId="1" applyFont="1" applyFill="1" applyBorder="1" applyAlignment="1">
      <alignment vertical="top" wrapText="1"/>
    </xf>
    <xf numFmtId="0" fontId="4" fillId="3" borderId="15" xfId="0" applyFont="1" applyFill="1" applyBorder="1" applyAlignment="1">
      <alignment horizontal="center" vertical="top" wrapText="1"/>
    </xf>
    <xf numFmtId="0" fontId="4" fillId="3" borderId="16" xfId="0" applyFont="1" applyFill="1" applyBorder="1" applyAlignment="1">
      <alignment horizontal="left" vertical="top" wrapText="1"/>
    </xf>
    <xf numFmtId="43" fontId="3" fillId="4" borderId="8" xfId="0" applyNumberFormat="1" applyFont="1" applyFill="1" applyBorder="1" applyAlignment="1">
      <alignment vertical="top"/>
    </xf>
    <xf numFmtId="43" fontId="3" fillId="2" borderId="8" xfId="0" applyNumberFormat="1" applyFont="1" applyFill="1" applyBorder="1" applyAlignment="1">
      <alignment vertical="top"/>
    </xf>
    <xf numFmtId="43" fontId="3" fillId="9" borderId="8" xfId="1" applyFont="1" applyFill="1" applyBorder="1" applyAlignment="1">
      <alignment vertical="top" wrapText="1"/>
    </xf>
    <xf numFmtId="43" fontId="3" fillId="7" borderId="8" xfId="1" applyFont="1" applyFill="1" applyBorder="1" applyAlignment="1">
      <alignment vertical="top" wrapText="1"/>
    </xf>
    <xf numFmtId="43" fontId="3" fillId="6" borderId="8" xfId="0" applyNumberFormat="1" applyFont="1" applyFill="1" applyBorder="1" applyAlignment="1">
      <alignment vertical="top" wrapText="1"/>
    </xf>
    <xf numFmtId="43" fontId="3" fillId="5" borderId="8" xfId="1" applyFont="1" applyFill="1" applyBorder="1" applyAlignment="1">
      <alignment vertical="top" wrapText="1"/>
    </xf>
    <xf numFmtId="43" fontId="4" fillId="3" borderId="10" xfId="1" applyFont="1" applyFill="1" applyBorder="1" applyAlignment="1">
      <alignment horizontal="left" vertical="top" wrapText="1"/>
    </xf>
    <xf numFmtId="43" fontId="4" fillId="3" borderId="11" xfId="1" applyFont="1" applyFill="1" applyBorder="1" applyAlignment="1">
      <alignment vertical="top" wrapText="1"/>
    </xf>
    <xf numFmtId="43" fontId="4" fillId="3" borderId="11" xfId="1" applyFont="1" applyFill="1" applyBorder="1" applyAlignment="1">
      <alignment vertical="top"/>
    </xf>
    <xf numFmtId="43" fontId="4" fillId="3" borderId="12" xfId="1" applyFont="1" applyFill="1" applyBorder="1" applyAlignment="1">
      <alignment vertical="top"/>
    </xf>
    <xf numFmtId="43" fontId="4" fillId="3" borderId="9" xfId="1" applyFont="1" applyFill="1" applyBorder="1" applyAlignment="1">
      <alignment horizontal="left" vertical="top" wrapText="1"/>
    </xf>
    <xf numFmtId="43" fontId="4" fillId="3" borderId="14" xfId="1" applyFont="1" applyFill="1" applyBorder="1" applyAlignment="1">
      <alignment vertical="top"/>
    </xf>
    <xf numFmtId="43" fontId="4" fillId="3" borderId="7" xfId="1" applyFont="1" applyFill="1" applyBorder="1" applyAlignment="1">
      <alignment horizontal="left" vertical="top" wrapText="1"/>
    </xf>
    <xf numFmtId="43" fontId="4" fillId="3" borderId="15" xfId="1" applyFont="1" applyFill="1" applyBorder="1" applyAlignment="1">
      <alignment horizontal="left" vertical="top" wrapText="1"/>
    </xf>
    <xf numFmtId="43" fontId="4" fillId="3" borderId="17" xfId="1" applyFont="1" applyFill="1" applyBorder="1" applyAlignment="1">
      <alignment vertical="top" wrapText="1"/>
    </xf>
    <xf numFmtId="43" fontId="4" fillId="3" borderId="1" xfId="1" applyFont="1" applyFill="1" applyBorder="1" applyAlignment="1">
      <alignment vertical="top"/>
    </xf>
    <xf numFmtId="43" fontId="4" fillId="3" borderId="16" xfId="1" applyFont="1" applyFill="1" applyBorder="1" applyAlignment="1">
      <alignment vertical="top"/>
    </xf>
    <xf numFmtId="0" fontId="4" fillId="3" borderId="11" xfId="0" applyFont="1" applyFill="1" applyBorder="1" applyAlignment="1">
      <alignment horizontal="left" vertical="top"/>
    </xf>
    <xf numFmtId="0" fontId="4" fillId="3" borderId="11" xfId="0" applyFont="1" applyFill="1" applyBorder="1" applyAlignment="1">
      <alignment vertical="top" wrapText="1"/>
    </xf>
    <xf numFmtId="0" fontId="22" fillId="3" borderId="14" xfId="0" applyFont="1" applyFill="1" applyBorder="1" applyAlignment="1">
      <alignment wrapText="1"/>
    </xf>
    <xf numFmtId="0" fontId="4" fillId="3" borderId="14" xfId="0" applyFont="1" applyFill="1" applyBorder="1" applyAlignment="1">
      <alignment horizontal="left" wrapText="1"/>
    </xf>
    <xf numFmtId="0" fontId="4" fillId="3" borderId="13" xfId="0" applyFont="1" applyFill="1" applyBorder="1" applyAlignment="1">
      <alignment horizontal="left" wrapText="1"/>
    </xf>
    <xf numFmtId="165" fontId="4" fillId="3" borderId="14" xfId="0" applyNumberFormat="1" applyFont="1" applyFill="1" applyBorder="1" applyAlignment="1">
      <alignment horizontal="left" vertical="top" wrapText="1"/>
    </xf>
    <xf numFmtId="0" fontId="4" fillId="3" borderId="18" xfId="0" applyFont="1" applyFill="1" applyBorder="1" applyAlignment="1">
      <alignment horizontal="center" vertical="top" wrapText="1"/>
    </xf>
    <xf numFmtId="43" fontId="4" fillId="3" borderId="16" xfId="1" applyFont="1" applyFill="1" applyBorder="1" applyAlignment="1">
      <alignment horizontal="left" vertical="top" wrapText="1"/>
    </xf>
    <xf numFmtId="0" fontId="5" fillId="3" borderId="11" xfId="0" applyFont="1" applyFill="1" applyBorder="1" applyAlignment="1">
      <alignment vertical="top" wrapText="1"/>
    </xf>
    <xf numFmtId="0" fontId="12" fillId="0" borderId="9" xfId="0" applyFont="1" applyBorder="1" applyAlignment="1">
      <alignment vertical="top" wrapText="1"/>
    </xf>
    <xf numFmtId="17" fontId="4" fillId="3" borderId="7" xfId="0" applyNumberFormat="1"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18" xfId="0" applyFont="1" applyFill="1" applyBorder="1" applyAlignment="1">
      <alignment horizontal="left" vertical="top" wrapText="1"/>
    </xf>
    <xf numFmtId="43" fontId="14" fillId="3" borderId="20" xfId="1" applyFont="1" applyFill="1" applyBorder="1" applyAlignment="1">
      <alignment vertical="top"/>
    </xf>
    <xf numFmtId="43" fontId="4" fillId="3" borderId="20" xfId="1" applyFont="1" applyFill="1" applyBorder="1" applyAlignment="1">
      <alignment vertical="top"/>
    </xf>
    <xf numFmtId="43" fontId="7" fillId="3" borderId="20" xfId="1" applyFont="1" applyFill="1" applyBorder="1" applyAlignment="1">
      <alignment vertical="top"/>
    </xf>
    <xf numFmtId="43" fontId="4" fillId="3" borderId="21" xfId="1" applyFont="1" applyFill="1" applyBorder="1" applyAlignment="1">
      <alignment vertical="top"/>
    </xf>
    <xf numFmtId="165" fontId="4" fillId="3" borderId="22" xfId="0" applyNumberFormat="1" applyFont="1" applyFill="1" applyBorder="1" applyAlignment="1">
      <alignment horizontal="right" vertical="top"/>
    </xf>
    <xf numFmtId="43" fontId="4" fillId="3" borderId="19" xfId="1" applyFont="1" applyFill="1" applyBorder="1" applyAlignment="1">
      <alignment vertical="top"/>
    </xf>
    <xf numFmtId="43" fontId="3" fillId="3" borderId="8" xfId="1" applyFont="1" applyFill="1" applyBorder="1" applyAlignment="1">
      <alignment vertical="top" wrapText="1"/>
    </xf>
    <xf numFmtId="165" fontId="9" fillId="0" borderId="0" xfId="0" applyNumberFormat="1" applyFont="1" applyBorder="1"/>
    <xf numFmtId="43" fontId="7" fillId="3" borderId="3" xfId="1" applyFont="1" applyFill="1" applyBorder="1" applyAlignment="1">
      <alignment vertical="top"/>
    </xf>
    <xf numFmtId="0" fontId="3" fillId="5" borderId="24" xfId="0" applyFont="1" applyFill="1" applyBorder="1" applyAlignment="1">
      <alignment vertical="top"/>
    </xf>
    <xf numFmtId="0" fontId="3" fillId="5" borderId="25" xfId="0" applyFont="1" applyFill="1" applyBorder="1" applyAlignment="1">
      <alignment vertical="top"/>
    </xf>
    <xf numFmtId="0" fontId="3" fillId="12" borderId="25" xfId="0" applyFont="1" applyFill="1" applyBorder="1" applyAlignment="1">
      <alignment vertical="top" wrapText="1"/>
    </xf>
    <xf numFmtId="0" fontId="3" fillId="12" borderId="25" xfId="0" applyFont="1" applyFill="1" applyBorder="1" applyAlignment="1">
      <alignment vertical="top"/>
    </xf>
    <xf numFmtId="0" fontId="3" fillId="5" borderId="25" xfId="0" applyFont="1" applyFill="1" applyBorder="1" applyAlignment="1">
      <alignment vertical="top" wrapText="1"/>
    </xf>
    <xf numFmtId="0" fontId="3" fillId="10" borderId="25" xfId="0" applyFont="1" applyFill="1" applyBorder="1" applyAlignment="1">
      <alignment vertical="top" wrapText="1"/>
    </xf>
    <xf numFmtId="0" fontId="3" fillId="4" borderId="25" xfId="0" applyFont="1" applyFill="1" applyBorder="1" applyAlignment="1">
      <alignment vertical="top"/>
    </xf>
    <xf numFmtId="0" fontId="3" fillId="2" borderId="25" xfId="0" applyFont="1" applyFill="1" applyBorder="1" applyAlignment="1">
      <alignment vertical="top"/>
    </xf>
    <xf numFmtId="0" fontId="3" fillId="7" borderId="25" xfId="0" applyFont="1" applyFill="1" applyBorder="1" applyAlignment="1">
      <alignment vertical="top" wrapText="1"/>
    </xf>
    <xf numFmtId="0" fontId="3" fillId="6" borderId="25" xfId="0" applyFont="1" applyFill="1" applyBorder="1" applyAlignment="1">
      <alignment vertical="top" wrapText="1"/>
    </xf>
    <xf numFmtId="0" fontId="3" fillId="10" borderId="26" xfId="0" applyFont="1" applyFill="1" applyBorder="1" applyAlignment="1">
      <alignment vertical="top" wrapText="1"/>
    </xf>
    <xf numFmtId="0" fontId="12" fillId="3" borderId="14" xfId="0" applyFont="1" applyFill="1" applyBorder="1" applyAlignment="1">
      <alignment vertical="top" wrapText="1"/>
    </xf>
    <xf numFmtId="0" fontId="12" fillId="3" borderId="14" xfId="0" applyFont="1" applyFill="1" applyBorder="1" applyAlignment="1">
      <alignment wrapText="1"/>
    </xf>
    <xf numFmtId="0" fontId="12" fillId="3" borderId="14" xfId="0" applyFont="1" applyFill="1" applyBorder="1"/>
    <xf numFmtId="0" fontId="3" fillId="5" borderId="23" xfId="0" applyFont="1" applyFill="1" applyBorder="1" applyAlignment="1">
      <alignment vertical="top"/>
    </xf>
    <xf numFmtId="0" fontId="3" fillId="4" borderId="25" xfId="0" applyFont="1" applyFill="1" applyBorder="1" applyAlignment="1">
      <alignment vertical="top" wrapText="1"/>
    </xf>
    <xf numFmtId="0" fontId="4" fillId="3" borderId="4" xfId="0" applyFont="1" applyFill="1" applyBorder="1" applyAlignment="1">
      <alignment horizontal="left" vertical="top" wrapText="1"/>
    </xf>
    <xf numFmtId="0" fontId="3" fillId="5" borderId="27" xfId="0" applyFont="1" applyFill="1" applyBorder="1" applyAlignment="1">
      <alignment vertical="top"/>
    </xf>
    <xf numFmtId="0" fontId="22" fillId="3" borderId="28" xfId="0" applyFont="1" applyFill="1" applyBorder="1" applyAlignment="1">
      <alignment vertical="top" wrapText="1"/>
    </xf>
    <xf numFmtId="43" fontId="4" fillId="3" borderId="29" xfId="1" applyFont="1" applyFill="1" applyBorder="1" applyAlignment="1">
      <alignment horizontal="left" vertical="top" wrapText="1"/>
    </xf>
    <xf numFmtId="43" fontId="4" fillId="3" borderId="28" xfId="1" applyFont="1" applyFill="1" applyBorder="1" applyAlignment="1">
      <alignment horizontal="left" vertical="top" wrapText="1"/>
    </xf>
    <xf numFmtId="0" fontId="4" fillId="3" borderId="28" xfId="0" applyFont="1" applyFill="1" applyBorder="1" applyAlignment="1">
      <alignment vertical="top" wrapText="1"/>
    </xf>
    <xf numFmtId="0" fontId="4" fillId="3" borderId="28" xfId="0" applyFont="1" applyFill="1" applyBorder="1" applyAlignment="1">
      <alignment horizontal="left" vertical="top" wrapText="1"/>
    </xf>
    <xf numFmtId="0" fontId="22" fillId="3" borderId="3" xfId="0" applyFont="1" applyFill="1" applyBorder="1" applyAlignment="1">
      <alignment vertical="top" wrapText="1"/>
    </xf>
    <xf numFmtId="0" fontId="0" fillId="0" borderId="3" xfId="0" applyBorder="1" applyAlignment="1">
      <alignment vertical="top" wrapText="1"/>
    </xf>
    <xf numFmtId="0" fontId="5" fillId="3" borderId="3" xfId="0" applyFont="1" applyFill="1" applyBorder="1" applyAlignment="1">
      <alignment vertical="top" wrapText="1"/>
    </xf>
  </cellXfs>
  <cellStyles count="7">
    <cellStyle name="Comma" xfId="1" builtinId="3"/>
    <cellStyle name="Comma 2" xfId="2"/>
    <cellStyle name="Comma 4" xfId="6"/>
    <cellStyle name="Currency" xfId="3" builtinId="4"/>
    <cellStyle name="Normal" xfId="0" builtinId="0"/>
    <cellStyle name="Normal 2" xfId="4"/>
    <cellStyle name="Normal 6"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filterMode="1">
    <tabColor rgb="FF92D050"/>
  </sheetPr>
  <dimension ref="A1:T199"/>
  <sheetViews>
    <sheetView tabSelected="1" topLeftCell="I1" zoomScale="70" zoomScaleNormal="70" workbookViewId="0">
      <selection activeCell="S43" sqref="S43"/>
    </sheetView>
  </sheetViews>
  <sheetFormatPr defaultColWidth="8.85546875" defaultRowHeight="14.25"/>
  <cols>
    <col min="1" max="2" width="8.85546875" style="39"/>
    <col min="3" max="3" width="21.140625" style="39" customWidth="1"/>
    <col min="4" max="4" width="20.28515625" style="39" customWidth="1"/>
    <col min="5" max="7" width="22.28515625" style="39" customWidth="1"/>
    <col min="8" max="8" width="16.42578125" style="39" customWidth="1"/>
    <col min="9" max="9" width="15" style="39" customWidth="1"/>
    <col min="10" max="10" width="15.28515625" style="39" customWidth="1"/>
    <col min="11" max="11" width="14.7109375" style="39" customWidth="1"/>
    <col min="12" max="12" width="15.28515625" style="39" bestFit="1" customWidth="1"/>
    <col min="13" max="16" width="15.28515625" style="39" customWidth="1"/>
    <col min="17" max="17" width="16.140625" style="39" customWidth="1"/>
    <col min="18" max="19" width="15.7109375" style="39" customWidth="1"/>
    <col min="20" max="20" width="14.7109375" style="39" customWidth="1"/>
    <col min="21" max="21" width="10.28515625" style="39" customWidth="1"/>
    <col min="22" max="16384" width="8.85546875" style="39"/>
  </cols>
  <sheetData>
    <row r="1" spans="1:20">
      <c r="A1" s="13" t="s">
        <v>226</v>
      </c>
    </row>
    <row r="2" spans="1:20">
      <c r="A2" s="13" t="s">
        <v>469</v>
      </c>
    </row>
    <row r="3" spans="1:20">
      <c r="A3" s="45" t="s">
        <v>392</v>
      </c>
    </row>
    <row r="4" spans="1:20">
      <c r="A4" s="13"/>
    </row>
    <row r="5" spans="1:20">
      <c r="A5" s="18" t="s">
        <v>470</v>
      </c>
    </row>
    <row r="6" spans="1:20" ht="15" thickBot="1">
      <c r="A6" s="18"/>
    </row>
    <row r="7" spans="1:20" s="49" customFormat="1" ht="51.75" thickBot="1">
      <c r="A7" s="134" t="s">
        <v>228</v>
      </c>
      <c r="B7" s="120" t="s">
        <v>0</v>
      </c>
      <c r="C7" s="121" t="s">
        <v>229</v>
      </c>
      <c r="D7" s="121" t="s">
        <v>230</v>
      </c>
      <c r="E7" s="122" t="s">
        <v>467</v>
      </c>
      <c r="F7" s="122" t="s">
        <v>468</v>
      </c>
      <c r="G7" s="123" t="s">
        <v>464</v>
      </c>
      <c r="H7" s="137" t="s">
        <v>367</v>
      </c>
      <c r="I7" s="125" t="s">
        <v>460</v>
      </c>
      <c r="J7" s="135" t="s">
        <v>224</v>
      </c>
      <c r="K7" s="127" t="s">
        <v>225</v>
      </c>
      <c r="L7" s="125" t="s">
        <v>397</v>
      </c>
      <c r="M7" s="125" t="s">
        <v>393</v>
      </c>
      <c r="N7" s="125" t="s">
        <v>394</v>
      </c>
      <c r="O7" s="125" t="s">
        <v>395</v>
      </c>
      <c r="P7" s="125" t="s">
        <v>258</v>
      </c>
      <c r="Q7" s="128" t="s">
        <v>231</v>
      </c>
      <c r="R7" s="129" t="s">
        <v>232</v>
      </c>
      <c r="S7" s="130" t="s">
        <v>396</v>
      </c>
      <c r="T7" s="39"/>
    </row>
    <row r="8" spans="1:20" s="51" customFormat="1" ht="57" hidden="1">
      <c r="A8" s="67">
        <v>1</v>
      </c>
      <c r="B8" s="98" t="s">
        <v>27</v>
      </c>
      <c r="C8" s="68" t="s">
        <v>1</v>
      </c>
      <c r="D8" s="99" t="s">
        <v>370</v>
      </c>
      <c r="E8" s="70">
        <v>6925.58</v>
      </c>
      <c r="F8" s="116">
        <v>0</v>
      </c>
      <c r="G8" s="115">
        <f>E8+F8</f>
        <v>6925.58</v>
      </c>
      <c r="H8" s="143" t="s">
        <v>471</v>
      </c>
      <c r="I8" s="136" t="s">
        <v>459</v>
      </c>
      <c r="J8" s="88">
        <v>0</v>
      </c>
      <c r="K8" s="88">
        <v>0</v>
      </c>
      <c r="L8" s="88">
        <f>E8</f>
        <v>6925.58</v>
      </c>
      <c r="M8" s="88"/>
      <c r="N8" s="88"/>
      <c r="O8" s="88">
        <f t="shared" ref="O8:O71" si="0">L8-M8-N8-P8</f>
        <v>6925.58</v>
      </c>
      <c r="P8" s="88"/>
      <c r="Q8" s="89">
        <v>0</v>
      </c>
      <c r="R8" s="89">
        <v>0</v>
      </c>
      <c r="S8" s="106" t="s">
        <v>472</v>
      </c>
    </row>
    <row r="9" spans="1:20" s="51" customFormat="1" ht="38.25" hidden="1">
      <c r="A9" s="33">
        <v>2</v>
      </c>
      <c r="B9" s="5" t="s">
        <v>27</v>
      </c>
      <c r="C9" s="11" t="s">
        <v>2</v>
      </c>
      <c r="D9" s="11" t="s">
        <v>371</v>
      </c>
      <c r="E9" s="3">
        <v>7194.56</v>
      </c>
      <c r="F9" s="112">
        <f>10151.21-Q9</f>
        <v>10151.209999999999</v>
      </c>
      <c r="G9" s="3">
        <f t="shared" ref="G9:G72" si="1">E9+F9</f>
        <v>17345.77</v>
      </c>
      <c r="H9" s="138" t="s">
        <v>444</v>
      </c>
      <c r="I9" s="107" t="s">
        <v>366</v>
      </c>
      <c r="J9" s="7">
        <v>0</v>
      </c>
      <c r="K9" s="7">
        <v>0</v>
      </c>
      <c r="L9" s="7">
        <f>E9</f>
        <v>7194.56</v>
      </c>
      <c r="M9" s="7"/>
      <c r="N9" s="7"/>
      <c r="O9" s="1">
        <f t="shared" si="0"/>
        <v>7194.56</v>
      </c>
      <c r="P9" s="7"/>
      <c r="Q9" s="22">
        <v>0</v>
      </c>
      <c r="R9" s="41">
        <v>0</v>
      </c>
      <c r="S9" s="41"/>
    </row>
    <row r="10" spans="1:20" s="51" customFormat="1" ht="57" hidden="1">
      <c r="A10" s="47">
        <v>3</v>
      </c>
      <c r="B10" s="5" t="s">
        <v>27</v>
      </c>
      <c r="C10" s="11" t="s">
        <v>3</v>
      </c>
      <c r="D10" s="11" t="s">
        <v>372</v>
      </c>
      <c r="E10" s="3">
        <v>50157.81</v>
      </c>
      <c r="F10" s="112">
        <f>54478.32-L10</f>
        <v>4320.510000000002</v>
      </c>
      <c r="G10" s="3">
        <f t="shared" si="1"/>
        <v>54478.32</v>
      </c>
      <c r="H10" s="143" t="s">
        <v>471</v>
      </c>
      <c r="I10" s="136" t="s">
        <v>459</v>
      </c>
      <c r="J10" s="7">
        <v>0</v>
      </c>
      <c r="K10" s="7">
        <v>0</v>
      </c>
      <c r="L10" s="7">
        <f>E10</f>
        <v>50157.81</v>
      </c>
      <c r="M10" s="7"/>
      <c r="N10" s="7"/>
      <c r="O10" s="1">
        <f t="shared" si="0"/>
        <v>50157.81</v>
      </c>
      <c r="P10" s="7"/>
      <c r="Q10" s="22">
        <v>0</v>
      </c>
      <c r="R10" s="41">
        <v>0</v>
      </c>
      <c r="S10" s="106" t="s">
        <v>472</v>
      </c>
    </row>
    <row r="11" spans="1:20" s="51" customFormat="1" ht="38.25" hidden="1">
      <c r="A11" s="33">
        <v>4</v>
      </c>
      <c r="B11" s="5" t="s">
        <v>27</v>
      </c>
      <c r="C11" s="11" t="s">
        <v>4</v>
      </c>
      <c r="D11" s="11" t="s">
        <v>373</v>
      </c>
      <c r="E11" s="3">
        <v>3060</v>
      </c>
      <c r="F11" s="112">
        <v>0</v>
      </c>
      <c r="G11" s="3">
        <f t="shared" si="1"/>
        <v>3060</v>
      </c>
      <c r="H11" s="72" t="s">
        <v>445</v>
      </c>
      <c r="I11" s="91" t="s">
        <v>445</v>
      </c>
      <c r="J11" s="7">
        <v>0</v>
      </c>
      <c r="K11" s="7">
        <v>3060</v>
      </c>
      <c r="L11" s="7">
        <v>0</v>
      </c>
      <c r="M11" s="7"/>
      <c r="N11" s="7"/>
      <c r="O11" s="1">
        <f t="shared" si="0"/>
        <v>0</v>
      </c>
      <c r="P11" s="7"/>
      <c r="Q11" s="22">
        <v>0</v>
      </c>
      <c r="R11" s="41">
        <v>0</v>
      </c>
      <c r="S11" s="41"/>
    </row>
    <row r="12" spans="1:20" s="51" customFormat="1" ht="25.5" hidden="1">
      <c r="A12" s="47">
        <v>5</v>
      </c>
      <c r="B12" s="5" t="s">
        <v>27</v>
      </c>
      <c r="C12" s="11" t="s">
        <v>5</v>
      </c>
      <c r="D12" s="11" t="s">
        <v>374</v>
      </c>
      <c r="E12" s="3">
        <v>1657.3</v>
      </c>
      <c r="F12" s="112">
        <f>16572.74-K12</f>
        <v>14915.440000000002</v>
      </c>
      <c r="G12" s="3">
        <f t="shared" si="1"/>
        <v>16572.740000000002</v>
      </c>
      <c r="H12" s="72" t="s">
        <v>445</v>
      </c>
      <c r="I12" s="91" t="s">
        <v>445</v>
      </c>
      <c r="J12" s="7">
        <v>0</v>
      </c>
      <c r="K12" s="7">
        <v>1657.3</v>
      </c>
      <c r="L12" s="7">
        <v>0</v>
      </c>
      <c r="M12" s="7"/>
      <c r="N12" s="7"/>
      <c r="O12" s="1">
        <f t="shared" si="0"/>
        <v>0</v>
      </c>
      <c r="P12" s="7"/>
      <c r="Q12" s="22">
        <v>0</v>
      </c>
      <c r="R12" s="41">
        <v>0</v>
      </c>
      <c r="S12" s="41"/>
    </row>
    <row r="13" spans="1:20" s="51" customFormat="1" ht="25.5" hidden="1">
      <c r="A13" s="33">
        <v>6</v>
      </c>
      <c r="B13" s="5" t="s">
        <v>27</v>
      </c>
      <c r="C13" s="11" t="s">
        <v>6</v>
      </c>
      <c r="D13" s="11" t="s">
        <v>371</v>
      </c>
      <c r="E13" s="3">
        <v>4773.41</v>
      </c>
      <c r="F13" s="112">
        <v>0</v>
      </c>
      <c r="G13" s="3">
        <f t="shared" si="1"/>
        <v>4773.41</v>
      </c>
      <c r="H13" s="72" t="s">
        <v>445</v>
      </c>
      <c r="I13" s="91" t="s">
        <v>445</v>
      </c>
      <c r="J13" s="7">
        <v>0</v>
      </c>
      <c r="K13" s="7">
        <f>E13</f>
        <v>4773.41</v>
      </c>
      <c r="L13" s="7">
        <v>0</v>
      </c>
      <c r="M13" s="7"/>
      <c r="N13" s="7"/>
      <c r="O13" s="1">
        <f t="shared" si="0"/>
        <v>0</v>
      </c>
      <c r="P13" s="7"/>
      <c r="Q13" s="22">
        <v>0</v>
      </c>
      <c r="R13" s="41">
        <v>0</v>
      </c>
      <c r="S13" s="41"/>
    </row>
    <row r="14" spans="1:20" s="51" customFormat="1" ht="25.5" hidden="1">
      <c r="A14" s="47">
        <v>7</v>
      </c>
      <c r="B14" s="5" t="s">
        <v>27</v>
      </c>
      <c r="C14" s="11" t="s">
        <v>7</v>
      </c>
      <c r="D14" s="11" t="s">
        <v>375</v>
      </c>
      <c r="E14" s="3">
        <v>18474.439999999999</v>
      </c>
      <c r="F14" s="112">
        <f>184742.44-L14</f>
        <v>166268</v>
      </c>
      <c r="G14" s="3">
        <f t="shared" si="1"/>
        <v>184742.44</v>
      </c>
      <c r="H14" s="74" t="s">
        <v>426</v>
      </c>
      <c r="I14" s="107" t="s">
        <v>366</v>
      </c>
      <c r="J14" s="7">
        <v>0</v>
      </c>
      <c r="K14" s="7">
        <v>0</v>
      </c>
      <c r="L14" s="7">
        <f>E14</f>
        <v>18474.439999999999</v>
      </c>
      <c r="M14" s="7"/>
      <c r="N14" s="7"/>
      <c r="O14" s="1">
        <f t="shared" si="0"/>
        <v>18474.439999999999</v>
      </c>
      <c r="P14" s="7">
        <v>0</v>
      </c>
      <c r="Q14" s="22">
        <v>0</v>
      </c>
      <c r="R14" s="22">
        <v>0</v>
      </c>
      <c r="S14" s="52"/>
    </row>
    <row r="15" spans="1:20" s="51" customFormat="1" ht="25.5" hidden="1">
      <c r="A15" s="33">
        <v>8</v>
      </c>
      <c r="B15" s="5" t="s">
        <v>27</v>
      </c>
      <c r="C15" s="11" t="s">
        <v>8</v>
      </c>
      <c r="D15" s="11" t="s">
        <v>375</v>
      </c>
      <c r="E15" s="3">
        <v>1995</v>
      </c>
      <c r="F15" s="112">
        <f>19926.29-K15</f>
        <v>17931.29</v>
      </c>
      <c r="G15" s="3">
        <f t="shared" si="1"/>
        <v>19926.29</v>
      </c>
      <c r="H15" s="72" t="s">
        <v>358</v>
      </c>
      <c r="I15" s="91" t="s">
        <v>445</v>
      </c>
      <c r="J15" s="7">
        <v>0</v>
      </c>
      <c r="K15" s="7">
        <v>1995</v>
      </c>
      <c r="L15" s="7">
        <v>0</v>
      </c>
      <c r="M15" s="7"/>
      <c r="N15" s="7"/>
      <c r="O15" s="1">
        <f t="shared" si="0"/>
        <v>0</v>
      </c>
      <c r="P15" s="7"/>
      <c r="Q15" s="22">
        <v>0</v>
      </c>
      <c r="R15" s="22">
        <v>0</v>
      </c>
      <c r="S15" s="22"/>
    </row>
    <row r="16" spans="1:20" s="51" customFormat="1" ht="76.5" hidden="1">
      <c r="A16" s="47">
        <v>9</v>
      </c>
      <c r="B16" s="5" t="s">
        <v>27</v>
      </c>
      <c r="C16" s="11" t="s">
        <v>9</v>
      </c>
      <c r="D16" s="11" t="s">
        <v>375</v>
      </c>
      <c r="E16" s="3">
        <v>1588</v>
      </c>
      <c r="F16" s="112">
        <f>15888.68-K16</f>
        <v>15888.68</v>
      </c>
      <c r="G16" s="3">
        <f t="shared" si="1"/>
        <v>17476.68</v>
      </c>
      <c r="H16" s="100" t="s">
        <v>446</v>
      </c>
      <c r="I16" s="91" t="s">
        <v>428</v>
      </c>
      <c r="J16" s="7">
        <v>0</v>
      </c>
      <c r="K16" s="7">
        <v>0</v>
      </c>
      <c r="L16" s="7">
        <v>0</v>
      </c>
      <c r="M16" s="7"/>
      <c r="N16" s="7"/>
      <c r="O16" s="1">
        <f t="shared" si="0"/>
        <v>0</v>
      </c>
      <c r="P16" s="7"/>
      <c r="Q16" s="22">
        <f>E16</f>
        <v>1588</v>
      </c>
      <c r="R16" s="22">
        <v>0</v>
      </c>
      <c r="S16" s="22"/>
    </row>
    <row r="17" spans="1:19" s="51" customFormat="1" ht="25.5" hidden="1">
      <c r="A17" s="33">
        <v>10</v>
      </c>
      <c r="B17" s="5" t="s">
        <v>27</v>
      </c>
      <c r="C17" s="11" t="s">
        <v>10</v>
      </c>
      <c r="D17" s="11" t="s">
        <v>375</v>
      </c>
      <c r="E17" s="3">
        <v>1700</v>
      </c>
      <c r="F17" s="112">
        <f>17000-K17</f>
        <v>15300</v>
      </c>
      <c r="G17" s="3">
        <f t="shared" si="1"/>
        <v>17000</v>
      </c>
      <c r="H17" s="72" t="s">
        <v>358</v>
      </c>
      <c r="I17" s="91" t="s">
        <v>445</v>
      </c>
      <c r="J17" s="7">
        <v>0</v>
      </c>
      <c r="K17" s="7">
        <v>1700</v>
      </c>
      <c r="L17" s="7">
        <v>0</v>
      </c>
      <c r="M17" s="7"/>
      <c r="N17" s="7"/>
      <c r="O17" s="1">
        <f t="shared" si="0"/>
        <v>0</v>
      </c>
      <c r="P17" s="7"/>
      <c r="Q17" s="22">
        <v>0</v>
      </c>
      <c r="R17" s="22">
        <v>0</v>
      </c>
      <c r="S17" s="22"/>
    </row>
    <row r="18" spans="1:19" s="51" customFormat="1" ht="25.5" hidden="1">
      <c r="A18" s="47">
        <v>11</v>
      </c>
      <c r="B18" s="5" t="s">
        <v>27</v>
      </c>
      <c r="C18" s="11" t="s">
        <v>11</v>
      </c>
      <c r="D18" s="11" t="s">
        <v>375</v>
      </c>
      <c r="E18" s="3">
        <v>6840</v>
      </c>
      <c r="F18" s="112">
        <v>0</v>
      </c>
      <c r="G18" s="3">
        <f t="shared" si="1"/>
        <v>6840</v>
      </c>
      <c r="H18" s="72" t="s">
        <v>358</v>
      </c>
      <c r="I18" s="91" t="s">
        <v>445</v>
      </c>
      <c r="J18" s="7">
        <v>0</v>
      </c>
      <c r="K18" s="7">
        <f>E18</f>
        <v>6840</v>
      </c>
      <c r="L18" s="7">
        <v>0</v>
      </c>
      <c r="M18" s="7"/>
      <c r="N18" s="7"/>
      <c r="O18" s="1">
        <f t="shared" si="0"/>
        <v>0</v>
      </c>
      <c r="P18" s="7"/>
      <c r="Q18" s="22">
        <v>0</v>
      </c>
      <c r="R18" s="22">
        <v>0</v>
      </c>
      <c r="S18" s="22"/>
    </row>
    <row r="19" spans="1:19" s="51" customFormat="1" ht="38.25" hidden="1">
      <c r="A19" s="33">
        <v>12</v>
      </c>
      <c r="B19" s="5" t="s">
        <v>27</v>
      </c>
      <c r="C19" s="2" t="s">
        <v>12</v>
      </c>
      <c r="D19" s="11" t="s">
        <v>376</v>
      </c>
      <c r="E19" s="3">
        <v>3888.23</v>
      </c>
      <c r="F19" s="112">
        <f>39756.11-K19</f>
        <v>35867.879999999997</v>
      </c>
      <c r="G19" s="3">
        <f t="shared" si="1"/>
        <v>39756.11</v>
      </c>
      <c r="H19" s="139" t="s">
        <v>358</v>
      </c>
      <c r="I19" s="91" t="s">
        <v>445</v>
      </c>
      <c r="J19" s="7">
        <v>0</v>
      </c>
      <c r="K19" s="7">
        <v>3888.23</v>
      </c>
      <c r="L19" s="7">
        <v>0</v>
      </c>
      <c r="M19" s="7"/>
      <c r="N19" s="7"/>
      <c r="O19" s="1">
        <f t="shared" si="0"/>
        <v>0</v>
      </c>
      <c r="P19" s="7"/>
      <c r="Q19" s="22">
        <v>0</v>
      </c>
      <c r="R19" s="22">
        <v>0</v>
      </c>
      <c r="S19" s="22"/>
    </row>
    <row r="20" spans="1:19" s="51" customFormat="1" ht="57" hidden="1">
      <c r="A20" s="47">
        <v>13</v>
      </c>
      <c r="B20" s="5" t="s">
        <v>27</v>
      </c>
      <c r="C20" s="2" t="s">
        <v>13</v>
      </c>
      <c r="D20" s="11" t="s">
        <v>375</v>
      </c>
      <c r="E20" s="3">
        <v>142531.04</v>
      </c>
      <c r="F20" s="111">
        <v>0</v>
      </c>
      <c r="G20" s="3">
        <f t="shared" si="1"/>
        <v>142531.04</v>
      </c>
      <c r="H20" s="143" t="s">
        <v>471</v>
      </c>
      <c r="I20" s="136" t="s">
        <v>459</v>
      </c>
      <c r="J20" s="7">
        <v>0</v>
      </c>
      <c r="K20" s="7">
        <v>0</v>
      </c>
      <c r="L20" s="7">
        <f>E20</f>
        <v>142531.04</v>
      </c>
      <c r="M20" s="7"/>
      <c r="N20" s="7"/>
      <c r="O20" s="1">
        <f t="shared" si="0"/>
        <v>142531.04</v>
      </c>
      <c r="P20" s="7"/>
      <c r="Q20" s="22">
        <v>0</v>
      </c>
      <c r="R20" s="22">
        <v>0</v>
      </c>
      <c r="S20" s="50" t="s">
        <v>472</v>
      </c>
    </row>
    <row r="21" spans="1:19" s="51" customFormat="1" ht="51" hidden="1">
      <c r="A21" s="33">
        <v>14</v>
      </c>
      <c r="B21" s="5" t="s">
        <v>27</v>
      </c>
      <c r="C21" s="2" t="s">
        <v>14</v>
      </c>
      <c r="D21" s="11" t="s">
        <v>375</v>
      </c>
      <c r="E21" s="3">
        <v>9006</v>
      </c>
      <c r="F21" s="111">
        <v>0</v>
      </c>
      <c r="G21" s="3">
        <f t="shared" si="1"/>
        <v>9006</v>
      </c>
      <c r="H21" s="143" t="s">
        <v>471</v>
      </c>
      <c r="I21" s="136" t="s">
        <v>459</v>
      </c>
      <c r="J21" s="7">
        <v>0</v>
      </c>
      <c r="K21" s="7">
        <v>0</v>
      </c>
      <c r="L21" s="7">
        <f>E21</f>
        <v>9006</v>
      </c>
      <c r="M21" s="7"/>
      <c r="N21" s="7"/>
      <c r="O21" s="1">
        <f t="shared" si="0"/>
        <v>9006</v>
      </c>
      <c r="P21" s="7"/>
      <c r="Q21" s="22">
        <v>0</v>
      </c>
      <c r="R21" s="22">
        <v>0</v>
      </c>
      <c r="S21" s="22"/>
    </row>
    <row r="22" spans="1:19" s="51" customFormat="1" ht="51" hidden="1">
      <c r="A22" s="47">
        <v>15</v>
      </c>
      <c r="B22" s="5" t="s">
        <v>27</v>
      </c>
      <c r="C22" s="2" t="s">
        <v>15</v>
      </c>
      <c r="D22" s="11" t="s">
        <v>375</v>
      </c>
      <c r="E22" s="3">
        <v>180180.9</v>
      </c>
      <c r="F22" s="111">
        <v>0</v>
      </c>
      <c r="G22" s="3">
        <f t="shared" si="1"/>
        <v>180180.9</v>
      </c>
      <c r="H22" s="143" t="s">
        <v>471</v>
      </c>
      <c r="I22" s="136" t="s">
        <v>459</v>
      </c>
      <c r="J22" s="7">
        <v>0</v>
      </c>
      <c r="K22" s="7">
        <v>0</v>
      </c>
      <c r="L22" s="7">
        <f>E22</f>
        <v>180180.9</v>
      </c>
      <c r="M22" s="7"/>
      <c r="N22" s="7"/>
      <c r="O22" s="1">
        <f t="shared" si="0"/>
        <v>180180.9</v>
      </c>
      <c r="P22" s="7"/>
      <c r="Q22" s="22">
        <v>0</v>
      </c>
      <c r="R22" s="22">
        <v>0</v>
      </c>
      <c r="S22" s="22"/>
    </row>
    <row r="23" spans="1:19" s="51" customFormat="1" ht="25.5" hidden="1">
      <c r="A23" s="33">
        <v>16</v>
      </c>
      <c r="B23" s="5" t="s">
        <v>27</v>
      </c>
      <c r="C23" s="2" t="s">
        <v>16</v>
      </c>
      <c r="D23" s="11" t="s">
        <v>375</v>
      </c>
      <c r="E23" s="3">
        <v>189303.98</v>
      </c>
      <c r="F23" s="111">
        <v>0</v>
      </c>
      <c r="G23" s="3">
        <f t="shared" si="1"/>
        <v>189303.98</v>
      </c>
      <c r="H23" s="73" t="s">
        <v>225</v>
      </c>
      <c r="I23" s="91" t="s">
        <v>445</v>
      </c>
      <c r="J23" s="7">
        <v>0</v>
      </c>
      <c r="K23" s="7">
        <f t="shared" ref="K23:K29" si="2">E23</f>
        <v>189303.98</v>
      </c>
      <c r="L23" s="7">
        <v>0</v>
      </c>
      <c r="M23" s="7"/>
      <c r="N23" s="7"/>
      <c r="O23" s="1">
        <f t="shared" si="0"/>
        <v>0</v>
      </c>
      <c r="P23" s="7"/>
      <c r="Q23" s="22">
        <v>0</v>
      </c>
      <c r="R23" s="22">
        <v>0</v>
      </c>
      <c r="S23" s="22"/>
    </row>
    <row r="24" spans="1:19" s="51" customFormat="1" ht="25.5" hidden="1">
      <c r="A24" s="47">
        <v>17</v>
      </c>
      <c r="B24" s="5" t="s">
        <v>27</v>
      </c>
      <c r="C24" s="2" t="s">
        <v>17</v>
      </c>
      <c r="D24" s="11" t="s">
        <v>375</v>
      </c>
      <c r="E24" s="3">
        <v>14802.5</v>
      </c>
      <c r="F24" s="111">
        <v>0</v>
      </c>
      <c r="G24" s="3">
        <f t="shared" si="1"/>
        <v>14802.5</v>
      </c>
      <c r="H24" s="73" t="s">
        <v>225</v>
      </c>
      <c r="I24" s="91" t="s">
        <v>445</v>
      </c>
      <c r="J24" s="7">
        <v>0</v>
      </c>
      <c r="K24" s="7">
        <f t="shared" si="2"/>
        <v>14802.5</v>
      </c>
      <c r="L24" s="7">
        <v>0</v>
      </c>
      <c r="M24" s="7"/>
      <c r="N24" s="7"/>
      <c r="O24" s="1">
        <f t="shared" si="0"/>
        <v>0</v>
      </c>
      <c r="P24" s="7"/>
      <c r="Q24" s="22">
        <v>0</v>
      </c>
      <c r="R24" s="22">
        <v>0</v>
      </c>
      <c r="S24" s="22"/>
    </row>
    <row r="25" spans="1:19" s="51" customFormat="1" ht="25.5" hidden="1">
      <c r="A25" s="33">
        <v>18</v>
      </c>
      <c r="B25" s="5" t="s">
        <v>27</v>
      </c>
      <c r="C25" s="2" t="s">
        <v>18</v>
      </c>
      <c r="D25" s="11" t="s">
        <v>375</v>
      </c>
      <c r="E25" s="3">
        <v>189303.98</v>
      </c>
      <c r="F25" s="111">
        <v>0</v>
      </c>
      <c r="G25" s="3">
        <f t="shared" si="1"/>
        <v>189303.98</v>
      </c>
      <c r="H25" s="73" t="s">
        <v>225</v>
      </c>
      <c r="I25" s="91" t="s">
        <v>445</v>
      </c>
      <c r="J25" s="7">
        <v>0</v>
      </c>
      <c r="K25" s="7">
        <f t="shared" si="2"/>
        <v>189303.98</v>
      </c>
      <c r="L25" s="7">
        <v>0</v>
      </c>
      <c r="M25" s="7"/>
      <c r="N25" s="7"/>
      <c r="O25" s="1">
        <f t="shared" si="0"/>
        <v>0</v>
      </c>
      <c r="P25" s="7"/>
      <c r="Q25" s="22">
        <v>0</v>
      </c>
      <c r="R25" s="22">
        <v>0</v>
      </c>
      <c r="S25" s="22"/>
    </row>
    <row r="26" spans="1:19" s="51" customFormat="1" ht="25.5" hidden="1">
      <c r="A26" s="47">
        <v>19</v>
      </c>
      <c r="B26" s="5" t="s">
        <v>27</v>
      </c>
      <c r="C26" s="2" t="s">
        <v>19</v>
      </c>
      <c r="D26" s="11" t="s">
        <v>377</v>
      </c>
      <c r="E26" s="3">
        <v>82712.289999999994</v>
      </c>
      <c r="F26" s="111">
        <v>0</v>
      </c>
      <c r="G26" s="3">
        <f t="shared" si="1"/>
        <v>82712.289999999994</v>
      </c>
      <c r="H26" s="73" t="s">
        <v>225</v>
      </c>
      <c r="I26" s="91" t="s">
        <v>445</v>
      </c>
      <c r="J26" s="7">
        <v>0</v>
      </c>
      <c r="K26" s="7">
        <f t="shared" si="2"/>
        <v>82712.289999999994</v>
      </c>
      <c r="L26" s="7">
        <v>0</v>
      </c>
      <c r="M26" s="7"/>
      <c r="N26" s="7"/>
      <c r="O26" s="1">
        <f t="shared" si="0"/>
        <v>0</v>
      </c>
      <c r="P26" s="7"/>
      <c r="Q26" s="22">
        <v>0</v>
      </c>
      <c r="R26" s="22">
        <v>0</v>
      </c>
      <c r="S26" s="22"/>
    </row>
    <row r="27" spans="1:19" s="51" customFormat="1" ht="38.25" hidden="1">
      <c r="A27" s="33">
        <v>20</v>
      </c>
      <c r="B27" s="5" t="s">
        <v>27</v>
      </c>
      <c r="C27" s="2" t="s">
        <v>20</v>
      </c>
      <c r="D27" s="11" t="s">
        <v>376</v>
      </c>
      <c r="E27" s="3">
        <v>4364</v>
      </c>
      <c r="F27" s="111">
        <v>0</v>
      </c>
      <c r="G27" s="3">
        <f t="shared" si="1"/>
        <v>4364</v>
      </c>
      <c r="H27" s="73" t="s">
        <v>225</v>
      </c>
      <c r="I27" s="91" t="s">
        <v>445</v>
      </c>
      <c r="J27" s="7">
        <v>0</v>
      </c>
      <c r="K27" s="7">
        <f t="shared" si="2"/>
        <v>4364</v>
      </c>
      <c r="L27" s="7">
        <v>0</v>
      </c>
      <c r="M27" s="7"/>
      <c r="N27" s="7"/>
      <c r="O27" s="1">
        <f t="shared" si="0"/>
        <v>0</v>
      </c>
      <c r="P27" s="7"/>
      <c r="Q27" s="22">
        <v>0</v>
      </c>
      <c r="R27" s="22">
        <v>0</v>
      </c>
      <c r="S27" s="22"/>
    </row>
    <row r="28" spans="1:19" s="51" customFormat="1" ht="25.5" hidden="1">
      <c r="A28" s="47">
        <v>21</v>
      </c>
      <c r="B28" s="5" t="s">
        <v>27</v>
      </c>
      <c r="C28" s="2" t="s">
        <v>21</v>
      </c>
      <c r="D28" s="11" t="s">
        <v>377</v>
      </c>
      <c r="E28" s="3">
        <v>19435</v>
      </c>
      <c r="F28" s="111">
        <v>0</v>
      </c>
      <c r="G28" s="3">
        <f t="shared" si="1"/>
        <v>19435</v>
      </c>
      <c r="H28" s="73" t="s">
        <v>225</v>
      </c>
      <c r="I28" s="91" t="s">
        <v>445</v>
      </c>
      <c r="J28" s="7">
        <v>0</v>
      </c>
      <c r="K28" s="7">
        <f t="shared" si="2"/>
        <v>19435</v>
      </c>
      <c r="L28" s="7">
        <v>0</v>
      </c>
      <c r="M28" s="7"/>
      <c r="N28" s="7"/>
      <c r="O28" s="1">
        <f t="shared" si="0"/>
        <v>0</v>
      </c>
      <c r="P28" s="7"/>
      <c r="Q28" s="22">
        <v>0</v>
      </c>
      <c r="R28" s="22">
        <v>0</v>
      </c>
      <c r="S28" s="22"/>
    </row>
    <row r="29" spans="1:19" s="51" customFormat="1" ht="38.25" hidden="1">
      <c r="A29" s="33">
        <v>22</v>
      </c>
      <c r="B29" s="5" t="s">
        <v>27</v>
      </c>
      <c r="C29" s="2" t="s">
        <v>22</v>
      </c>
      <c r="D29" s="11" t="s">
        <v>376</v>
      </c>
      <c r="E29" s="3">
        <v>29380.67</v>
      </c>
      <c r="F29" s="111">
        <v>0</v>
      </c>
      <c r="G29" s="3">
        <f t="shared" si="1"/>
        <v>29380.67</v>
      </c>
      <c r="H29" s="140" t="s">
        <v>225</v>
      </c>
      <c r="I29" s="91" t="s">
        <v>445</v>
      </c>
      <c r="J29" s="7">
        <v>0</v>
      </c>
      <c r="K29" s="7">
        <f t="shared" si="2"/>
        <v>29380.67</v>
      </c>
      <c r="L29" s="7">
        <v>0</v>
      </c>
      <c r="M29" s="7"/>
      <c r="N29" s="7"/>
      <c r="O29" s="1">
        <f t="shared" si="0"/>
        <v>0</v>
      </c>
      <c r="P29" s="7"/>
      <c r="Q29" s="22">
        <v>0</v>
      </c>
      <c r="R29" s="22">
        <v>0</v>
      </c>
      <c r="S29" s="22"/>
    </row>
    <row r="30" spans="1:19" s="51" customFormat="1" ht="57" hidden="1">
      <c r="A30" s="47">
        <v>23</v>
      </c>
      <c r="B30" s="5" t="s">
        <v>27</v>
      </c>
      <c r="C30" s="2" t="s">
        <v>23</v>
      </c>
      <c r="D30" s="11" t="s">
        <v>378</v>
      </c>
      <c r="E30" s="3">
        <v>8014.2</v>
      </c>
      <c r="F30" s="111">
        <v>0</v>
      </c>
      <c r="G30" s="3">
        <f t="shared" si="1"/>
        <v>8014.2</v>
      </c>
      <c r="H30" s="143" t="s">
        <v>471</v>
      </c>
      <c r="I30" s="136" t="s">
        <v>459</v>
      </c>
      <c r="J30" s="7">
        <v>0</v>
      </c>
      <c r="K30" s="7">
        <v>0</v>
      </c>
      <c r="L30" s="7">
        <f>E30</f>
        <v>8014.2</v>
      </c>
      <c r="M30" s="7"/>
      <c r="N30" s="7"/>
      <c r="O30" s="1">
        <f t="shared" si="0"/>
        <v>8014.2</v>
      </c>
      <c r="P30" s="7"/>
      <c r="Q30" s="22">
        <v>0</v>
      </c>
      <c r="R30" s="22">
        <v>0</v>
      </c>
      <c r="S30" s="52" t="s">
        <v>472</v>
      </c>
    </row>
    <row r="31" spans="1:19" s="51" customFormat="1" ht="25.5" hidden="1">
      <c r="A31" s="33">
        <v>24</v>
      </c>
      <c r="B31" s="5" t="s">
        <v>27</v>
      </c>
      <c r="C31" s="2" t="s">
        <v>24</v>
      </c>
      <c r="D31" s="11" t="s">
        <v>379</v>
      </c>
      <c r="E31" s="3">
        <v>1784.47</v>
      </c>
      <c r="F31" s="111">
        <v>0</v>
      </c>
      <c r="G31" s="3">
        <f t="shared" si="1"/>
        <v>1784.47</v>
      </c>
      <c r="H31" s="140" t="s">
        <v>225</v>
      </c>
      <c r="I31" s="91" t="s">
        <v>445</v>
      </c>
      <c r="J31" s="7">
        <v>0</v>
      </c>
      <c r="K31" s="7">
        <f>E31</f>
        <v>1784.47</v>
      </c>
      <c r="L31" s="7">
        <v>0</v>
      </c>
      <c r="M31" s="7"/>
      <c r="N31" s="7"/>
      <c r="O31" s="1">
        <f t="shared" si="0"/>
        <v>0</v>
      </c>
      <c r="P31" s="7"/>
      <c r="Q31" s="22">
        <v>0</v>
      </c>
      <c r="R31" s="22">
        <v>0</v>
      </c>
      <c r="S31" s="22"/>
    </row>
    <row r="32" spans="1:19" s="51" customFormat="1" ht="57" hidden="1">
      <c r="A32" s="47">
        <v>25</v>
      </c>
      <c r="B32" s="5" t="s">
        <v>27</v>
      </c>
      <c r="C32" s="2" t="s">
        <v>25</v>
      </c>
      <c r="D32" s="11" t="s">
        <v>375</v>
      </c>
      <c r="E32" s="3">
        <v>87645.95</v>
      </c>
      <c r="F32" s="111">
        <v>0</v>
      </c>
      <c r="G32" s="3">
        <f t="shared" si="1"/>
        <v>87645.95</v>
      </c>
      <c r="H32" s="143" t="s">
        <v>471</v>
      </c>
      <c r="I32" s="136" t="s">
        <v>459</v>
      </c>
      <c r="J32" s="7">
        <v>0</v>
      </c>
      <c r="K32" s="7">
        <v>0</v>
      </c>
      <c r="L32" s="7">
        <f>E32</f>
        <v>87645.95</v>
      </c>
      <c r="M32" s="7"/>
      <c r="N32" s="7"/>
      <c r="O32" s="1">
        <f t="shared" si="0"/>
        <v>87645.95</v>
      </c>
      <c r="P32" s="7"/>
      <c r="Q32" s="22">
        <v>0</v>
      </c>
      <c r="R32" s="22">
        <v>0</v>
      </c>
      <c r="S32" s="52" t="s">
        <v>472</v>
      </c>
    </row>
    <row r="33" spans="1:19" s="51" customFormat="1" ht="51" hidden="1">
      <c r="A33" s="33">
        <v>26</v>
      </c>
      <c r="B33" s="5" t="s">
        <v>27</v>
      </c>
      <c r="C33" s="2" t="s">
        <v>26</v>
      </c>
      <c r="D33" s="11" t="s">
        <v>375</v>
      </c>
      <c r="E33" s="3">
        <v>189303.98</v>
      </c>
      <c r="F33" s="111">
        <v>0</v>
      </c>
      <c r="G33" s="3">
        <f t="shared" si="1"/>
        <v>189303.98</v>
      </c>
      <c r="H33" s="143" t="s">
        <v>471</v>
      </c>
      <c r="I33" s="136" t="s">
        <v>459</v>
      </c>
      <c r="J33" s="7">
        <v>0</v>
      </c>
      <c r="K33" s="7">
        <v>0</v>
      </c>
      <c r="L33" s="7">
        <v>0</v>
      </c>
      <c r="M33" s="7"/>
      <c r="N33" s="7"/>
      <c r="O33" s="1">
        <f t="shared" si="0"/>
        <v>0</v>
      </c>
      <c r="P33" s="7"/>
      <c r="Q33" s="22">
        <v>0</v>
      </c>
      <c r="R33" s="22">
        <f>E33</f>
        <v>189303.98</v>
      </c>
      <c r="S33" s="22"/>
    </row>
    <row r="34" spans="1:19" s="51" customFormat="1" hidden="1">
      <c r="A34" s="47">
        <v>27</v>
      </c>
      <c r="B34" s="5" t="s">
        <v>27</v>
      </c>
      <c r="C34" s="42" t="s">
        <v>240</v>
      </c>
      <c r="D34" s="11" t="s">
        <v>241</v>
      </c>
      <c r="E34" s="9">
        <v>0</v>
      </c>
      <c r="F34" s="111">
        <v>0</v>
      </c>
      <c r="G34" s="3">
        <f t="shared" si="1"/>
        <v>0</v>
      </c>
      <c r="H34" s="73" t="s">
        <v>225</v>
      </c>
      <c r="I34" s="91" t="s">
        <v>445</v>
      </c>
      <c r="J34" s="7">
        <v>0</v>
      </c>
      <c r="K34" s="7">
        <v>0</v>
      </c>
      <c r="L34" s="7">
        <v>0</v>
      </c>
      <c r="M34" s="7"/>
      <c r="N34" s="7"/>
      <c r="O34" s="1">
        <f t="shared" si="0"/>
        <v>0</v>
      </c>
      <c r="P34" s="7"/>
      <c r="Q34" s="22">
        <v>0</v>
      </c>
      <c r="R34" s="22">
        <v>0</v>
      </c>
      <c r="S34" s="22"/>
    </row>
    <row r="35" spans="1:19" s="51" customFormat="1" hidden="1">
      <c r="A35" s="33">
        <v>28</v>
      </c>
      <c r="B35" s="5" t="s">
        <v>27</v>
      </c>
      <c r="C35" s="42" t="s">
        <v>242</v>
      </c>
      <c r="D35" s="30" t="s">
        <v>243</v>
      </c>
      <c r="E35" s="9">
        <v>0</v>
      </c>
      <c r="F35" s="111">
        <v>0</v>
      </c>
      <c r="G35" s="3">
        <f t="shared" si="1"/>
        <v>0</v>
      </c>
      <c r="H35" s="73" t="s">
        <v>225</v>
      </c>
      <c r="I35" s="91" t="s">
        <v>445</v>
      </c>
      <c r="J35" s="7">
        <v>0</v>
      </c>
      <c r="K35" s="7">
        <v>0</v>
      </c>
      <c r="L35" s="7">
        <v>0</v>
      </c>
      <c r="M35" s="7"/>
      <c r="N35" s="7"/>
      <c r="O35" s="1">
        <f t="shared" si="0"/>
        <v>0</v>
      </c>
      <c r="P35" s="7"/>
      <c r="Q35" s="22">
        <v>0</v>
      </c>
      <c r="R35" s="22">
        <v>0</v>
      </c>
      <c r="S35" s="22"/>
    </row>
    <row r="36" spans="1:19" s="51" customFormat="1" ht="25.5" hidden="1">
      <c r="A36" s="47">
        <v>29</v>
      </c>
      <c r="B36" s="2" t="s">
        <v>28</v>
      </c>
      <c r="C36" s="11" t="s">
        <v>244</v>
      </c>
      <c r="D36" s="7" t="s">
        <v>380</v>
      </c>
      <c r="E36" s="3">
        <v>115300</v>
      </c>
      <c r="F36" s="112">
        <v>0</v>
      </c>
      <c r="G36" s="3">
        <f t="shared" si="1"/>
        <v>115300</v>
      </c>
      <c r="H36" s="101" t="s">
        <v>419</v>
      </c>
      <c r="I36" s="107" t="s">
        <v>366</v>
      </c>
      <c r="J36" s="7">
        <v>0</v>
      </c>
      <c r="K36" s="7">
        <v>0</v>
      </c>
      <c r="L36" s="7">
        <v>0</v>
      </c>
      <c r="M36" s="7"/>
      <c r="N36" s="7"/>
      <c r="O36" s="1">
        <f t="shared" si="0"/>
        <v>0</v>
      </c>
      <c r="P36" s="7"/>
      <c r="Q36" s="22">
        <v>0</v>
      </c>
      <c r="R36" s="22">
        <v>115300</v>
      </c>
      <c r="S36" s="22"/>
    </row>
    <row r="37" spans="1:19" s="51" customFormat="1" ht="38.25" hidden="1">
      <c r="A37" s="33">
        <v>30</v>
      </c>
      <c r="B37" s="2" t="s">
        <v>28</v>
      </c>
      <c r="C37" s="6" t="s">
        <v>54</v>
      </c>
      <c r="D37" s="6" t="s">
        <v>55</v>
      </c>
      <c r="E37" s="3">
        <v>16583.68</v>
      </c>
      <c r="F37" s="112">
        <v>0</v>
      </c>
      <c r="G37" s="3">
        <f t="shared" si="1"/>
        <v>16583.68</v>
      </c>
      <c r="H37" s="78" t="s">
        <v>442</v>
      </c>
      <c r="I37" s="107" t="s">
        <v>366</v>
      </c>
      <c r="J37" s="7">
        <v>0</v>
      </c>
      <c r="K37" s="7">
        <v>0</v>
      </c>
      <c r="L37" s="7">
        <f>E37</f>
        <v>16583.68</v>
      </c>
      <c r="M37" s="7"/>
      <c r="N37" s="7"/>
      <c r="O37" s="1">
        <f t="shared" si="0"/>
        <v>16583.68</v>
      </c>
      <c r="P37" s="7"/>
      <c r="Q37" s="22">
        <v>0</v>
      </c>
      <c r="R37" s="22">
        <v>0</v>
      </c>
      <c r="S37" s="7" t="s">
        <v>398</v>
      </c>
    </row>
    <row r="38" spans="1:19" s="51" customFormat="1" ht="25.5" hidden="1">
      <c r="A38" s="47">
        <v>31</v>
      </c>
      <c r="B38" s="2" t="s">
        <v>28</v>
      </c>
      <c r="C38" s="6" t="s">
        <v>57</v>
      </c>
      <c r="D38" s="6" t="s">
        <v>56</v>
      </c>
      <c r="E38" s="3">
        <v>1500</v>
      </c>
      <c r="F38" s="112">
        <f>E38-L38</f>
        <v>0</v>
      </c>
      <c r="G38" s="3">
        <f t="shared" si="1"/>
        <v>1500</v>
      </c>
      <c r="H38" s="78" t="s">
        <v>443</v>
      </c>
      <c r="I38" s="107" t="s">
        <v>366</v>
      </c>
      <c r="J38" s="7">
        <v>0</v>
      </c>
      <c r="K38" s="7">
        <v>0</v>
      </c>
      <c r="L38" s="7">
        <f>E38</f>
        <v>1500</v>
      </c>
      <c r="M38" s="7">
        <v>375.18</v>
      </c>
      <c r="N38" s="7"/>
      <c r="O38" s="1">
        <f t="shared" si="0"/>
        <v>1124.82</v>
      </c>
      <c r="P38" s="7"/>
      <c r="Q38" s="22">
        <v>0</v>
      </c>
      <c r="R38" s="22">
        <v>0</v>
      </c>
      <c r="S38" s="22"/>
    </row>
    <row r="39" spans="1:19" s="51" customFormat="1" ht="25.5" hidden="1">
      <c r="A39" s="33">
        <v>32</v>
      </c>
      <c r="B39" s="2" t="s">
        <v>28</v>
      </c>
      <c r="C39" s="6" t="s">
        <v>59</v>
      </c>
      <c r="D39" s="6" t="s">
        <v>58</v>
      </c>
      <c r="E39" s="3">
        <v>2396.19</v>
      </c>
      <c r="F39" s="112">
        <v>0</v>
      </c>
      <c r="G39" s="3">
        <f t="shared" si="1"/>
        <v>2396.19</v>
      </c>
      <c r="H39" s="73" t="s">
        <v>225</v>
      </c>
      <c r="I39" s="91" t="s">
        <v>445</v>
      </c>
      <c r="J39" s="7">
        <v>0</v>
      </c>
      <c r="K39" s="7">
        <f>E39</f>
        <v>2396.19</v>
      </c>
      <c r="L39" s="7">
        <v>0</v>
      </c>
      <c r="M39" s="46"/>
      <c r="N39" s="46"/>
      <c r="O39" s="1">
        <f t="shared" si="0"/>
        <v>0</v>
      </c>
      <c r="P39" s="46"/>
      <c r="Q39" s="37">
        <v>0</v>
      </c>
      <c r="R39" s="22">
        <v>0</v>
      </c>
      <c r="S39" s="22"/>
    </row>
    <row r="40" spans="1:19" s="51" customFormat="1" ht="38.25" hidden="1">
      <c r="A40" s="47">
        <v>33</v>
      </c>
      <c r="B40" s="2" t="s">
        <v>28</v>
      </c>
      <c r="C40" s="6" t="s">
        <v>61</v>
      </c>
      <c r="D40" s="6" t="s">
        <v>60</v>
      </c>
      <c r="E40" s="3">
        <v>30753.39</v>
      </c>
      <c r="F40" s="112">
        <v>0</v>
      </c>
      <c r="G40" s="3">
        <f t="shared" si="1"/>
        <v>30753.39</v>
      </c>
      <c r="H40" s="73" t="s">
        <v>225</v>
      </c>
      <c r="I40" s="91" t="s">
        <v>445</v>
      </c>
      <c r="J40" s="7">
        <v>0</v>
      </c>
      <c r="K40" s="7">
        <f>E40</f>
        <v>30753.39</v>
      </c>
      <c r="L40" s="7">
        <v>0</v>
      </c>
      <c r="M40" s="46"/>
      <c r="N40" s="46"/>
      <c r="O40" s="1">
        <f t="shared" si="0"/>
        <v>0</v>
      </c>
      <c r="P40" s="46"/>
      <c r="Q40" s="37">
        <v>0</v>
      </c>
      <c r="R40" s="22">
        <v>0</v>
      </c>
      <c r="S40" s="22"/>
    </row>
    <row r="41" spans="1:19" s="51" customFormat="1" ht="25.5" hidden="1">
      <c r="A41" s="33">
        <v>34</v>
      </c>
      <c r="B41" s="2" t="s">
        <v>28</v>
      </c>
      <c r="C41" s="6" t="s">
        <v>63</v>
      </c>
      <c r="D41" s="6" t="s">
        <v>62</v>
      </c>
      <c r="E41" s="3">
        <v>4981</v>
      </c>
      <c r="F41" s="112">
        <v>0</v>
      </c>
      <c r="G41" s="3">
        <f t="shared" si="1"/>
        <v>4981</v>
      </c>
      <c r="H41" s="73" t="s">
        <v>225</v>
      </c>
      <c r="I41" s="91" t="s">
        <v>445</v>
      </c>
      <c r="J41" s="7">
        <v>0</v>
      </c>
      <c r="K41" s="7">
        <f>E41</f>
        <v>4981</v>
      </c>
      <c r="L41" s="7">
        <v>0</v>
      </c>
      <c r="M41" s="46"/>
      <c r="N41" s="46"/>
      <c r="O41" s="1">
        <f t="shared" si="0"/>
        <v>0</v>
      </c>
      <c r="P41" s="46"/>
      <c r="Q41" s="37">
        <v>0</v>
      </c>
      <c r="R41" s="22">
        <v>0</v>
      </c>
      <c r="S41" s="22"/>
    </row>
    <row r="42" spans="1:19" s="51" customFormat="1" ht="25.5" hidden="1">
      <c r="A42" s="47">
        <v>35</v>
      </c>
      <c r="B42" s="2" t="s">
        <v>64</v>
      </c>
      <c r="C42" s="11" t="s">
        <v>247</v>
      </c>
      <c r="D42" s="2" t="s">
        <v>234</v>
      </c>
      <c r="E42" s="9">
        <v>2335.41</v>
      </c>
      <c r="F42" s="112">
        <v>0</v>
      </c>
      <c r="G42" s="3">
        <f t="shared" si="1"/>
        <v>2335.41</v>
      </c>
      <c r="H42" s="76" t="s">
        <v>225</v>
      </c>
      <c r="I42" s="91" t="s">
        <v>445</v>
      </c>
      <c r="J42" s="7">
        <v>0</v>
      </c>
      <c r="K42" s="7">
        <f>E42</f>
        <v>2335.41</v>
      </c>
      <c r="L42" s="7">
        <v>0</v>
      </c>
      <c r="M42" s="7"/>
      <c r="N42" s="7"/>
      <c r="O42" s="1">
        <f t="shared" si="0"/>
        <v>0</v>
      </c>
      <c r="P42" s="7"/>
      <c r="Q42" s="22">
        <v>0</v>
      </c>
      <c r="R42" s="22">
        <v>0</v>
      </c>
      <c r="S42" s="22"/>
    </row>
    <row r="43" spans="1:19" s="51" customFormat="1" ht="165">
      <c r="A43" s="33">
        <v>36</v>
      </c>
      <c r="B43" s="2" t="s">
        <v>64</v>
      </c>
      <c r="C43" s="11" t="s">
        <v>233</v>
      </c>
      <c r="D43" s="2" t="s">
        <v>234</v>
      </c>
      <c r="E43" s="9">
        <v>7353.69</v>
      </c>
      <c r="F43" s="112">
        <v>0</v>
      </c>
      <c r="G43" s="3">
        <f t="shared" si="1"/>
        <v>7353.69</v>
      </c>
      <c r="H43" s="74" t="s">
        <v>458</v>
      </c>
      <c r="I43" s="107" t="s">
        <v>366</v>
      </c>
      <c r="J43" s="7">
        <v>0</v>
      </c>
      <c r="K43" s="7">
        <v>0</v>
      </c>
      <c r="L43" s="7">
        <f t="shared" ref="L43:L50" si="3">E43</f>
        <v>7353.69</v>
      </c>
      <c r="M43" s="7"/>
      <c r="N43" s="7"/>
      <c r="O43" s="1">
        <f t="shared" si="0"/>
        <v>7353.69</v>
      </c>
      <c r="P43" s="7"/>
      <c r="Q43" s="22">
        <v>0</v>
      </c>
      <c r="R43" s="22">
        <v>0</v>
      </c>
      <c r="S43" s="144" t="s">
        <v>458</v>
      </c>
    </row>
    <row r="44" spans="1:19" s="51" customFormat="1" ht="165">
      <c r="A44" s="47">
        <v>37</v>
      </c>
      <c r="B44" s="2" t="s">
        <v>64</v>
      </c>
      <c r="C44" s="11" t="s">
        <v>233</v>
      </c>
      <c r="D44" s="2" t="s">
        <v>234</v>
      </c>
      <c r="E44" s="9">
        <v>3044.5</v>
      </c>
      <c r="F44" s="112">
        <v>0</v>
      </c>
      <c r="G44" s="3">
        <f t="shared" si="1"/>
        <v>3044.5</v>
      </c>
      <c r="H44" s="74" t="s">
        <v>458</v>
      </c>
      <c r="I44" s="107" t="s">
        <v>366</v>
      </c>
      <c r="J44" s="7">
        <v>0</v>
      </c>
      <c r="K44" s="7">
        <v>0</v>
      </c>
      <c r="L44" s="7">
        <f t="shared" si="3"/>
        <v>3044.5</v>
      </c>
      <c r="M44" s="7"/>
      <c r="N44" s="7"/>
      <c r="O44" s="1">
        <f t="shared" si="0"/>
        <v>3044.5</v>
      </c>
      <c r="P44" s="7"/>
      <c r="Q44" s="22">
        <v>0</v>
      </c>
      <c r="R44" s="22">
        <v>0</v>
      </c>
      <c r="S44" s="144" t="s">
        <v>458</v>
      </c>
    </row>
    <row r="45" spans="1:19" s="51" customFormat="1" ht="114.75">
      <c r="A45" s="33">
        <v>38</v>
      </c>
      <c r="B45" s="2" t="s">
        <v>64</v>
      </c>
      <c r="C45" s="11" t="s">
        <v>248</v>
      </c>
      <c r="D45" s="2" t="s">
        <v>234</v>
      </c>
      <c r="E45" s="9">
        <v>1461.41</v>
      </c>
      <c r="F45" s="112">
        <v>0</v>
      </c>
      <c r="G45" s="3">
        <f t="shared" si="1"/>
        <v>1461.41</v>
      </c>
      <c r="H45" s="74" t="s">
        <v>458</v>
      </c>
      <c r="I45" s="107" t="s">
        <v>366</v>
      </c>
      <c r="J45" s="7">
        <v>0</v>
      </c>
      <c r="K45" s="7">
        <v>0</v>
      </c>
      <c r="L45" s="7">
        <f t="shared" si="3"/>
        <v>1461.41</v>
      </c>
      <c r="M45" s="7"/>
      <c r="N45" s="7"/>
      <c r="O45" s="1">
        <f t="shared" si="0"/>
        <v>1461.41</v>
      </c>
      <c r="P45" s="7"/>
      <c r="Q45" s="22">
        <v>0</v>
      </c>
      <c r="R45" s="22">
        <v>0</v>
      </c>
      <c r="S45" s="22"/>
    </row>
    <row r="46" spans="1:19" s="51" customFormat="1" ht="165">
      <c r="A46" s="47">
        <v>39</v>
      </c>
      <c r="B46" s="2" t="s">
        <v>64</v>
      </c>
      <c r="C46" s="11" t="s">
        <v>248</v>
      </c>
      <c r="D46" s="2" t="s">
        <v>234</v>
      </c>
      <c r="E46" s="9">
        <v>660.4</v>
      </c>
      <c r="F46" s="112">
        <v>0</v>
      </c>
      <c r="G46" s="3">
        <f t="shared" si="1"/>
        <v>660.4</v>
      </c>
      <c r="H46" s="74" t="s">
        <v>458</v>
      </c>
      <c r="I46" s="107" t="s">
        <v>366</v>
      </c>
      <c r="J46" s="7">
        <v>0</v>
      </c>
      <c r="K46" s="7">
        <v>0</v>
      </c>
      <c r="L46" s="7">
        <f t="shared" si="3"/>
        <v>660.4</v>
      </c>
      <c r="M46" s="7"/>
      <c r="N46" s="7"/>
      <c r="O46" s="1">
        <f t="shared" si="0"/>
        <v>660.4</v>
      </c>
      <c r="P46" s="7"/>
      <c r="Q46" s="22">
        <v>0</v>
      </c>
      <c r="R46" s="22">
        <v>0</v>
      </c>
      <c r="S46" s="144" t="s">
        <v>458</v>
      </c>
    </row>
    <row r="47" spans="1:19" s="51" customFormat="1" ht="165">
      <c r="A47" s="33">
        <v>40</v>
      </c>
      <c r="B47" s="2" t="s">
        <v>64</v>
      </c>
      <c r="C47" s="11" t="s">
        <v>248</v>
      </c>
      <c r="D47" s="2" t="s">
        <v>234</v>
      </c>
      <c r="E47" s="9">
        <v>220.02</v>
      </c>
      <c r="F47" s="112">
        <v>0</v>
      </c>
      <c r="G47" s="3">
        <f t="shared" si="1"/>
        <v>220.02</v>
      </c>
      <c r="H47" s="74" t="s">
        <v>458</v>
      </c>
      <c r="I47" s="107" t="s">
        <v>366</v>
      </c>
      <c r="J47" s="7">
        <v>0</v>
      </c>
      <c r="K47" s="7">
        <v>0</v>
      </c>
      <c r="L47" s="7">
        <f t="shared" si="3"/>
        <v>220.02</v>
      </c>
      <c r="M47" s="7"/>
      <c r="N47" s="7"/>
      <c r="O47" s="1">
        <f t="shared" si="0"/>
        <v>220.02</v>
      </c>
      <c r="P47" s="7"/>
      <c r="Q47" s="22">
        <v>0</v>
      </c>
      <c r="R47" s="22">
        <v>0</v>
      </c>
      <c r="S47" s="144" t="s">
        <v>458</v>
      </c>
    </row>
    <row r="48" spans="1:19" s="51" customFormat="1" ht="165">
      <c r="A48" s="47">
        <v>41</v>
      </c>
      <c r="B48" s="2" t="s">
        <v>64</v>
      </c>
      <c r="C48" s="2" t="s">
        <v>303</v>
      </c>
      <c r="D48" s="5" t="s">
        <v>238</v>
      </c>
      <c r="E48" s="43">
        <v>4931.1899999999996</v>
      </c>
      <c r="F48" s="112">
        <v>0</v>
      </c>
      <c r="G48" s="3">
        <f t="shared" si="1"/>
        <v>4931.1899999999996</v>
      </c>
      <c r="H48" s="74" t="s">
        <v>458</v>
      </c>
      <c r="I48" s="107" t="s">
        <v>366</v>
      </c>
      <c r="J48" s="7">
        <v>0</v>
      </c>
      <c r="K48" s="7">
        <v>0</v>
      </c>
      <c r="L48" s="7">
        <f t="shared" si="3"/>
        <v>4931.1899999999996</v>
      </c>
      <c r="M48" s="7"/>
      <c r="N48" s="7"/>
      <c r="O48" s="1">
        <f t="shared" si="0"/>
        <v>4931.1899999999996</v>
      </c>
      <c r="P48" s="7"/>
      <c r="Q48" s="22">
        <v>0</v>
      </c>
      <c r="R48" s="22">
        <v>0</v>
      </c>
      <c r="S48" s="144" t="s">
        <v>458</v>
      </c>
    </row>
    <row r="49" spans="1:19" s="51" customFormat="1" ht="165">
      <c r="A49" s="33">
        <v>42</v>
      </c>
      <c r="B49" s="2" t="s">
        <v>64</v>
      </c>
      <c r="C49" s="8" t="s">
        <v>305</v>
      </c>
      <c r="D49" s="5" t="s">
        <v>239</v>
      </c>
      <c r="E49" s="25">
        <v>11483.6</v>
      </c>
      <c r="F49" s="112">
        <v>0</v>
      </c>
      <c r="G49" s="3">
        <f t="shared" si="1"/>
        <v>11483.6</v>
      </c>
      <c r="H49" s="74" t="s">
        <v>458</v>
      </c>
      <c r="I49" s="107" t="s">
        <v>366</v>
      </c>
      <c r="J49" s="7">
        <v>0</v>
      </c>
      <c r="K49" s="7">
        <v>0</v>
      </c>
      <c r="L49" s="7">
        <f t="shared" si="3"/>
        <v>11483.6</v>
      </c>
      <c r="M49" s="7"/>
      <c r="N49" s="7"/>
      <c r="O49" s="1">
        <f t="shared" si="0"/>
        <v>11483.6</v>
      </c>
      <c r="P49" s="7"/>
      <c r="Q49" s="22">
        <v>0</v>
      </c>
      <c r="R49" s="22">
        <v>0</v>
      </c>
      <c r="S49" s="144" t="s">
        <v>458</v>
      </c>
    </row>
    <row r="50" spans="1:19" s="51" customFormat="1" ht="165">
      <c r="A50" s="47">
        <v>43</v>
      </c>
      <c r="B50" s="2" t="s">
        <v>64</v>
      </c>
      <c r="C50" s="2" t="s">
        <v>304</v>
      </c>
      <c r="D50" s="5" t="s">
        <v>239</v>
      </c>
      <c r="E50" s="25">
        <v>24777.22</v>
      </c>
      <c r="F50" s="112">
        <v>0</v>
      </c>
      <c r="G50" s="3">
        <f t="shared" si="1"/>
        <v>24777.22</v>
      </c>
      <c r="H50" s="74" t="s">
        <v>458</v>
      </c>
      <c r="I50" s="107" t="s">
        <v>366</v>
      </c>
      <c r="J50" s="7">
        <v>0</v>
      </c>
      <c r="K50" s="7">
        <v>0</v>
      </c>
      <c r="L50" s="7">
        <f t="shared" si="3"/>
        <v>24777.22</v>
      </c>
      <c r="M50" s="7"/>
      <c r="N50" s="7"/>
      <c r="O50" s="1">
        <f t="shared" si="0"/>
        <v>24777.22</v>
      </c>
      <c r="P50" s="7"/>
      <c r="Q50" s="22">
        <v>0</v>
      </c>
      <c r="R50" s="22">
        <v>0</v>
      </c>
      <c r="S50" s="144" t="s">
        <v>458</v>
      </c>
    </row>
    <row r="51" spans="1:19" s="51" customFormat="1" ht="25.5" hidden="1">
      <c r="A51" s="33">
        <v>44</v>
      </c>
      <c r="B51" s="5" t="s">
        <v>64</v>
      </c>
      <c r="C51" s="11" t="s">
        <v>75</v>
      </c>
      <c r="D51" s="2" t="s">
        <v>68</v>
      </c>
      <c r="E51" s="3">
        <v>908.29</v>
      </c>
      <c r="F51" s="112">
        <v>0</v>
      </c>
      <c r="G51" s="3">
        <f t="shared" si="1"/>
        <v>908.29</v>
      </c>
      <c r="H51" s="75" t="s">
        <v>359</v>
      </c>
      <c r="I51" s="108" t="s">
        <v>359</v>
      </c>
      <c r="J51" s="7">
        <f>E51</f>
        <v>908.29</v>
      </c>
      <c r="K51" s="7">
        <v>0</v>
      </c>
      <c r="L51" s="7">
        <v>0</v>
      </c>
      <c r="M51" s="7"/>
      <c r="N51" s="7"/>
      <c r="O51" s="1">
        <f t="shared" si="0"/>
        <v>0</v>
      </c>
      <c r="P51" s="7"/>
      <c r="Q51" s="22">
        <v>0</v>
      </c>
      <c r="R51" s="22">
        <v>0</v>
      </c>
      <c r="S51" s="22"/>
    </row>
    <row r="52" spans="1:19" s="51" customFormat="1" ht="25.5" hidden="1">
      <c r="A52" s="47">
        <v>45</v>
      </c>
      <c r="B52" s="5" t="s">
        <v>64</v>
      </c>
      <c r="C52" s="2" t="s">
        <v>85</v>
      </c>
      <c r="D52" s="2" t="s">
        <v>68</v>
      </c>
      <c r="E52" s="3">
        <v>1300</v>
      </c>
      <c r="F52" s="112">
        <v>0</v>
      </c>
      <c r="G52" s="3">
        <f t="shared" si="1"/>
        <v>1300</v>
      </c>
      <c r="H52" s="76" t="s">
        <v>225</v>
      </c>
      <c r="I52" s="91" t="s">
        <v>445</v>
      </c>
      <c r="J52" s="7">
        <v>0</v>
      </c>
      <c r="K52" s="7">
        <f>E52</f>
        <v>1300</v>
      </c>
      <c r="L52" s="7">
        <v>0</v>
      </c>
      <c r="M52" s="7"/>
      <c r="N52" s="7"/>
      <c r="O52" s="1">
        <f t="shared" si="0"/>
        <v>0</v>
      </c>
      <c r="P52" s="7"/>
      <c r="Q52" s="22">
        <v>0</v>
      </c>
      <c r="R52" s="22">
        <v>0</v>
      </c>
      <c r="S52" s="22"/>
    </row>
    <row r="53" spans="1:19" s="51" customFormat="1" ht="76.5" hidden="1">
      <c r="A53" s="33">
        <v>46</v>
      </c>
      <c r="B53" s="5" t="s">
        <v>64</v>
      </c>
      <c r="C53" s="2" t="s">
        <v>86</v>
      </c>
      <c r="D53" s="2" t="s">
        <v>422</v>
      </c>
      <c r="E53" s="3">
        <v>395</v>
      </c>
      <c r="F53" s="112">
        <v>0</v>
      </c>
      <c r="G53" s="3">
        <f t="shared" si="1"/>
        <v>395</v>
      </c>
      <c r="H53" s="74" t="s">
        <v>426</v>
      </c>
      <c r="I53" s="109" t="s">
        <v>366</v>
      </c>
      <c r="J53" s="7">
        <v>0</v>
      </c>
      <c r="K53" s="7">
        <v>0</v>
      </c>
      <c r="L53" s="7">
        <f>E53</f>
        <v>395</v>
      </c>
      <c r="M53" s="7">
        <f>L53</f>
        <v>395</v>
      </c>
      <c r="N53" s="7"/>
      <c r="O53" s="1">
        <f t="shared" si="0"/>
        <v>0</v>
      </c>
      <c r="P53" s="7"/>
      <c r="Q53" s="22">
        <v>0</v>
      </c>
      <c r="R53" s="22">
        <v>0</v>
      </c>
      <c r="S53" s="7" t="s">
        <v>399</v>
      </c>
    </row>
    <row r="54" spans="1:19" s="51" customFormat="1" ht="76.5" hidden="1">
      <c r="A54" s="47">
        <v>47</v>
      </c>
      <c r="B54" s="5" t="s">
        <v>64</v>
      </c>
      <c r="C54" s="2" t="s">
        <v>88</v>
      </c>
      <c r="D54" s="2" t="s">
        <v>87</v>
      </c>
      <c r="E54" s="3">
        <v>5766.83</v>
      </c>
      <c r="F54" s="113">
        <v>11261.6</v>
      </c>
      <c r="G54" s="3">
        <f t="shared" si="1"/>
        <v>17028.43</v>
      </c>
      <c r="H54" s="74" t="s">
        <v>426</v>
      </c>
      <c r="I54" s="107" t="s">
        <v>366</v>
      </c>
      <c r="J54" s="7">
        <v>0</v>
      </c>
      <c r="K54" s="7">
        <v>0</v>
      </c>
      <c r="L54" s="7">
        <f>E54</f>
        <v>5766.83</v>
      </c>
      <c r="M54" s="7"/>
      <c r="N54" s="7"/>
      <c r="O54" s="1">
        <f t="shared" si="0"/>
        <v>5766.83</v>
      </c>
      <c r="P54" s="7"/>
      <c r="Q54" s="22">
        <v>0</v>
      </c>
      <c r="R54" s="22">
        <v>0</v>
      </c>
      <c r="S54" s="7" t="s">
        <v>399</v>
      </c>
    </row>
    <row r="55" spans="1:19" s="51" customFormat="1" ht="165">
      <c r="A55" s="33">
        <v>48</v>
      </c>
      <c r="B55" s="2" t="s">
        <v>64</v>
      </c>
      <c r="C55" s="2" t="s">
        <v>71</v>
      </c>
      <c r="D55" s="5" t="s">
        <v>68</v>
      </c>
      <c r="E55" s="3">
        <v>21380.95</v>
      </c>
      <c r="F55" s="112">
        <v>0</v>
      </c>
      <c r="G55" s="3">
        <f t="shared" si="1"/>
        <v>21380.95</v>
      </c>
      <c r="H55" s="74" t="s">
        <v>458</v>
      </c>
      <c r="I55" s="107" t="s">
        <v>366</v>
      </c>
      <c r="J55" s="7">
        <v>0</v>
      </c>
      <c r="K55" s="7">
        <v>0</v>
      </c>
      <c r="L55" s="7">
        <f>E55</f>
        <v>21380.95</v>
      </c>
      <c r="M55" s="7"/>
      <c r="N55" s="7"/>
      <c r="O55" s="1">
        <f t="shared" si="0"/>
        <v>21380.95</v>
      </c>
      <c r="P55" s="7"/>
      <c r="Q55" s="41">
        <v>0</v>
      </c>
      <c r="R55" s="53"/>
      <c r="S55" s="144" t="s">
        <v>458</v>
      </c>
    </row>
    <row r="56" spans="1:19" s="51" customFormat="1" hidden="1">
      <c r="A56" s="47">
        <v>49</v>
      </c>
      <c r="B56" s="2" t="s">
        <v>64</v>
      </c>
      <c r="C56" s="2" t="s">
        <v>77</v>
      </c>
      <c r="D56" s="5" t="s">
        <v>76</v>
      </c>
      <c r="E56" s="3">
        <v>172.85</v>
      </c>
      <c r="F56" s="112">
        <v>0</v>
      </c>
      <c r="G56" s="3">
        <f t="shared" si="1"/>
        <v>172.85</v>
      </c>
      <c r="H56" s="76" t="s">
        <v>225</v>
      </c>
      <c r="I56" s="91" t="s">
        <v>445</v>
      </c>
      <c r="J56" s="7">
        <v>0</v>
      </c>
      <c r="K56" s="7">
        <f>E56</f>
        <v>172.85</v>
      </c>
      <c r="L56" s="7">
        <v>0</v>
      </c>
      <c r="M56" s="7"/>
      <c r="N56" s="7"/>
      <c r="O56" s="1">
        <f t="shared" si="0"/>
        <v>0</v>
      </c>
      <c r="P56" s="7"/>
      <c r="Q56" s="41">
        <v>0</v>
      </c>
      <c r="R56" s="53"/>
      <c r="S56" s="53"/>
    </row>
    <row r="57" spans="1:19" s="51" customFormat="1" ht="165">
      <c r="A57" s="33">
        <v>50</v>
      </c>
      <c r="B57" s="2" t="s">
        <v>64</v>
      </c>
      <c r="C57" s="2" t="s">
        <v>80</v>
      </c>
      <c r="D57" s="5" t="s">
        <v>68</v>
      </c>
      <c r="E57" s="3">
        <v>4332</v>
      </c>
      <c r="F57" s="112">
        <v>0</v>
      </c>
      <c r="G57" s="3">
        <f t="shared" si="1"/>
        <v>4332</v>
      </c>
      <c r="H57" s="74" t="s">
        <v>458</v>
      </c>
      <c r="I57" s="107" t="s">
        <v>366</v>
      </c>
      <c r="J57" s="7">
        <v>0</v>
      </c>
      <c r="K57" s="7">
        <v>0</v>
      </c>
      <c r="L57" s="7">
        <f t="shared" ref="L57:L63" si="4">E57</f>
        <v>4332</v>
      </c>
      <c r="M57" s="7"/>
      <c r="N57" s="7"/>
      <c r="O57" s="1">
        <f t="shared" si="0"/>
        <v>4332</v>
      </c>
      <c r="P57" s="7"/>
      <c r="Q57" s="41">
        <v>0</v>
      </c>
      <c r="R57" s="53"/>
      <c r="S57" s="144" t="s">
        <v>458</v>
      </c>
    </row>
    <row r="58" spans="1:19" s="51" customFormat="1" ht="165">
      <c r="A58" s="47">
        <v>51</v>
      </c>
      <c r="B58" s="2" t="s">
        <v>64</v>
      </c>
      <c r="C58" s="2" t="s">
        <v>80</v>
      </c>
      <c r="D58" s="5" t="s">
        <v>68</v>
      </c>
      <c r="E58" s="3">
        <v>17522.5</v>
      </c>
      <c r="F58" s="112">
        <v>0</v>
      </c>
      <c r="G58" s="3">
        <f t="shared" si="1"/>
        <v>17522.5</v>
      </c>
      <c r="H58" s="74" t="s">
        <v>458</v>
      </c>
      <c r="I58" s="107" t="s">
        <v>366</v>
      </c>
      <c r="J58" s="7">
        <v>0</v>
      </c>
      <c r="K58" s="7">
        <v>0</v>
      </c>
      <c r="L58" s="7">
        <f t="shared" si="4"/>
        <v>17522.5</v>
      </c>
      <c r="M58" s="7"/>
      <c r="N58" s="7"/>
      <c r="O58" s="1">
        <f t="shared" si="0"/>
        <v>17522.5</v>
      </c>
      <c r="P58" s="7"/>
      <c r="Q58" s="41">
        <v>0</v>
      </c>
      <c r="R58" s="53"/>
      <c r="S58" s="144" t="s">
        <v>458</v>
      </c>
    </row>
    <row r="59" spans="1:19" s="51" customFormat="1" ht="165">
      <c r="A59" s="33">
        <v>52</v>
      </c>
      <c r="B59" s="2" t="s">
        <v>64</v>
      </c>
      <c r="C59" s="2" t="s">
        <v>89</v>
      </c>
      <c r="D59" s="5" t="s">
        <v>68</v>
      </c>
      <c r="E59" s="3">
        <v>456</v>
      </c>
      <c r="F59" s="112">
        <v>0</v>
      </c>
      <c r="G59" s="3">
        <f t="shared" si="1"/>
        <v>456</v>
      </c>
      <c r="H59" s="74" t="s">
        <v>458</v>
      </c>
      <c r="I59" s="107" t="s">
        <v>366</v>
      </c>
      <c r="J59" s="7">
        <v>0</v>
      </c>
      <c r="K59" s="7">
        <v>0</v>
      </c>
      <c r="L59" s="7">
        <f t="shared" si="4"/>
        <v>456</v>
      </c>
      <c r="M59" s="7"/>
      <c r="N59" s="7"/>
      <c r="O59" s="1">
        <f t="shared" si="0"/>
        <v>456</v>
      </c>
      <c r="P59" s="7"/>
      <c r="Q59" s="41">
        <v>0</v>
      </c>
      <c r="R59" s="53"/>
      <c r="S59" s="144" t="s">
        <v>458</v>
      </c>
    </row>
    <row r="60" spans="1:19" s="51" customFormat="1" ht="165">
      <c r="A60" s="47">
        <v>53</v>
      </c>
      <c r="B60" s="2" t="s">
        <v>64</v>
      </c>
      <c r="C60" s="2" t="s">
        <v>80</v>
      </c>
      <c r="D60" s="5" t="s">
        <v>68</v>
      </c>
      <c r="E60" s="3">
        <v>13400</v>
      </c>
      <c r="F60" s="112">
        <v>0</v>
      </c>
      <c r="G60" s="3">
        <f t="shared" si="1"/>
        <v>13400</v>
      </c>
      <c r="H60" s="74" t="s">
        <v>458</v>
      </c>
      <c r="I60" s="107" t="s">
        <v>366</v>
      </c>
      <c r="J60" s="7">
        <v>0</v>
      </c>
      <c r="K60" s="7">
        <v>0</v>
      </c>
      <c r="L60" s="7">
        <f t="shared" si="4"/>
        <v>13400</v>
      </c>
      <c r="M60" s="7"/>
      <c r="N60" s="7"/>
      <c r="O60" s="1">
        <f t="shared" si="0"/>
        <v>13400</v>
      </c>
      <c r="P60" s="7"/>
      <c r="Q60" s="41">
        <v>0</v>
      </c>
      <c r="R60" s="53"/>
      <c r="S60" s="144" t="s">
        <v>458</v>
      </c>
    </row>
    <row r="61" spans="1:19" s="51" customFormat="1" ht="51" hidden="1">
      <c r="A61" s="33">
        <v>54</v>
      </c>
      <c r="B61" s="2" t="s">
        <v>95</v>
      </c>
      <c r="C61" s="11" t="s">
        <v>406</v>
      </c>
      <c r="D61" s="11" t="s">
        <v>253</v>
      </c>
      <c r="E61" s="7">
        <v>6013.71</v>
      </c>
      <c r="F61" s="112">
        <v>0</v>
      </c>
      <c r="G61" s="3">
        <f t="shared" si="1"/>
        <v>6013.71</v>
      </c>
      <c r="H61" s="74" t="s">
        <v>453</v>
      </c>
      <c r="I61" s="107" t="s">
        <v>366</v>
      </c>
      <c r="J61" s="7">
        <v>0</v>
      </c>
      <c r="K61" s="7">
        <v>0</v>
      </c>
      <c r="L61" s="7">
        <f t="shared" si="4"/>
        <v>6013.71</v>
      </c>
      <c r="M61" s="7"/>
      <c r="N61" s="7"/>
      <c r="O61" s="1">
        <f t="shared" si="0"/>
        <v>0</v>
      </c>
      <c r="P61" s="7">
        <f>L61</f>
        <v>6013.71</v>
      </c>
      <c r="Q61" s="22">
        <v>0</v>
      </c>
      <c r="R61" s="22">
        <v>0</v>
      </c>
      <c r="S61" s="22"/>
    </row>
    <row r="62" spans="1:19" s="51" customFormat="1" ht="51" hidden="1">
      <c r="A62" s="47">
        <v>55</v>
      </c>
      <c r="B62" s="2" t="s">
        <v>95</v>
      </c>
      <c r="C62" s="11" t="s">
        <v>407</v>
      </c>
      <c r="D62" s="11" t="s">
        <v>253</v>
      </c>
      <c r="E62" s="7">
        <v>19397.599999999999</v>
      </c>
      <c r="F62" s="112">
        <v>0</v>
      </c>
      <c r="G62" s="3">
        <f t="shared" si="1"/>
        <v>19397.599999999999</v>
      </c>
      <c r="H62" s="74" t="s">
        <v>453</v>
      </c>
      <c r="I62" s="107" t="s">
        <v>366</v>
      </c>
      <c r="J62" s="7">
        <v>0</v>
      </c>
      <c r="K62" s="7">
        <v>0</v>
      </c>
      <c r="L62" s="7">
        <f t="shared" si="4"/>
        <v>19397.599999999999</v>
      </c>
      <c r="M62" s="7"/>
      <c r="N62" s="7"/>
      <c r="O62" s="1">
        <f t="shared" si="0"/>
        <v>0</v>
      </c>
      <c r="P62" s="7">
        <f t="shared" ref="P62:P63" si="5">L62</f>
        <v>19397.599999999999</v>
      </c>
      <c r="Q62" s="7">
        <v>0</v>
      </c>
      <c r="R62" s="22">
        <v>0</v>
      </c>
      <c r="S62" s="7" t="s">
        <v>400</v>
      </c>
    </row>
    <row r="63" spans="1:19" s="51" customFormat="1" ht="51" hidden="1">
      <c r="A63" s="33">
        <v>56</v>
      </c>
      <c r="B63" s="2" t="s">
        <v>95</v>
      </c>
      <c r="C63" s="2" t="s">
        <v>408</v>
      </c>
      <c r="D63" s="2" t="s">
        <v>253</v>
      </c>
      <c r="E63" s="9">
        <v>228100</v>
      </c>
      <c r="F63" s="112">
        <v>0</v>
      </c>
      <c r="G63" s="3">
        <f t="shared" si="1"/>
        <v>228100</v>
      </c>
      <c r="H63" s="141" t="s">
        <v>453</v>
      </c>
      <c r="I63" s="107" t="s">
        <v>366</v>
      </c>
      <c r="J63" s="7">
        <v>0</v>
      </c>
      <c r="K63" s="7">
        <v>0</v>
      </c>
      <c r="L63" s="7">
        <f t="shared" si="4"/>
        <v>228100</v>
      </c>
      <c r="M63" s="7"/>
      <c r="N63" s="7"/>
      <c r="O63" s="1">
        <f t="shared" si="0"/>
        <v>0</v>
      </c>
      <c r="P63" s="7">
        <f t="shared" si="5"/>
        <v>228100</v>
      </c>
      <c r="Q63" s="7">
        <v>0</v>
      </c>
      <c r="R63" s="22">
        <v>0</v>
      </c>
      <c r="S63" s="7" t="s">
        <v>400</v>
      </c>
    </row>
    <row r="64" spans="1:19" s="51" customFormat="1" ht="51" hidden="1">
      <c r="A64" s="47">
        <v>57</v>
      </c>
      <c r="B64" s="2" t="s">
        <v>95</v>
      </c>
      <c r="C64" s="2" t="s">
        <v>409</v>
      </c>
      <c r="D64" s="2" t="s">
        <v>253</v>
      </c>
      <c r="E64" s="9">
        <v>10760.53</v>
      </c>
      <c r="F64" s="112">
        <v>0</v>
      </c>
      <c r="G64" s="3">
        <f t="shared" si="1"/>
        <v>10760.53</v>
      </c>
      <c r="H64" s="143" t="s">
        <v>471</v>
      </c>
      <c r="I64" s="136" t="s">
        <v>459</v>
      </c>
      <c r="J64" s="7">
        <v>0</v>
      </c>
      <c r="K64" s="7">
        <v>0</v>
      </c>
      <c r="L64" s="7">
        <v>0</v>
      </c>
      <c r="M64" s="7"/>
      <c r="N64" s="7"/>
      <c r="O64" s="1">
        <f t="shared" si="0"/>
        <v>0</v>
      </c>
      <c r="P64" s="7"/>
      <c r="Q64" s="22">
        <v>10760.53</v>
      </c>
      <c r="R64" s="22">
        <v>0</v>
      </c>
      <c r="S64" s="22"/>
    </row>
    <row r="65" spans="1:19" s="51" customFormat="1" ht="51" hidden="1">
      <c r="A65" s="33">
        <v>58</v>
      </c>
      <c r="B65" s="2" t="s">
        <v>95</v>
      </c>
      <c r="C65" s="2" t="s">
        <v>410</v>
      </c>
      <c r="D65" s="2" t="s">
        <v>253</v>
      </c>
      <c r="E65" s="9">
        <v>150</v>
      </c>
      <c r="F65" s="112">
        <v>0</v>
      </c>
      <c r="G65" s="3">
        <f t="shared" si="1"/>
        <v>150</v>
      </c>
      <c r="H65" s="143" t="s">
        <v>471</v>
      </c>
      <c r="I65" s="136" t="s">
        <v>459</v>
      </c>
      <c r="J65" s="7">
        <v>0</v>
      </c>
      <c r="K65" s="7">
        <v>0</v>
      </c>
      <c r="L65" s="7">
        <v>0</v>
      </c>
      <c r="M65" s="7"/>
      <c r="N65" s="7"/>
      <c r="O65" s="1">
        <f t="shared" si="0"/>
        <v>0</v>
      </c>
      <c r="P65" s="7"/>
      <c r="Q65" s="22">
        <v>150</v>
      </c>
      <c r="R65" s="22">
        <v>0</v>
      </c>
      <c r="S65" s="22"/>
    </row>
    <row r="66" spans="1:19" s="51" customFormat="1" ht="51" hidden="1">
      <c r="A66" s="47">
        <v>59</v>
      </c>
      <c r="B66" s="2" t="s">
        <v>95</v>
      </c>
      <c r="C66" s="2" t="s">
        <v>411</v>
      </c>
      <c r="D66" s="2" t="s">
        <v>253</v>
      </c>
      <c r="E66" s="9">
        <v>10415.9</v>
      </c>
      <c r="F66" s="112">
        <v>0</v>
      </c>
      <c r="G66" s="3">
        <f t="shared" si="1"/>
        <v>10415.9</v>
      </c>
      <c r="H66" s="143" t="s">
        <v>471</v>
      </c>
      <c r="I66" s="136" t="s">
        <v>459</v>
      </c>
      <c r="J66" s="7">
        <v>0</v>
      </c>
      <c r="K66" s="7">
        <v>0</v>
      </c>
      <c r="L66" s="7">
        <v>0</v>
      </c>
      <c r="M66" s="7"/>
      <c r="N66" s="7"/>
      <c r="O66" s="1">
        <f t="shared" si="0"/>
        <v>0</v>
      </c>
      <c r="P66" s="7"/>
      <c r="Q66" s="22">
        <v>10415.9</v>
      </c>
      <c r="R66" s="22">
        <v>0</v>
      </c>
      <c r="S66" s="22"/>
    </row>
    <row r="67" spans="1:19" s="51" customFormat="1" ht="25.5" hidden="1">
      <c r="A67" s="33">
        <v>60</v>
      </c>
      <c r="B67" s="2" t="s">
        <v>95</v>
      </c>
      <c r="C67" s="2" t="s">
        <v>252</v>
      </c>
      <c r="D67" s="2" t="s">
        <v>253</v>
      </c>
      <c r="E67" s="9">
        <v>10130.94</v>
      </c>
      <c r="F67" s="112">
        <v>0</v>
      </c>
      <c r="G67" s="3">
        <f t="shared" si="1"/>
        <v>10130.94</v>
      </c>
      <c r="H67" s="76" t="s">
        <v>454</v>
      </c>
      <c r="I67" s="109" t="s">
        <v>428</v>
      </c>
      <c r="J67" s="7">
        <v>0</v>
      </c>
      <c r="K67" s="7">
        <v>0</v>
      </c>
      <c r="L67" s="7">
        <v>0</v>
      </c>
      <c r="M67" s="7"/>
      <c r="N67" s="7"/>
      <c r="O67" s="1">
        <f t="shared" si="0"/>
        <v>0</v>
      </c>
      <c r="P67" s="7"/>
      <c r="Q67" s="22">
        <v>10130.94</v>
      </c>
      <c r="R67" s="22">
        <v>0</v>
      </c>
      <c r="S67" s="22"/>
    </row>
    <row r="68" spans="1:19" s="51" customFormat="1" ht="38.25" hidden="1">
      <c r="A68" s="47">
        <v>61</v>
      </c>
      <c r="B68" s="2" t="s">
        <v>95</v>
      </c>
      <c r="C68" s="2" t="s">
        <v>252</v>
      </c>
      <c r="D68" s="2" t="s">
        <v>253</v>
      </c>
      <c r="E68" s="7">
        <v>10259.950000000001</v>
      </c>
      <c r="F68" s="112">
        <v>0</v>
      </c>
      <c r="G68" s="3">
        <f t="shared" si="1"/>
        <v>10259.950000000001</v>
      </c>
      <c r="H68" s="76" t="s">
        <v>455</v>
      </c>
      <c r="I68" s="109" t="s">
        <v>428</v>
      </c>
      <c r="J68" s="7">
        <v>0</v>
      </c>
      <c r="K68" s="7">
        <v>0</v>
      </c>
      <c r="L68" s="7">
        <v>0</v>
      </c>
      <c r="M68" s="7"/>
      <c r="N68" s="7"/>
      <c r="O68" s="1">
        <f t="shared" si="0"/>
        <v>0</v>
      </c>
      <c r="P68" s="7"/>
      <c r="Q68" s="22">
        <v>10259.950000000001</v>
      </c>
      <c r="R68" s="22">
        <v>0</v>
      </c>
      <c r="S68" s="22"/>
    </row>
    <row r="69" spans="1:19" s="51" customFormat="1" ht="76.5" hidden="1">
      <c r="A69" s="33">
        <v>62</v>
      </c>
      <c r="B69" s="2" t="s">
        <v>95</v>
      </c>
      <c r="C69" s="2" t="s">
        <v>411</v>
      </c>
      <c r="D69" s="2" t="s">
        <v>253</v>
      </c>
      <c r="E69" s="9">
        <v>4418.75</v>
      </c>
      <c r="F69" s="112">
        <v>0</v>
      </c>
      <c r="G69" s="3">
        <f t="shared" si="1"/>
        <v>4418.75</v>
      </c>
      <c r="H69" s="142" t="s">
        <v>461</v>
      </c>
      <c r="I69" s="109" t="s">
        <v>428</v>
      </c>
      <c r="J69" s="7">
        <v>0</v>
      </c>
      <c r="K69" s="7">
        <v>0</v>
      </c>
      <c r="L69" s="7">
        <v>0</v>
      </c>
      <c r="M69" s="7"/>
      <c r="N69" s="7"/>
      <c r="O69" s="1">
        <f t="shared" si="0"/>
        <v>0</v>
      </c>
      <c r="P69" s="7"/>
      <c r="Q69" s="22">
        <v>4418.75</v>
      </c>
      <c r="R69" s="22">
        <v>0</v>
      </c>
      <c r="S69" s="22"/>
    </row>
    <row r="70" spans="1:19" s="51" customFormat="1" ht="51" hidden="1">
      <c r="A70" s="47">
        <v>63</v>
      </c>
      <c r="B70" s="2" t="s">
        <v>95</v>
      </c>
      <c r="C70" s="2" t="s">
        <v>411</v>
      </c>
      <c r="D70" s="2" t="s">
        <v>253</v>
      </c>
      <c r="E70" s="9">
        <v>4130.22</v>
      </c>
      <c r="F70" s="112">
        <v>0</v>
      </c>
      <c r="G70" s="3">
        <f t="shared" si="1"/>
        <v>4130.22</v>
      </c>
      <c r="H70" s="143" t="s">
        <v>471</v>
      </c>
      <c r="I70" s="136" t="s">
        <v>459</v>
      </c>
      <c r="J70" s="7">
        <v>0</v>
      </c>
      <c r="K70" s="7">
        <v>0</v>
      </c>
      <c r="L70" s="7">
        <v>0</v>
      </c>
      <c r="M70" s="7"/>
      <c r="N70" s="7"/>
      <c r="O70" s="1">
        <f t="shared" si="0"/>
        <v>0</v>
      </c>
      <c r="P70" s="7"/>
      <c r="Q70" s="22">
        <v>4130.22</v>
      </c>
      <c r="R70" s="22">
        <v>0</v>
      </c>
      <c r="S70" s="22"/>
    </row>
    <row r="71" spans="1:19" s="51" customFormat="1" ht="76.5" hidden="1">
      <c r="A71" s="33">
        <v>64</v>
      </c>
      <c r="B71" s="2" t="s">
        <v>95</v>
      </c>
      <c r="C71" s="2" t="s">
        <v>411</v>
      </c>
      <c r="D71" s="2" t="s">
        <v>253</v>
      </c>
      <c r="E71" s="9">
        <v>500</v>
      </c>
      <c r="F71" s="112">
        <v>0</v>
      </c>
      <c r="G71" s="3">
        <f t="shared" si="1"/>
        <v>500</v>
      </c>
      <c r="H71" s="76" t="s">
        <v>461</v>
      </c>
      <c r="I71" s="109" t="s">
        <v>428</v>
      </c>
      <c r="J71" s="7">
        <v>0</v>
      </c>
      <c r="K71" s="7">
        <v>0</v>
      </c>
      <c r="L71" s="7">
        <v>0</v>
      </c>
      <c r="M71" s="7"/>
      <c r="N71" s="7"/>
      <c r="O71" s="1">
        <f t="shared" si="0"/>
        <v>0</v>
      </c>
      <c r="P71" s="7"/>
      <c r="Q71" s="22">
        <v>500</v>
      </c>
      <c r="R71" s="22">
        <v>0</v>
      </c>
      <c r="S71" s="22"/>
    </row>
    <row r="72" spans="1:19" s="51" customFormat="1" ht="76.5" hidden="1">
      <c r="A72" s="47">
        <v>65</v>
      </c>
      <c r="B72" s="2" t="s">
        <v>95</v>
      </c>
      <c r="C72" s="2" t="s">
        <v>411</v>
      </c>
      <c r="D72" s="2" t="s">
        <v>253</v>
      </c>
      <c r="E72" s="9">
        <v>6374.74</v>
      </c>
      <c r="F72" s="112">
        <v>0</v>
      </c>
      <c r="G72" s="3">
        <f t="shared" si="1"/>
        <v>6374.74</v>
      </c>
      <c r="H72" s="76" t="s">
        <v>461</v>
      </c>
      <c r="I72" s="109" t="s">
        <v>428</v>
      </c>
      <c r="J72" s="7">
        <v>0</v>
      </c>
      <c r="K72" s="7">
        <v>0</v>
      </c>
      <c r="L72" s="7">
        <v>0</v>
      </c>
      <c r="M72" s="7"/>
      <c r="N72" s="7"/>
      <c r="O72" s="1">
        <f t="shared" ref="O72:O135" si="6">L72-M72-N72-P72</f>
        <v>0</v>
      </c>
      <c r="P72" s="7"/>
      <c r="Q72" s="22">
        <v>6374.74</v>
      </c>
      <c r="R72" s="22">
        <v>0</v>
      </c>
      <c r="S72" s="22"/>
    </row>
    <row r="73" spans="1:19" s="51" customFormat="1" ht="76.5" hidden="1">
      <c r="A73" s="33">
        <v>66</v>
      </c>
      <c r="B73" s="2" t="s">
        <v>95</v>
      </c>
      <c r="C73" s="2" t="s">
        <v>411</v>
      </c>
      <c r="D73" s="2" t="s">
        <v>253</v>
      </c>
      <c r="E73" s="9">
        <v>20477.13</v>
      </c>
      <c r="F73" s="112">
        <v>0</v>
      </c>
      <c r="G73" s="3">
        <f t="shared" ref="G73:G136" si="7">E73+F73</f>
        <v>20477.13</v>
      </c>
      <c r="H73" s="76" t="s">
        <v>461</v>
      </c>
      <c r="I73" s="109" t="s">
        <v>428</v>
      </c>
      <c r="J73" s="7">
        <v>0</v>
      </c>
      <c r="K73" s="7">
        <v>0</v>
      </c>
      <c r="L73" s="7">
        <v>0</v>
      </c>
      <c r="M73" s="7"/>
      <c r="N73" s="7"/>
      <c r="O73" s="1">
        <f t="shared" si="6"/>
        <v>0</v>
      </c>
      <c r="P73" s="7"/>
      <c r="Q73" s="22">
        <v>20477.13</v>
      </c>
      <c r="R73" s="22">
        <v>0</v>
      </c>
      <c r="S73" s="22"/>
    </row>
    <row r="74" spans="1:19" s="51" customFormat="1" ht="38.25" hidden="1">
      <c r="A74" s="47">
        <v>67</v>
      </c>
      <c r="B74" s="2" t="s">
        <v>95</v>
      </c>
      <c r="C74" s="2" t="s">
        <v>412</v>
      </c>
      <c r="D74" s="2" t="s">
        <v>253</v>
      </c>
      <c r="E74" s="9">
        <v>219736.41</v>
      </c>
      <c r="F74" s="112">
        <v>0</v>
      </c>
      <c r="G74" s="3">
        <f t="shared" si="7"/>
        <v>219736.41</v>
      </c>
      <c r="H74" s="76" t="s">
        <v>454</v>
      </c>
      <c r="I74" s="109" t="s">
        <v>428</v>
      </c>
      <c r="J74" s="7">
        <v>0</v>
      </c>
      <c r="K74" s="7">
        <v>0</v>
      </c>
      <c r="L74" s="7">
        <v>0</v>
      </c>
      <c r="M74" s="7"/>
      <c r="N74" s="7"/>
      <c r="O74" s="1">
        <f t="shared" si="6"/>
        <v>0</v>
      </c>
      <c r="P74" s="7"/>
      <c r="Q74" s="7">
        <f>G74</f>
        <v>219736.41</v>
      </c>
      <c r="R74" s="22">
        <v>0</v>
      </c>
      <c r="S74" s="7" t="s">
        <v>400</v>
      </c>
    </row>
    <row r="75" spans="1:19" s="51" customFormat="1" ht="38.25" hidden="1">
      <c r="A75" s="33">
        <v>68</v>
      </c>
      <c r="B75" s="2" t="s">
        <v>95</v>
      </c>
      <c r="C75" s="2" t="s">
        <v>411</v>
      </c>
      <c r="D75" s="2" t="s">
        <v>253</v>
      </c>
      <c r="E75" s="9">
        <v>4839.6000000000004</v>
      </c>
      <c r="F75" s="112">
        <v>0</v>
      </c>
      <c r="G75" s="3">
        <f t="shared" si="7"/>
        <v>4839.6000000000004</v>
      </c>
      <c r="H75" s="76" t="s">
        <v>454</v>
      </c>
      <c r="I75" s="109" t="s">
        <v>428</v>
      </c>
      <c r="J75" s="7">
        <v>0</v>
      </c>
      <c r="K75" s="7">
        <v>0</v>
      </c>
      <c r="L75" s="7">
        <v>0</v>
      </c>
      <c r="M75" s="7"/>
      <c r="N75" s="7"/>
      <c r="O75" s="1">
        <f t="shared" si="6"/>
        <v>0</v>
      </c>
      <c r="P75" s="7"/>
      <c r="Q75" s="22">
        <v>4839.6000000000004</v>
      </c>
      <c r="R75" s="22">
        <v>0</v>
      </c>
      <c r="S75" s="22"/>
    </row>
    <row r="76" spans="1:19" s="51" customFormat="1" ht="51" hidden="1">
      <c r="A76" s="47">
        <v>69</v>
      </c>
      <c r="B76" s="2" t="s">
        <v>95</v>
      </c>
      <c r="C76" s="2" t="s">
        <v>411</v>
      </c>
      <c r="D76" s="11" t="s">
        <v>255</v>
      </c>
      <c r="E76" s="7">
        <v>4839.6000000000004</v>
      </c>
      <c r="F76" s="112">
        <v>0</v>
      </c>
      <c r="G76" s="3">
        <f t="shared" si="7"/>
        <v>4839.6000000000004</v>
      </c>
      <c r="H76" s="76" t="s">
        <v>455</v>
      </c>
      <c r="I76" s="109" t="s">
        <v>428</v>
      </c>
      <c r="J76" s="7">
        <v>0</v>
      </c>
      <c r="K76" s="7">
        <v>0</v>
      </c>
      <c r="L76" s="7">
        <v>0</v>
      </c>
      <c r="M76" s="7"/>
      <c r="N76" s="7"/>
      <c r="O76" s="1">
        <f t="shared" si="6"/>
        <v>0</v>
      </c>
      <c r="P76" s="7"/>
      <c r="Q76" s="22">
        <v>4839.6000000000004</v>
      </c>
      <c r="R76" s="22">
        <v>0</v>
      </c>
      <c r="S76" s="22"/>
    </row>
    <row r="77" spans="1:19" s="51" customFormat="1" ht="51" hidden="1">
      <c r="A77" s="33">
        <v>70</v>
      </c>
      <c r="B77" s="2" t="s">
        <v>95</v>
      </c>
      <c r="C77" s="2" t="s">
        <v>411</v>
      </c>
      <c r="D77" s="11" t="s">
        <v>255</v>
      </c>
      <c r="E77" s="7">
        <v>2803.4</v>
      </c>
      <c r="F77" s="112">
        <v>0</v>
      </c>
      <c r="G77" s="3">
        <f t="shared" si="7"/>
        <v>2803.4</v>
      </c>
      <c r="H77" s="76" t="s">
        <v>455</v>
      </c>
      <c r="I77" s="109" t="s">
        <v>428</v>
      </c>
      <c r="J77" s="7">
        <v>0</v>
      </c>
      <c r="K77" s="7">
        <v>0</v>
      </c>
      <c r="L77" s="7">
        <v>0</v>
      </c>
      <c r="M77" s="7"/>
      <c r="N77" s="7"/>
      <c r="O77" s="1">
        <f t="shared" si="6"/>
        <v>0</v>
      </c>
      <c r="P77" s="7"/>
      <c r="Q77" s="22">
        <v>2803.4</v>
      </c>
      <c r="R77" s="22">
        <v>0</v>
      </c>
      <c r="S77" s="22"/>
    </row>
    <row r="78" spans="1:19" s="51" customFormat="1" ht="51" hidden="1">
      <c r="A78" s="47">
        <v>71</v>
      </c>
      <c r="B78" s="2" t="s">
        <v>95</v>
      </c>
      <c r="C78" s="2" t="s">
        <v>413</v>
      </c>
      <c r="D78" s="11" t="s">
        <v>255</v>
      </c>
      <c r="E78" s="7">
        <v>268304.31</v>
      </c>
      <c r="F78" s="112">
        <v>0</v>
      </c>
      <c r="G78" s="3">
        <f t="shared" si="7"/>
        <v>268304.31</v>
      </c>
      <c r="H78" s="76" t="s">
        <v>455</v>
      </c>
      <c r="I78" s="109" t="s">
        <v>428</v>
      </c>
      <c r="J78" s="7">
        <v>0</v>
      </c>
      <c r="K78" s="7">
        <v>0</v>
      </c>
      <c r="L78" s="7">
        <v>0</v>
      </c>
      <c r="M78" s="7"/>
      <c r="N78" s="7"/>
      <c r="O78" s="1">
        <f t="shared" si="6"/>
        <v>0</v>
      </c>
      <c r="P78" s="7"/>
      <c r="Q78" s="7">
        <f>E78</f>
        <v>268304.31</v>
      </c>
      <c r="R78" s="22">
        <v>0</v>
      </c>
      <c r="S78" s="7"/>
    </row>
    <row r="79" spans="1:19" s="51" customFormat="1" ht="51" hidden="1">
      <c r="A79" s="33">
        <v>72</v>
      </c>
      <c r="B79" s="2" t="s">
        <v>95</v>
      </c>
      <c r="C79" s="2" t="s">
        <v>235</v>
      </c>
      <c r="D79" s="11" t="s">
        <v>255</v>
      </c>
      <c r="E79" s="7">
        <v>240604.16</v>
      </c>
      <c r="F79" s="112">
        <v>0</v>
      </c>
      <c r="G79" s="3">
        <f t="shared" si="7"/>
        <v>240604.16</v>
      </c>
      <c r="H79" s="76" t="s">
        <v>455</v>
      </c>
      <c r="I79" s="109" t="s">
        <v>428</v>
      </c>
      <c r="J79" s="7">
        <v>0</v>
      </c>
      <c r="K79" s="7">
        <v>0</v>
      </c>
      <c r="L79" s="7">
        <v>0</v>
      </c>
      <c r="M79" s="7"/>
      <c r="N79" s="7"/>
      <c r="O79" s="1">
        <f t="shared" si="6"/>
        <v>0</v>
      </c>
      <c r="P79" s="7"/>
      <c r="Q79" s="22">
        <v>240604.16</v>
      </c>
      <c r="R79" s="22">
        <v>0</v>
      </c>
      <c r="S79" s="22"/>
    </row>
    <row r="80" spans="1:19" s="51" customFormat="1" ht="51" hidden="1">
      <c r="A80" s="47">
        <v>73</v>
      </c>
      <c r="B80" s="2" t="s">
        <v>95</v>
      </c>
      <c r="C80" s="2" t="s">
        <v>414</v>
      </c>
      <c r="D80" s="11" t="s">
        <v>255</v>
      </c>
      <c r="E80" s="7">
        <v>195594.67</v>
      </c>
      <c r="F80" s="112">
        <v>0</v>
      </c>
      <c r="G80" s="3">
        <f t="shared" si="7"/>
        <v>195594.67</v>
      </c>
      <c r="H80" s="74" t="s">
        <v>426</v>
      </c>
      <c r="I80" s="109" t="s">
        <v>366</v>
      </c>
      <c r="J80" s="7">
        <v>0</v>
      </c>
      <c r="K80" s="7">
        <v>0</v>
      </c>
      <c r="L80" s="7">
        <f>E80</f>
        <v>195594.67</v>
      </c>
      <c r="M80" s="7"/>
      <c r="N80" s="7"/>
      <c r="O80" s="1">
        <f t="shared" si="6"/>
        <v>195594.67</v>
      </c>
      <c r="P80" s="7"/>
      <c r="Q80" s="7">
        <v>0</v>
      </c>
      <c r="R80" s="22">
        <v>0</v>
      </c>
      <c r="S80" s="22"/>
    </row>
    <row r="81" spans="1:19" s="51" customFormat="1" ht="51" hidden="1">
      <c r="A81" s="33">
        <v>74</v>
      </c>
      <c r="B81" s="2" t="s">
        <v>95</v>
      </c>
      <c r="C81" s="2" t="s">
        <v>415</v>
      </c>
      <c r="D81" s="11" t="s">
        <v>255</v>
      </c>
      <c r="E81" s="7">
        <v>2411.44</v>
      </c>
      <c r="F81" s="112">
        <v>0</v>
      </c>
      <c r="G81" s="3">
        <f t="shared" si="7"/>
        <v>2411.44</v>
      </c>
      <c r="H81" s="76" t="s">
        <v>418</v>
      </c>
      <c r="I81" s="109" t="s">
        <v>428</v>
      </c>
      <c r="J81" s="7">
        <v>0</v>
      </c>
      <c r="K81" s="7">
        <v>0</v>
      </c>
      <c r="L81" s="7">
        <v>0</v>
      </c>
      <c r="M81" s="7"/>
      <c r="N81" s="7"/>
      <c r="O81" s="1">
        <f t="shared" si="6"/>
        <v>0</v>
      </c>
      <c r="P81" s="7"/>
      <c r="Q81" s="22">
        <v>2411.44</v>
      </c>
      <c r="R81" s="22">
        <v>0</v>
      </c>
      <c r="S81" s="22"/>
    </row>
    <row r="82" spans="1:19" s="51" customFormat="1" ht="51" hidden="1">
      <c r="A82" s="47">
        <v>75</v>
      </c>
      <c r="B82" s="2" t="s">
        <v>95</v>
      </c>
      <c r="C82" s="2" t="s">
        <v>411</v>
      </c>
      <c r="D82" s="11" t="s">
        <v>255</v>
      </c>
      <c r="E82" s="7">
        <v>1798.25</v>
      </c>
      <c r="F82" s="112">
        <v>0</v>
      </c>
      <c r="G82" s="3">
        <f t="shared" si="7"/>
        <v>1798.25</v>
      </c>
      <c r="H82" s="76" t="s">
        <v>455</v>
      </c>
      <c r="I82" s="109" t="s">
        <v>428</v>
      </c>
      <c r="J82" s="7">
        <v>0</v>
      </c>
      <c r="K82" s="7">
        <v>0</v>
      </c>
      <c r="L82" s="7">
        <v>0</v>
      </c>
      <c r="M82" s="7"/>
      <c r="N82" s="7"/>
      <c r="O82" s="1">
        <f t="shared" si="6"/>
        <v>0</v>
      </c>
      <c r="P82" s="7"/>
      <c r="Q82" s="22">
        <v>1798.25</v>
      </c>
      <c r="R82" s="22">
        <v>0</v>
      </c>
      <c r="S82" s="22"/>
    </row>
    <row r="83" spans="1:19" s="51" customFormat="1" ht="51" hidden="1">
      <c r="A83" s="33">
        <v>76</v>
      </c>
      <c r="B83" s="2" t="s">
        <v>95</v>
      </c>
      <c r="C83" s="2" t="s">
        <v>362</v>
      </c>
      <c r="D83" s="11" t="s">
        <v>255</v>
      </c>
      <c r="E83" s="7">
        <v>67700.36</v>
      </c>
      <c r="F83" s="112">
        <v>0</v>
      </c>
      <c r="G83" s="3">
        <f t="shared" si="7"/>
        <v>67700.36</v>
      </c>
      <c r="H83" s="74" t="s">
        <v>426</v>
      </c>
      <c r="I83" s="109" t="s">
        <v>366</v>
      </c>
      <c r="J83" s="7">
        <v>0</v>
      </c>
      <c r="K83" s="7">
        <v>0</v>
      </c>
      <c r="L83" s="7">
        <f>E83</f>
        <v>67700.36</v>
      </c>
      <c r="M83" s="7"/>
      <c r="N83" s="7"/>
      <c r="O83" s="1">
        <f t="shared" si="6"/>
        <v>67700.36</v>
      </c>
      <c r="P83" s="7"/>
      <c r="Q83" s="22">
        <v>0</v>
      </c>
      <c r="R83" s="22">
        <v>0</v>
      </c>
      <c r="S83" s="7" t="s">
        <v>401</v>
      </c>
    </row>
    <row r="84" spans="1:19" s="51" customFormat="1" ht="51" hidden="1">
      <c r="A84" s="47">
        <v>77</v>
      </c>
      <c r="B84" s="2" t="s">
        <v>95</v>
      </c>
      <c r="C84" s="2" t="s">
        <v>411</v>
      </c>
      <c r="D84" s="11" t="s">
        <v>255</v>
      </c>
      <c r="E84" s="7">
        <v>1662.29</v>
      </c>
      <c r="F84" s="112">
        <v>0</v>
      </c>
      <c r="G84" s="3">
        <f t="shared" si="7"/>
        <v>1662.29</v>
      </c>
      <c r="H84" s="74" t="s">
        <v>426</v>
      </c>
      <c r="I84" s="109" t="s">
        <v>366</v>
      </c>
      <c r="J84" s="7">
        <v>0</v>
      </c>
      <c r="K84" s="7">
        <v>0</v>
      </c>
      <c r="L84" s="7">
        <v>0</v>
      </c>
      <c r="M84" s="7"/>
      <c r="N84" s="7"/>
      <c r="O84" s="1">
        <f t="shared" si="6"/>
        <v>0</v>
      </c>
      <c r="P84" s="7"/>
      <c r="Q84" s="22">
        <v>1662.29</v>
      </c>
      <c r="R84" s="22">
        <v>0</v>
      </c>
      <c r="S84" s="22"/>
    </row>
    <row r="85" spans="1:19" s="51" customFormat="1" ht="51" hidden="1">
      <c r="A85" s="33">
        <v>78</v>
      </c>
      <c r="B85" s="2" t="s">
        <v>95</v>
      </c>
      <c r="C85" s="2" t="s">
        <v>411</v>
      </c>
      <c r="D85" s="11" t="s">
        <v>255</v>
      </c>
      <c r="E85" s="7">
        <v>1096.5</v>
      </c>
      <c r="F85" s="112">
        <v>0</v>
      </c>
      <c r="G85" s="3">
        <f t="shared" si="7"/>
        <v>1096.5</v>
      </c>
      <c r="H85" s="76" t="s">
        <v>455</v>
      </c>
      <c r="I85" s="109" t="s">
        <v>428</v>
      </c>
      <c r="J85" s="7">
        <v>0</v>
      </c>
      <c r="K85" s="7">
        <v>0</v>
      </c>
      <c r="L85" s="7">
        <v>0</v>
      </c>
      <c r="M85" s="7"/>
      <c r="N85" s="7"/>
      <c r="O85" s="1">
        <f t="shared" si="6"/>
        <v>0</v>
      </c>
      <c r="P85" s="7"/>
      <c r="Q85" s="22">
        <v>1096.5</v>
      </c>
      <c r="R85" s="22">
        <v>0</v>
      </c>
      <c r="S85" s="22"/>
    </row>
    <row r="86" spans="1:19" s="51" customFormat="1" ht="51" hidden="1">
      <c r="A86" s="47">
        <v>79</v>
      </c>
      <c r="B86" s="2" t="s">
        <v>95</v>
      </c>
      <c r="C86" s="2" t="s">
        <v>411</v>
      </c>
      <c r="D86" s="11" t="s">
        <v>255</v>
      </c>
      <c r="E86" s="7">
        <v>2483.6</v>
      </c>
      <c r="F86" s="112">
        <v>0</v>
      </c>
      <c r="G86" s="3">
        <f t="shared" si="7"/>
        <v>2483.6</v>
      </c>
      <c r="H86" s="76" t="s">
        <v>455</v>
      </c>
      <c r="I86" s="109" t="s">
        <v>428</v>
      </c>
      <c r="J86" s="7">
        <v>0</v>
      </c>
      <c r="K86" s="7">
        <v>0</v>
      </c>
      <c r="L86" s="7">
        <v>0</v>
      </c>
      <c r="M86" s="7"/>
      <c r="N86" s="7"/>
      <c r="O86" s="1">
        <f t="shared" si="6"/>
        <v>0</v>
      </c>
      <c r="P86" s="7"/>
      <c r="Q86" s="22">
        <v>2483.6</v>
      </c>
      <c r="R86" s="22">
        <v>0</v>
      </c>
      <c r="S86" s="22"/>
    </row>
    <row r="87" spans="1:19" s="51" customFormat="1" ht="51" hidden="1">
      <c r="A87" s="33">
        <v>80</v>
      </c>
      <c r="B87" s="2" t="s">
        <v>95</v>
      </c>
      <c r="C87" s="2" t="s">
        <v>411</v>
      </c>
      <c r="D87" s="11" t="s">
        <v>255</v>
      </c>
      <c r="E87" s="7">
        <v>2928.1</v>
      </c>
      <c r="F87" s="112">
        <v>0</v>
      </c>
      <c r="G87" s="3">
        <f t="shared" si="7"/>
        <v>2928.1</v>
      </c>
      <c r="H87" s="76" t="s">
        <v>426</v>
      </c>
      <c r="I87" s="109" t="s">
        <v>366</v>
      </c>
      <c r="J87" s="7">
        <v>0</v>
      </c>
      <c r="K87" s="7">
        <v>0</v>
      </c>
      <c r="L87" s="7">
        <f>E87</f>
        <v>2928.1</v>
      </c>
      <c r="M87" s="7"/>
      <c r="N87" s="7"/>
      <c r="O87" s="1">
        <f t="shared" si="6"/>
        <v>2928.1</v>
      </c>
      <c r="P87" s="7"/>
      <c r="Q87" s="22">
        <v>0</v>
      </c>
      <c r="R87" s="22">
        <v>0</v>
      </c>
      <c r="S87" s="22"/>
    </row>
    <row r="88" spans="1:19" s="51" customFormat="1" ht="38.25" hidden="1">
      <c r="A88" s="47">
        <v>81</v>
      </c>
      <c r="B88" s="2" t="s">
        <v>95</v>
      </c>
      <c r="C88" s="2" t="s">
        <v>411</v>
      </c>
      <c r="D88" s="11" t="s">
        <v>256</v>
      </c>
      <c r="E88" s="7">
        <v>200213.18</v>
      </c>
      <c r="F88" s="112">
        <v>0</v>
      </c>
      <c r="G88" s="3">
        <f t="shared" si="7"/>
        <v>200213.18</v>
      </c>
      <c r="H88" s="76" t="s">
        <v>455</v>
      </c>
      <c r="I88" s="109" t="s">
        <v>428</v>
      </c>
      <c r="J88" s="7">
        <v>0</v>
      </c>
      <c r="K88" s="7">
        <v>0</v>
      </c>
      <c r="L88" s="7">
        <v>0</v>
      </c>
      <c r="M88" s="7"/>
      <c r="N88" s="7"/>
      <c r="O88" s="1">
        <f t="shared" si="6"/>
        <v>0</v>
      </c>
      <c r="P88" s="7"/>
      <c r="Q88" s="22">
        <f>E88</f>
        <v>200213.18</v>
      </c>
      <c r="R88" s="22">
        <v>0</v>
      </c>
      <c r="S88" s="22"/>
    </row>
    <row r="89" spans="1:19" s="51" customFormat="1" ht="38.25" hidden="1">
      <c r="A89" s="33">
        <v>82</v>
      </c>
      <c r="B89" s="2" t="s">
        <v>95</v>
      </c>
      <c r="C89" s="2" t="s">
        <v>411</v>
      </c>
      <c r="D89" s="11" t="s">
        <v>256</v>
      </c>
      <c r="E89" s="7">
        <v>120750.45</v>
      </c>
      <c r="F89" s="112">
        <v>0</v>
      </c>
      <c r="G89" s="3">
        <f t="shared" si="7"/>
        <v>120750.45</v>
      </c>
      <c r="H89" s="76" t="s">
        <v>455</v>
      </c>
      <c r="I89" s="109" t="s">
        <v>428</v>
      </c>
      <c r="J89" s="7">
        <v>0</v>
      </c>
      <c r="K89" s="7">
        <v>0</v>
      </c>
      <c r="L89" s="7">
        <v>0</v>
      </c>
      <c r="M89" s="7"/>
      <c r="N89" s="7"/>
      <c r="O89" s="1">
        <f t="shared" si="6"/>
        <v>0</v>
      </c>
      <c r="P89" s="7"/>
      <c r="Q89" s="22">
        <v>120750.45</v>
      </c>
      <c r="R89" s="22">
        <v>0</v>
      </c>
      <c r="S89" s="22"/>
    </row>
    <row r="90" spans="1:19" s="51" customFormat="1" ht="38.25" hidden="1">
      <c r="A90" s="47">
        <v>83</v>
      </c>
      <c r="B90" s="2" t="s">
        <v>95</v>
      </c>
      <c r="C90" s="2" t="s">
        <v>411</v>
      </c>
      <c r="D90" s="11" t="s">
        <v>256</v>
      </c>
      <c r="E90" s="7">
        <v>95260.23</v>
      </c>
      <c r="F90" s="112">
        <v>0</v>
      </c>
      <c r="G90" s="3">
        <f t="shared" si="7"/>
        <v>95260.23</v>
      </c>
      <c r="H90" s="76" t="s">
        <v>455</v>
      </c>
      <c r="I90" s="109" t="s">
        <v>428</v>
      </c>
      <c r="J90" s="7">
        <v>0</v>
      </c>
      <c r="K90" s="7">
        <v>0</v>
      </c>
      <c r="L90" s="7">
        <v>0</v>
      </c>
      <c r="M90" s="7"/>
      <c r="N90" s="7"/>
      <c r="O90" s="1">
        <f t="shared" si="6"/>
        <v>0</v>
      </c>
      <c r="P90" s="7"/>
      <c r="Q90" s="22">
        <v>95260.23</v>
      </c>
      <c r="R90" s="22">
        <v>0</v>
      </c>
      <c r="S90" s="22"/>
    </row>
    <row r="91" spans="1:19" s="51" customFormat="1" ht="38.25" hidden="1">
      <c r="A91" s="33">
        <v>84</v>
      </c>
      <c r="B91" s="2" t="s">
        <v>95</v>
      </c>
      <c r="C91" s="2" t="s">
        <v>411</v>
      </c>
      <c r="D91" s="11" t="s">
        <v>256</v>
      </c>
      <c r="E91" s="7">
        <v>25907.25</v>
      </c>
      <c r="F91" s="112">
        <v>0</v>
      </c>
      <c r="G91" s="3">
        <f t="shared" si="7"/>
        <v>25907.25</v>
      </c>
      <c r="H91" s="142" t="s">
        <v>455</v>
      </c>
      <c r="I91" s="109" t="s">
        <v>428</v>
      </c>
      <c r="J91" s="7">
        <v>0</v>
      </c>
      <c r="K91" s="7">
        <v>0</v>
      </c>
      <c r="L91" s="7">
        <v>0</v>
      </c>
      <c r="M91" s="7"/>
      <c r="N91" s="7"/>
      <c r="O91" s="1">
        <f t="shared" si="6"/>
        <v>0</v>
      </c>
      <c r="P91" s="7"/>
      <c r="Q91" s="22">
        <v>25907.25</v>
      </c>
      <c r="R91" s="22">
        <v>0</v>
      </c>
      <c r="S91" s="22"/>
    </row>
    <row r="92" spans="1:19" s="51" customFormat="1" ht="51" hidden="1">
      <c r="A92" s="47">
        <v>85</v>
      </c>
      <c r="B92" s="2" t="s">
        <v>95</v>
      </c>
      <c r="C92" s="11" t="s">
        <v>416</v>
      </c>
      <c r="D92" s="11" t="s">
        <v>257</v>
      </c>
      <c r="E92" s="7">
        <v>50047.91</v>
      </c>
      <c r="F92" s="112">
        <v>0</v>
      </c>
      <c r="G92" s="3">
        <f t="shared" si="7"/>
        <v>50047.91</v>
      </c>
      <c r="H92" s="143" t="s">
        <v>471</v>
      </c>
      <c r="I92" s="136" t="s">
        <v>459</v>
      </c>
      <c r="J92" s="7">
        <v>0</v>
      </c>
      <c r="K92" s="7">
        <v>0</v>
      </c>
      <c r="L92" s="7">
        <v>0</v>
      </c>
      <c r="M92" s="7"/>
      <c r="N92" s="7"/>
      <c r="O92" s="1">
        <f t="shared" si="6"/>
        <v>0</v>
      </c>
      <c r="P92" s="7"/>
      <c r="Q92" s="22">
        <v>50047.91</v>
      </c>
      <c r="R92" s="22">
        <v>0</v>
      </c>
      <c r="S92" s="22"/>
    </row>
    <row r="93" spans="1:19" s="51" customFormat="1" ht="38.25" hidden="1">
      <c r="A93" s="33">
        <v>86</v>
      </c>
      <c r="B93" s="2" t="s">
        <v>95</v>
      </c>
      <c r="C93" s="2" t="s">
        <v>411</v>
      </c>
      <c r="D93" s="11" t="s">
        <v>257</v>
      </c>
      <c r="E93" s="9">
        <v>5267.18</v>
      </c>
      <c r="F93" s="112">
        <v>0</v>
      </c>
      <c r="G93" s="3">
        <f t="shared" si="7"/>
        <v>5267.18</v>
      </c>
      <c r="H93" s="76" t="s">
        <v>455</v>
      </c>
      <c r="I93" s="109" t="s">
        <v>428</v>
      </c>
      <c r="J93" s="7">
        <v>0</v>
      </c>
      <c r="K93" s="7">
        <v>0</v>
      </c>
      <c r="L93" s="7">
        <v>0</v>
      </c>
      <c r="M93" s="7"/>
      <c r="N93" s="7"/>
      <c r="O93" s="1">
        <f t="shared" si="6"/>
        <v>0</v>
      </c>
      <c r="P93" s="7"/>
      <c r="Q93" s="22">
        <f>E93</f>
        <v>5267.18</v>
      </c>
      <c r="R93" s="22">
        <v>0</v>
      </c>
      <c r="S93" s="22"/>
    </row>
    <row r="94" spans="1:19" s="51" customFormat="1" ht="38.25" hidden="1">
      <c r="A94" s="47">
        <v>87</v>
      </c>
      <c r="B94" s="2" t="s">
        <v>95</v>
      </c>
      <c r="C94" s="11" t="s">
        <v>417</v>
      </c>
      <c r="D94" s="11" t="s">
        <v>257</v>
      </c>
      <c r="E94" s="7">
        <v>15103.6</v>
      </c>
      <c r="F94" s="112">
        <v>0</v>
      </c>
      <c r="G94" s="3">
        <f t="shared" si="7"/>
        <v>15103.6</v>
      </c>
      <c r="H94" s="74" t="s">
        <v>456</v>
      </c>
      <c r="I94" s="109" t="s">
        <v>366</v>
      </c>
      <c r="J94" s="7">
        <v>0</v>
      </c>
      <c r="K94" s="7">
        <v>0</v>
      </c>
      <c r="L94" s="7">
        <f>E94</f>
        <v>15103.6</v>
      </c>
      <c r="M94" s="7"/>
      <c r="N94" s="7"/>
      <c r="O94" s="1">
        <f t="shared" si="6"/>
        <v>15103.6</v>
      </c>
      <c r="P94" s="7"/>
      <c r="Q94" s="22">
        <v>0</v>
      </c>
      <c r="R94" s="22">
        <v>0</v>
      </c>
      <c r="S94" s="22"/>
    </row>
    <row r="95" spans="1:19" s="51" customFormat="1" ht="38.25" hidden="1">
      <c r="A95" s="33">
        <v>88</v>
      </c>
      <c r="B95" s="2" t="s">
        <v>95</v>
      </c>
      <c r="C95" s="2" t="s">
        <v>411</v>
      </c>
      <c r="D95" s="11" t="s">
        <v>97</v>
      </c>
      <c r="E95" s="7">
        <v>35574.269999999997</v>
      </c>
      <c r="F95" s="112">
        <v>0</v>
      </c>
      <c r="G95" s="3">
        <f t="shared" si="7"/>
        <v>35574.269999999997</v>
      </c>
      <c r="H95" s="76" t="s">
        <v>455</v>
      </c>
      <c r="I95" s="109" t="s">
        <v>428</v>
      </c>
      <c r="J95" s="7">
        <v>0</v>
      </c>
      <c r="K95" s="7">
        <v>0</v>
      </c>
      <c r="L95" s="7">
        <v>0</v>
      </c>
      <c r="M95" s="7"/>
      <c r="N95" s="7"/>
      <c r="O95" s="1">
        <f t="shared" si="6"/>
        <v>0</v>
      </c>
      <c r="P95" s="7"/>
      <c r="Q95" s="22">
        <v>35574.269999999997</v>
      </c>
      <c r="R95" s="22">
        <v>0</v>
      </c>
      <c r="S95" s="22"/>
    </row>
    <row r="96" spans="1:19" s="51" customFormat="1" hidden="1">
      <c r="A96" s="47">
        <v>89</v>
      </c>
      <c r="B96" s="2" t="s">
        <v>95</v>
      </c>
      <c r="C96" s="11" t="s">
        <v>308</v>
      </c>
      <c r="D96" s="11" t="s">
        <v>309</v>
      </c>
      <c r="E96" s="9">
        <v>181760</v>
      </c>
      <c r="F96" s="112">
        <v>0</v>
      </c>
      <c r="G96" s="3">
        <f t="shared" si="7"/>
        <v>181760</v>
      </c>
      <c r="H96" s="101" t="s">
        <v>225</v>
      </c>
      <c r="I96" s="91" t="s">
        <v>445</v>
      </c>
      <c r="J96" s="7">
        <v>0</v>
      </c>
      <c r="K96" s="7">
        <f>E96</f>
        <v>181760</v>
      </c>
      <c r="L96" s="7">
        <v>0</v>
      </c>
      <c r="M96" s="7"/>
      <c r="N96" s="7"/>
      <c r="O96" s="1">
        <f t="shared" si="6"/>
        <v>0</v>
      </c>
      <c r="P96" s="7"/>
      <c r="Q96" s="22">
        <v>0</v>
      </c>
      <c r="R96" s="22">
        <v>0</v>
      </c>
      <c r="S96" s="22"/>
    </row>
    <row r="97" spans="1:19" s="51" customFormat="1" ht="51" hidden="1">
      <c r="A97" s="33">
        <v>90</v>
      </c>
      <c r="B97" s="2" t="s">
        <v>95</v>
      </c>
      <c r="C97" s="2" t="s">
        <v>412</v>
      </c>
      <c r="D97" s="11" t="s">
        <v>255</v>
      </c>
      <c r="E97" s="9">
        <v>219736.41</v>
      </c>
      <c r="F97" s="112">
        <v>0</v>
      </c>
      <c r="G97" s="3">
        <f t="shared" si="7"/>
        <v>219736.41</v>
      </c>
      <c r="H97" s="74" t="s">
        <v>426</v>
      </c>
      <c r="I97" s="109" t="s">
        <v>366</v>
      </c>
      <c r="J97" s="22">
        <v>0</v>
      </c>
      <c r="K97" s="22">
        <v>0</v>
      </c>
      <c r="L97" s="22">
        <f>E97</f>
        <v>219736.41</v>
      </c>
      <c r="M97" s="22"/>
      <c r="N97" s="22"/>
      <c r="O97" s="1">
        <f t="shared" si="6"/>
        <v>219736.41</v>
      </c>
      <c r="P97" s="22"/>
      <c r="Q97" s="22">
        <v>0</v>
      </c>
      <c r="R97" s="22">
        <v>0</v>
      </c>
      <c r="S97" s="22"/>
    </row>
    <row r="98" spans="1:19" s="51" customFormat="1" ht="38.25" hidden="1">
      <c r="A98" s="47">
        <v>91</v>
      </c>
      <c r="B98" s="2" t="s">
        <v>95</v>
      </c>
      <c r="C98" s="11" t="s">
        <v>98</v>
      </c>
      <c r="D98" s="6" t="s">
        <v>97</v>
      </c>
      <c r="E98" s="3">
        <v>50672.2</v>
      </c>
      <c r="F98" s="112">
        <v>0</v>
      </c>
      <c r="G98" s="3">
        <f t="shared" si="7"/>
        <v>50672.2</v>
      </c>
      <c r="H98" s="74" t="s">
        <v>426</v>
      </c>
      <c r="I98" s="109" t="s">
        <v>366</v>
      </c>
      <c r="J98" s="7">
        <v>0</v>
      </c>
      <c r="K98" s="7">
        <v>0</v>
      </c>
      <c r="L98" s="7">
        <v>50672.2</v>
      </c>
      <c r="M98" s="7"/>
      <c r="N98" s="7"/>
      <c r="O98" s="1">
        <f t="shared" si="6"/>
        <v>50672.2</v>
      </c>
      <c r="P98" s="7"/>
      <c r="Q98" s="22">
        <v>0</v>
      </c>
      <c r="R98" s="22">
        <v>0</v>
      </c>
      <c r="S98" s="7" t="s">
        <v>402</v>
      </c>
    </row>
    <row r="99" spans="1:19" s="51" customFormat="1" ht="38.25" hidden="1">
      <c r="A99" s="33">
        <v>92</v>
      </c>
      <c r="B99" s="2" t="s">
        <v>95</v>
      </c>
      <c r="C99" s="11" t="s">
        <v>99</v>
      </c>
      <c r="D99" s="6" t="s">
        <v>97</v>
      </c>
      <c r="E99" s="3">
        <v>25940.49</v>
      </c>
      <c r="F99" s="112">
        <v>0</v>
      </c>
      <c r="G99" s="3">
        <f t="shared" si="7"/>
        <v>25940.49</v>
      </c>
      <c r="H99" s="74" t="s">
        <v>426</v>
      </c>
      <c r="I99" s="109" t="s">
        <v>366</v>
      </c>
      <c r="J99" s="7">
        <v>0</v>
      </c>
      <c r="K99" s="7">
        <v>0</v>
      </c>
      <c r="L99" s="7">
        <v>25940.49</v>
      </c>
      <c r="M99" s="7"/>
      <c r="N99" s="7"/>
      <c r="O99" s="1">
        <f t="shared" si="6"/>
        <v>25940.49</v>
      </c>
      <c r="P99" s="7"/>
      <c r="Q99" s="22">
        <v>0</v>
      </c>
      <c r="R99" s="22">
        <v>0</v>
      </c>
      <c r="S99" s="7" t="s">
        <v>402</v>
      </c>
    </row>
    <row r="100" spans="1:19" s="51" customFormat="1" ht="51" hidden="1">
      <c r="A100" s="47">
        <v>93</v>
      </c>
      <c r="B100" s="5" t="s">
        <v>100</v>
      </c>
      <c r="C100" s="11" t="s">
        <v>312</v>
      </c>
      <c r="D100" s="11" t="s">
        <v>313</v>
      </c>
      <c r="E100" s="22">
        <v>90438.35</v>
      </c>
      <c r="F100" s="112">
        <v>0</v>
      </c>
      <c r="G100" s="3">
        <f t="shared" si="7"/>
        <v>90438.35</v>
      </c>
      <c r="H100" s="76" t="s">
        <v>431</v>
      </c>
      <c r="I100" s="109" t="s">
        <v>366</v>
      </c>
      <c r="J100" s="7">
        <v>0</v>
      </c>
      <c r="K100" s="7">
        <v>0</v>
      </c>
      <c r="L100" s="7">
        <f>E100</f>
        <v>90438.35</v>
      </c>
      <c r="M100" s="7"/>
      <c r="N100" s="7"/>
      <c r="O100" s="1">
        <f t="shared" si="6"/>
        <v>0</v>
      </c>
      <c r="P100" s="7">
        <f>L100</f>
        <v>90438.35</v>
      </c>
      <c r="Q100" s="22">
        <v>0</v>
      </c>
      <c r="R100" s="22">
        <v>0</v>
      </c>
      <c r="S100" s="7"/>
    </row>
    <row r="101" spans="1:19" s="51" customFormat="1" ht="25.5" hidden="1">
      <c r="A101" s="33">
        <v>94</v>
      </c>
      <c r="B101" s="2" t="s">
        <v>100</v>
      </c>
      <c r="C101" s="2" t="s">
        <v>105</v>
      </c>
      <c r="D101" s="2" t="s">
        <v>104</v>
      </c>
      <c r="E101" s="3">
        <v>2339.9299999999998</v>
      </c>
      <c r="F101" s="112">
        <v>0</v>
      </c>
      <c r="G101" s="3">
        <f t="shared" si="7"/>
        <v>2339.9299999999998</v>
      </c>
      <c r="H101" s="76" t="s">
        <v>225</v>
      </c>
      <c r="I101" s="91" t="s">
        <v>445</v>
      </c>
      <c r="J101" s="7">
        <v>0</v>
      </c>
      <c r="K101" s="7">
        <v>2339.9299999999998</v>
      </c>
      <c r="L101" s="7">
        <v>0</v>
      </c>
      <c r="M101" s="7"/>
      <c r="N101" s="7"/>
      <c r="O101" s="1">
        <f t="shared" si="6"/>
        <v>0</v>
      </c>
      <c r="P101" s="7"/>
      <c r="Q101" s="22">
        <v>0</v>
      </c>
      <c r="R101" s="22">
        <v>0</v>
      </c>
      <c r="S101" s="22"/>
    </row>
    <row r="102" spans="1:19" s="51" customFormat="1" hidden="1">
      <c r="A102" s="47">
        <v>95</v>
      </c>
      <c r="B102" s="2" t="s">
        <v>100</v>
      </c>
      <c r="C102" s="2" t="s">
        <v>106</v>
      </c>
      <c r="D102" s="2" t="s">
        <v>381</v>
      </c>
      <c r="E102" s="3">
        <v>17000</v>
      </c>
      <c r="F102" s="112">
        <v>0</v>
      </c>
      <c r="G102" s="3">
        <f t="shared" si="7"/>
        <v>17000</v>
      </c>
      <c r="H102" s="76" t="s">
        <v>225</v>
      </c>
      <c r="I102" s="91" t="s">
        <v>445</v>
      </c>
      <c r="J102" s="7">
        <v>0</v>
      </c>
      <c r="K102" s="7">
        <f>E102</f>
        <v>17000</v>
      </c>
      <c r="L102" s="7">
        <v>0</v>
      </c>
      <c r="M102" s="7"/>
      <c r="N102" s="7"/>
      <c r="O102" s="1">
        <f t="shared" si="6"/>
        <v>0</v>
      </c>
      <c r="P102" s="7"/>
      <c r="Q102" s="22">
        <v>0</v>
      </c>
      <c r="R102" s="22">
        <v>0</v>
      </c>
      <c r="S102" s="22"/>
    </row>
    <row r="103" spans="1:19" s="51" customFormat="1" hidden="1">
      <c r="A103" s="33">
        <v>96</v>
      </c>
      <c r="B103" s="2" t="s">
        <v>100</v>
      </c>
      <c r="C103" s="2" t="s">
        <v>107</v>
      </c>
      <c r="D103" s="2" t="s">
        <v>381</v>
      </c>
      <c r="E103" s="3">
        <v>8353.32</v>
      </c>
      <c r="F103" s="112">
        <v>0</v>
      </c>
      <c r="G103" s="3">
        <f t="shared" si="7"/>
        <v>8353.32</v>
      </c>
      <c r="H103" s="74" t="s">
        <v>432</v>
      </c>
      <c r="I103" s="109" t="s">
        <v>366</v>
      </c>
      <c r="J103" s="7">
        <v>0</v>
      </c>
      <c r="K103" s="7">
        <v>0</v>
      </c>
      <c r="L103" s="7">
        <f>E103</f>
        <v>8353.32</v>
      </c>
      <c r="M103" s="7">
        <f>E103</f>
        <v>8353.32</v>
      </c>
      <c r="N103" s="7"/>
      <c r="O103" s="1">
        <f t="shared" si="6"/>
        <v>0</v>
      </c>
      <c r="P103" s="7"/>
      <c r="Q103" s="22">
        <v>0</v>
      </c>
      <c r="R103" s="22">
        <v>0</v>
      </c>
      <c r="S103" s="54"/>
    </row>
    <row r="104" spans="1:19" s="51" customFormat="1" ht="25.5" hidden="1">
      <c r="A104" s="47">
        <v>97</v>
      </c>
      <c r="B104" s="2" t="s">
        <v>100</v>
      </c>
      <c r="C104" s="2" t="s">
        <v>108</v>
      </c>
      <c r="D104" s="2" t="s">
        <v>381</v>
      </c>
      <c r="E104" s="3">
        <v>7824.92</v>
      </c>
      <c r="F104" s="112">
        <v>0</v>
      </c>
      <c r="G104" s="3">
        <f t="shared" si="7"/>
        <v>7824.92</v>
      </c>
      <c r="H104" s="74" t="s">
        <v>426</v>
      </c>
      <c r="I104" s="109" t="s">
        <v>366</v>
      </c>
      <c r="J104" s="7">
        <v>0</v>
      </c>
      <c r="K104" s="7">
        <v>0</v>
      </c>
      <c r="L104" s="7">
        <f>E104</f>
        <v>7824.92</v>
      </c>
      <c r="M104" s="7">
        <v>583.62</v>
      </c>
      <c r="N104" s="7"/>
      <c r="O104" s="1">
        <f t="shared" si="6"/>
        <v>7241.3</v>
      </c>
      <c r="P104" s="7"/>
      <c r="Q104" s="22">
        <v>0</v>
      </c>
      <c r="R104" s="22">
        <v>0</v>
      </c>
      <c r="S104" s="54"/>
    </row>
    <row r="105" spans="1:19" s="51" customFormat="1" ht="128.25" hidden="1">
      <c r="A105" s="33">
        <v>98</v>
      </c>
      <c r="B105" s="2" t="s">
        <v>100</v>
      </c>
      <c r="C105" s="2" t="s">
        <v>109</v>
      </c>
      <c r="D105" s="2" t="s">
        <v>381</v>
      </c>
      <c r="E105" s="3">
        <v>21823.98</v>
      </c>
      <c r="F105" s="112">
        <v>0</v>
      </c>
      <c r="G105" s="3">
        <f t="shared" si="7"/>
        <v>21823.98</v>
      </c>
      <c r="H105" s="76" t="s">
        <v>430</v>
      </c>
      <c r="I105" s="109" t="s">
        <v>366</v>
      </c>
      <c r="J105" s="7">
        <v>0</v>
      </c>
      <c r="K105" s="7">
        <f>E105</f>
        <v>21823.98</v>
      </c>
      <c r="L105" s="7">
        <v>0</v>
      </c>
      <c r="M105" s="7"/>
      <c r="N105" s="7"/>
      <c r="O105" s="1">
        <f t="shared" si="6"/>
        <v>0</v>
      </c>
      <c r="P105" s="7"/>
      <c r="Q105" s="22">
        <v>0</v>
      </c>
      <c r="R105" s="22">
        <v>0</v>
      </c>
      <c r="S105" s="145" t="s">
        <v>433</v>
      </c>
    </row>
    <row r="106" spans="1:19" s="51" customFormat="1" ht="25.5" hidden="1">
      <c r="A106" s="47">
        <v>99</v>
      </c>
      <c r="B106" s="2" t="s">
        <v>100</v>
      </c>
      <c r="C106" s="2" t="s">
        <v>110</v>
      </c>
      <c r="D106" s="2" t="s">
        <v>382</v>
      </c>
      <c r="E106" s="3">
        <v>4403.1099999999997</v>
      </c>
      <c r="F106" s="112">
        <v>0</v>
      </c>
      <c r="G106" s="3">
        <f t="shared" si="7"/>
        <v>4403.1099999999997</v>
      </c>
      <c r="H106" s="76" t="s">
        <v>426</v>
      </c>
      <c r="I106" s="109" t="s">
        <v>366</v>
      </c>
      <c r="J106" s="7">
        <v>0</v>
      </c>
      <c r="K106" s="7">
        <v>0</v>
      </c>
      <c r="L106" s="7">
        <f>E106</f>
        <v>4403.1099999999997</v>
      </c>
      <c r="M106" s="7"/>
      <c r="N106" s="7"/>
      <c r="O106" s="1">
        <f t="shared" si="6"/>
        <v>0</v>
      </c>
      <c r="P106" s="7">
        <v>4403.1099999999997</v>
      </c>
      <c r="Q106" s="22">
        <v>0</v>
      </c>
      <c r="R106" s="22">
        <v>0</v>
      </c>
      <c r="S106" s="7"/>
    </row>
    <row r="107" spans="1:19" s="51" customFormat="1" ht="25.5" hidden="1">
      <c r="A107" s="33">
        <v>100</v>
      </c>
      <c r="B107" s="2" t="s">
        <v>100</v>
      </c>
      <c r="C107" s="2" t="s">
        <v>111</v>
      </c>
      <c r="D107" s="2" t="s">
        <v>382</v>
      </c>
      <c r="E107" s="3">
        <v>7339.74</v>
      </c>
      <c r="F107" s="112">
        <v>0</v>
      </c>
      <c r="G107" s="3">
        <f t="shared" si="7"/>
        <v>7339.74</v>
      </c>
      <c r="H107" s="74" t="s">
        <v>432</v>
      </c>
      <c r="I107" s="109" t="s">
        <v>366</v>
      </c>
      <c r="J107" s="7">
        <v>0</v>
      </c>
      <c r="K107" s="7">
        <v>0</v>
      </c>
      <c r="L107" s="7">
        <f>E107</f>
        <v>7339.74</v>
      </c>
      <c r="M107" s="7">
        <f>E107</f>
        <v>7339.74</v>
      </c>
      <c r="N107" s="7"/>
      <c r="O107" s="1">
        <f t="shared" si="6"/>
        <v>0</v>
      </c>
      <c r="P107" s="7"/>
      <c r="Q107" s="22">
        <v>0</v>
      </c>
      <c r="R107" s="22">
        <v>0</v>
      </c>
      <c r="S107" s="7"/>
    </row>
    <row r="108" spans="1:19" s="51" customFormat="1" ht="25.5" hidden="1">
      <c r="A108" s="47">
        <v>101</v>
      </c>
      <c r="B108" s="2" t="s">
        <v>100</v>
      </c>
      <c r="C108" s="2" t="s">
        <v>363</v>
      </c>
      <c r="D108" s="2" t="s">
        <v>382</v>
      </c>
      <c r="E108" s="3">
        <v>11704.76</v>
      </c>
      <c r="F108" s="112">
        <v>0</v>
      </c>
      <c r="G108" s="3">
        <f t="shared" si="7"/>
        <v>11704.76</v>
      </c>
      <c r="H108" s="76" t="s">
        <v>391</v>
      </c>
      <c r="I108" s="91" t="s">
        <v>445</v>
      </c>
      <c r="J108" s="7">
        <v>0</v>
      </c>
      <c r="K108" s="7">
        <f>E108</f>
        <v>11704.76</v>
      </c>
      <c r="L108" s="7">
        <v>0</v>
      </c>
      <c r="M108" s="7"/>
      <c r="N108" s="7"/>
      <c r="O108" s="1">
        <f t="shared" si="6"/>
        <v>0</v>
      </c>
      <c r="P108" s="7"/>
      <c r="Q108" s="22">
        <v>0</v>
      </c>
      <c r="R108" s="22">
        <v>0</v>
      </c>
      <c r="S108" s="22"/>
    </row>
    <row r="109" spans="1:19" s="51" customFormat="1" ht="38.25" hidden="1">
      <c r="A109" s="33">
        <v>102</v>
      </c>
      <c r="B109" s="2" t="s">
        <v>100</v>
      </c>
      <c r="C109" s="2" t="s">
        <v>112</v>
      </c>
      <c r="D109" s="2" t="s">
        <v>382</v>
      </c>
      <c r="E109" s="3">
        <v>8018.15</v>
      </c>
      <c r="F109" s="112">
        <v>0</v>
      </c>
      <c r="G109" s="3">
        <f t="shared" si="7"/>
        <v>8018.15</v>
      </c>
      <c r="H109" s="76" t="s">
        <v>434</v>
      </c>
      <c r="I109" s="109" t="s">
        <v>366</v>
      </c>
      <c r="J109" s="7">
        <v>0</v>
      </c>
      <c r="K109" s="7">
        <v>0</v>
      </c>
      <c r="L109" s="7">
        <f>E109</f>
        <v>8018.15</v>
      </c>
      <c r="M109" s="7"/>
      <c r="N109" s="7"/>
      <c r="O109" s="1">
        <f t="shared" si="6"/>
        <v>0</v>
      </c>
      <c r="P109" s="7">
        <f>E109</f>
        <v>8018.15</v>
      </c>
      <c r="Q109" s="22">
        <v>0</v>
      </c>
      <c r="R109" s="22">
        <v>0</v>
      </c>
      <c r="S109" s="7"/>
    </row>
    <row r="110" spans="1:19" s="51" customFormat="1" ht="76.5" hidden="1">
      <c r="A110" s="47">
        <v>103</v>
      </c>
      <c r="B110" s="2" t="s">
        <v>113</v>
      </c>
      <c r="C110" s="2" t="s">
        <v>114</v>
      </c>
      <c r="D110" s="2" t="s">
        <v>381</v>
      </c>
      <c r="E110" s="3">
        <v>12701.41</v>
      </c>
      <c r="F110" s="112">
        <v>0</v>
      </c>
      <c r="G110" s="3">
        <f t="shared" si="7"/>
        <v>12701.41</v>
      </c>
      <c r="H110" s="73" t="s">
        <v>437</v>
      </c>
      <c r="I110" s="109" t="s">
        <v>366</v>
      </c>
      <c r="J110" s="7">
        <v>0</v>
      </c>
      <c r="K110" s="7">
        <v>0</v>
      </c>
      <c r="L110" s="7">
        <f>E110</f>
        <v>12701.41</v>
      </c>
      <c r="M110" s="7"/>
      <c r="N110" s="7"/>
      <c r="O110" s="1">
        <f t="shared" si="6"/>
        <v>0</v>
      </c>
      <c r="P110" s="7">
        <f>E110</f>
        <v>12701.41</v>
      </c>
      <c r="Q110" s="22">
        <v>0</v>
      </c>
      <c r="R110" s="22"/>
      <c r="S110" s="9" t="s">
        <v>438</v>
      </c>
    </row>
    <row r="111" spans="1:19" s="51" customFormat="1" ht="38.25" hidden="1">
      <c r="A111" s="33">
        <v>104</v>
      </c>
      <c r="B111" s="2" t="s">
        <v>115</v>
      </c>
      <c r="C111" s="27" t="s">
        <v>262</v>
      </c>
      <c r="D111" s="11" t="s">
        <v>236</v>
      </c>
      <c r="E111" s="7">
        <v>16601.150000000001</v>
      </c>
      <c r="F111" s="112">
        <v>0</v>
      </c>
      <c r="G111" s="3">
        <f t="shared" si="7"/>
        <v>16601.150000000001</v>
      </c>
      <c r="H111" s="101" t="s">
        <v>263</v>
      </c>
      <c r="I111" s="109" t="s">
        <v>428</v>
      </c>
      <c r="J111" s="7">
        <v>0</v>
      </c>
      <c r="K111" s="7">
        <v>0</v>
      </c>
      <c r="L111" s="7">
        <v>0</v>
      </c>
      <c r="M111" s="7"/>
      <c r="N111" s="7"/>
      <c r="O111" s="1">
        <f t="shared" si="6"/>
        <v>0</v>
      </c>
      <c r="P111" s="7"/>
      <c r="Q111" s="22">
        <v>16601.150000000001</v>
      </c>
      <c r="R111" s="22">
        <v>0</v>
      </c>
      <c r="S111" s="22"/>
    </row>
    <row r="112" spans="1:19" s="51" customFormat="1" ht="38.25" hidden="1">
      <c r="A112" s="47">
        <v>105</v>
      </c>
      <c r="B112" s="19" t="s">
        <v>115</v>
      </c>
      <c r="C112" s="28" t="s">
        <v>264</v>
      </c>
      <c r="D112" s="28" t="s">
        <v>236</v>
      </c>
      <c r="E112" s="1">
        <v>16498.68</v>
      </c>
      <c r="F112" s="112">
        <v>0</v>
      </c>
      <c r="G112" s="3">
        <f t="shared" si="7"/>
        <v>16498.68</v>
      </c>
      <c r="H112" s="102" t="s">
        <v>263</v>
      </c>
      <c r="I112" s="109" t="s">
        <v>428</v>
      </c>
      <c r="J112" s="7">
        <v>0</v>
      </c>
      <c r="K112" s="7">
        <v>0</v>
      </c>
      <c r="L112" s="7">
        <v>0</v>
      </c>
      <c r="M112" s="1"/>
      <c r="N112" s="1"/>
      <c r="O112" s="1">
        <f t="shared" si="6"/>
        <v>0</v>
      </c>
      <c r="P112" s="1"/>
      <c r="Q112" s="38">
        <v>16498.68</v>
      </c>
      <c r="R112" s="22">
        <v>0</v>
      </c>
      <c r="S112" s="22"/>
    </row>
    <row r="113" spans="1:19" s="51" customFormat="1" ht="38.25" hidden="1">
      <c r="A113" s="33">
        <v>106</v>
      </c>
      <c r="B113" s="2" t="s">
        <v>115</v>
      </c>
      <c r="C113" s="11" t="s">
        <v>265</v>
      </c>
      <c r="D113" s="11" t="s">
        <v>236</v>
      </c>
      <c r="E113" s="7">
        <v>12213.37</v>
      </c>
      <c r="F113" s="112">
        <v>0</v>
      </c>
      <c r="G113" s="3">
        <f t="shared" si="7"/>
        <v>12213.37</v>
      </c>
      <c r="H113" s="102" t="s">
        <v>263</v>
      </c>
      <c r="I113" s="109" t="s">
        <v>428</v>
      </c>
      <c r="J113" s="7">
        <v>0</v>
      </c>
      <c r="K113" s="7">
        <v>0</v>
      </c>
      <c r="L113" s="7">
        <v>0</v>
      </c>
      <c r="M113" s="1"/>
      <c r="N113" s="1"/>
      <c r="O113" s="1">
        <f t="shared" si="6"/>
        <v>0</v>
      </c>
      <c r="P113" s="1"/>
      <c r="Q113" s="38">
        <v>12213.37</v>
      </c>
      <c r="R113" s="22">
        <v>0</v>
      </c>
      <c r="S113" s="22"/>
    </row>
    <row r="114" spans="1:19" s="51" customFormat="1" ht="25.5" hidden="1">
      <c r="A114" s="47">
        <v>107</v>
      </c>
      <c r="B114" s="2" t="s">
        <v>115</v>
      </c>
      <c r="C114" s="11" t="s">
        <v>266</v>
      </c>
      <c r="D114" s="11" t="s">
        <v>236</v>
      </c>
      <c r="E114" s="7">
        <v>18639.46</v>
      </c>
      <c r="F114" s="112">
        <v>0</v>
      </c>
      <c r="G114" s="3">
        <f t="shared" si="7"/>
        <v>18639.46</v>
      </c>
      <c r="H114" s="77" t="s">
        <v>420</v>
      </c>
      <c r="I114" s="91" t="s">
        <v>445</v>
      </c>
      <c r="J114" s="7">
        <v>0</v>
      </c>
      <c r="K114" s="7">
        <f>E114</f>
        <v>18639.46</v>
      </c>
      <c r="L114" s="7">
        <v>0</v>
      </c>
      <c r="M114" s="1"/>
      <c r="N114" s="1"/>
      <c r="O114" s="1">
        <f t="shared" si="6"/>
        <v>0</v>
      </c>
      <c r="P114" s="1"/>
      <c r="Q114" s="38">
        <v>0</v>
      </c>
      <c r="R114" s="22">
        <v>0</v>
      </c>
      <c r="S114" s="22"/>
    </row>
    <row r="115" spans="1:19" s="51" customFormat="1" ht="25.5" hidden="1">
      <c r="A115" s="33">
        <v>108</v>
      </c>
      <c r="B115" s="2" t="s">
        <v>115</v>
      </c>
      <c r="C115" s="11" t="s">
        <v>267</v>
      </c>
      <c r="D115" s="11" t="s">
        <v>236</v>
      </c>
      <c r="E115" s="7">
        <v>6330.27</v>
      </c>
      <c r="F115" s="112">
        <v>0</v>
      </c>
      <c r="G115" s="3">
        <f t="shared" si="7"/>
        <v>6330.27</v>
      </c>
      <c r="H115" s="77" t="s">
        <v>420</v>
      </c>
      <c r="I115" s="91" t="s">
        <v>445</v>
      </c>
      <c r="J115" s="7">
        <v>0</v>
      </c>
      <c r="K115" s="7">
        <f>E115</f>
        <v>6330.27</v>
      </c>
      <c r="L115" s="7">
        <v>0</v>
      </c>
      <c r="M115" s="1"/>
      <c r="N115" s="1"/>
      <c r="O115" s="1">
        <f t="shared" si="6"/>
        <v>0</v>
      </c>
      <c r="P115" s="1"/>
      <c r="Q115" s="38">
        <v>0</v>
      </c>
      <c r="R115" s="22">
        <v>0</v>
      </c>
      <c r="S115" s="22"/>
    </row>
    <row r="116" spans="1:19" s="51" customFormat="1" ht="38.25" hidden="1">
      <c r="A116" s="47">
        <v>109</v>
      </c>
      <c r="B116" s="2" t="s">
        <v>115</v>
      </c>
      <c r="C116" s="4" t="s">
        <v>268</v>
      </c>
      <c r="D116" s="8" t="s">
        <v>269</v>
      </c>
      <c r="E116" s="7">
        <v>2446.9985999999994</v>
      </c>
      <c r="F116" s="112">
        <v>0</v>
      </c>
      <c r="G116" s="3">
        <f t="shared" si="7"/>
        <v>2446.9985999999994</v>
      </c>
      <c r="H116" s="102" t="s">
        <v>263</v>
      </c>
      <c r="I116" s="109" t="s">
        <v>428</v>
      </c>
      <c r="J116" s="7">
        <v>0</v>
      </c>
      <c r="K116" s="7">
        <v>0</v>
      </c>
      <c r="L116" s="7">
        <v>0</v>
      </c>
      <c r="M116" s="1"/>
      <c r="N116" s="1"/>
      <c r="O116" s="1">
        <f t="shared" si="6"/>
        <v>0</v>
      </c>
      <c r="P116" s="1"/>
      <c r="Q116" s="38">
        <v>2446.9985999999994</v>
      </c>
      <c r="R116" s="22">
        <v>0</v>
      </c>
      <c r="S116" s="22"/>
    </row>
    <row r="117" spans="1:19" s="51" customFormat="1" ht="38.25" hidden="1">
      <c r="A117" s="33">
        <v>110</v>
      </c>
      <c r="B117" s="2" t="s">
        <v>115</v>
      </c>
      <c r="C117" s="4" t="s">
        <v>270</v>
      </c>
      <c r="D117" s="8" t="s">
        <v>269</v>
      </c>
      <c r="E117" s="7">
        <v>1512.5291999999999</v>
      </c>
      <c r="F117" s="112">
        <v>0</v>
      </c>
      <c r="G117" s="3">
        <f t="shared" si="7"/>
        <v>1512.5291999999999</v>
      </c>
      <c r="H117" s="102" t="s">
        <v>263</v>
      </c>
      <c r="I117" s="109" t="s">
        <v>428</v>
      </c>
      <c r="J117" s="7">
        <v>0</v>
      </c>
      <c r="K117" s="7">
        <v>0</v>
      </c>
      <c r="L117" s="7">
        <v>0</v>
      </c>
      <c r="M117" s="1"/>
      <c r="N117" s="1"/>
      <c r="O117" s="1">
        <f t="shared" si="6"/>
        <v>0</v>
      </c>
      <c r="P117" s="1"/>
      <c r="Q117" s="38">
        <v>1512.5291999999999</v>
      </c>
      <c r="R117" s="22">
        <v>0</v>
      </c>
      <c r="S117" s="22"/>
    </row>
    <row r="118" spans="1:19" s="51" customFormat="1" ht="38.25" hidden="1">
      <c r="A118" s="47">
        <v>111</v>
      </c>
      <c r="B118" s="2" t="s">
        <v>115</v>
      </c>
      <c r="C118" s="4" t="s">
        <v>271</v>
      </c>
      <c r="D118" s="8" t="s">
        <v>272</v>
      </c>
      <c r="E118" s="7">
        <v>2905.1417999999994</v>
      </c>
      <c r="F118" s="112">
        <v>0</v>
      </c>
      <c r="G118" s="3">
        <f t="shared" si="7"/>
        <v>2905.1417999999994</v>
      </c>
      <c r="H118" s="102" t="s">
        <v>263</v>
      </c>
      <c r="I118" s="109" t="s">
        <v>428</v>
      </c>
      <c r="J118" s="7">
        <v>0</v>
      </c>
      <c r="K118" s="7">
        <v>0</v>
      </c>
      <c r="L118" s="7">
        <v>0</v>
      </c>
      <c r="M118" s="7"/>
      <c r="N118" s="7"/>
      <c r="O118" s="1">
        <f t="shared" si="6"/>
        <v>0</v>
      </c>
      <c r="P118" s="7"/>
      <c r="Q118" s="22">
        <v>2905.1417999999994</v>
      </c>
      <c r="R118" s="22">
        <v>0</v>
      </c>
      <c r="S118" s="22"/>
    </row>
    <row r="119" spans="1:19" s="51" customFormat="1" ht="51" hidden="1">
      <c r="A119" s="33">
        <v>112</v>
      </c>
      <c r="B119" s="5" t="s">
        <v>115</v>
      </c>
      <c r="C119" s="2" t="s">
        <v>118</v>
      </c>
      <c r="D119" s="2" t="s">
        <v>157</v>
      </c>
      <c r="E119" s="3">
        <v>90983.59</v>
      </c>
      <c r="F119" s="112">
        <v>0</v>
      </c>
      <c r="G119" s="3">
        <f t="shared" si="7"/>
        <v>90983.59</v>
      </c>
      <c r="H119" s="72" t="s">
        <v>30</v>
      </c>
      <c r="I119" s="109" t="s">
        <v>428</v>
      </c>
      <c r="J119" s="7">
        <v>0</v>
      </c>
      <c r="K119" s="7">
        <v>0</v>
      </c>
      <c r="L119" s="7">
        <v>0</v>
      </c>
      <c r="M119" s="7"/>
      <c r="N119" s="7"/>
      <c r="O119" s="1">
        <f t="shared" si="6"/>
        <v>0</v>
      </c>
      <c r="P119" s="7"/>
      <c r="Q119" s="23">
        <v>90983.59</v>
      </c>
      <c r="R119" s="22">
        <v>0</v>
      </c>
      <c r="S119" s="22"/>
    </row>
    <row r="120" spans="1:19" s="51" customFormat="1" ht="51" hidden="1">
      <c r="A120" s="47">
        <v>113</v>
      </c>
      <c r="B120" s="6" t="s">
        <v>115</v>
      </c>
      <c r="C120" s="6" t="s">
        <v>133</v>
      </c>
      <c r="D120" s="6" t="s">
        <v>383</v>
      </c>
      <c r="E120" s="3">
        <v>2946.17</v>
      </c>
      <c r="F120" s="112">
        <v>0</v>
      </c>
      <c r="G120" s="3">
        <f t="shared" si="7"/>
        <v>2946.17</v>
      </c>
      <c r="H120" s="73" t="s">
        <v>30</v>
      </c>
      <c r="I120" s="109" t="s">
        <v>428</v>
      </c>
      <c r="J120" s="7">
        <v>0</v>
      </c>
      <c r="K120" s="7">
        <v>0</v>
      </c>
      <c r="L120" s="7">
        <v>0</v>
      </c>
      <c r="M120" s="7"/>
      <c r="N120" s="7"/>
      <c r="O120" s="1">
        <f t="shared" si="6"/>
        <v>0</v>
      </c>
      <c r="P120" s="7"/>
      <c r="Q120" s="23">
        <v>2946.17</v>
      </c>
      <c r="R120" s="22">
        <v>0</v>
      </c>
      <c r="S120" s="22"/>
    </row>
    <row r="121" spans="1:19" s="51" customFormat="1" ht="51" hidden="1">
      <c r="A121" s="33">
        <v>114</v>
      </c>
      <c r="B121" s="2" t="s">
        <v>115</v>
      </c>
      <c r="C121" s="6" t="s">
        <v>134</v>
      </c>
      <c r="D121" s="6" t="s">
        <v>384</v>
      </c>
      <c r="E121" s="3">
        <v>15869.92</v>
      </c>
      <c r="F121" s="112">
        <v>0</v>
      </c>
      <c r="G121" s="3">
        <f t="shared" si="7"/>
        <v>15869.92</v>
      </c>
      <c r="H121" s="73" t="s">
        <v>30</v>
      </c>
      <c r="I121" s="109" t="s">
        <v>428</v>
      </c>
      <c r="J121" s="7">
        <v>0</v>
      </c>
      <c r="K121" s="7">
        <v>0</v>
      </c>
      <c r="L121" s="7">
        <v>0</v>
      </c>
      <c r="M121" s="7"/>
      <c r="N121" s="7"/>
      <c r="O121" s="1">
        <f t="shared" si="6"/>
        <v>0</v>
      </c>
      <c r="P121" s="7"/>
      <c r="Q121" s="23">
        <v>15869.92</v>
      </c>
      <c r="R121" s="22">
        <v>0</v>
      </c>
      <c r="S121" s="22"/>
    </row>
    <row r="122" spans="1:19" s="51" customFormat="1" ht="51" hidden="1">
      <c r="A122" s="47">
        <v>115</v>
      </c>
      <c r="B122" s="6" t="s">
        <v>115</v>
      </c>
      <c r="C122" s="6" t="s">
        <v>133</v>
      </c>
      <c r="D122" s="6" t="s">
        <v>385</v>
      </c>
      <c r="E122" s="3">
        <v>36723.800000000003</v>
      </c>
      <c r="F122" s="112">
        <v>0</v>
      </c>
      <c r="G122" s="3">
        <f t="shared" si="7"/>
        <v>36723.800000000003</v>
      </c>
      <c r="H122" s="73" t="s">
        <v>30</v>
      </c>
      <c r="I122" s="109" t="s">
        <v>428</v>
      </c>
      <c r="J122" s="7">
        <v>0</v>
      </c>
      <c r="K122" s="7">
        <v>0</v>
      </c>
      <c r="L122" s="7">
        <v>0</v>
      </c>
      <c r="M122" s="7"/>
      <c r="N122" s="7"/>
      <c r="O122" s="1">
        <f t="shared" si="6"/>
        <v>0</v>
      </c>
      <c r="P122" s="7"/>
      <c r="Q122" s="23">
        <v>36723.800000000003</v>
      </c>
      <c r="R122" s="22">
        <v>0</v>
      </c>
      <c r="S122" s="22"/>
    </row>
    <row r="123" spans="1:19" s="51" customFormat="1" ht="51" hidden="1">
      <c r="A123" s="33">
        <v>116</v>
      </c>
      <c r="B123" s="6" t="s">
        <v>115</v>
      </c>
      <c r="C123" s="6" t="s">
        <v>133</v>
      </c>
      <c r="D123" s="6" t="s">
        <v>385</v>
      </c>
      <c r="E123" s="3">
        <v>54714.67</v>
      </c>
      <c r="F123" s="112">
        <v>0</v>
      </c>
      <c r="G123" s="3">
        <f t="shared" si="7"/>
        <v>54714.67</v>
      </c>
      <c r="H123" s="73" t="s">
        <v>30</v>
      </c>
      <c r="I123" s="109" t="s">
        <v>428</v>
      </c>
      <c r="J123" s="7">
        <v>0</v>
      </c>
      <c r="K123" s="7">
        <v>0</v>
      </c>
      <c r="L123" s="7">
        <v>0</v>
      </c>
      <c r="M123" s="7"/>
      <c r="N123" s="7"/>
      <c r="O123" s="1">
        <f t="shared" si="6"/>
        <v>0</v>
      </c>
      <c r="P123" s="7"/>
      <c r="Q123" s="23">
        <v>54714.67</v>
      </c>
      <c r="R123" s="22">
        <v>0</v>
      </c>
      <c r="S123" s="22"/>
    </row>
    <row r="124" spans="1:19" s="51" customFormat="1" ht="63.75" hidden="1">
      <c r="A124" s="47">
        <v>117</v>
      </c>
      <c r="B124" s="12" t="s">
        <v>147</v>
      </c>
      <c r="C124" s="6" t="s">
        <v>222</v>
      </c>
      <c r="D124" s="11" t="s">
        <v>386</v>
      </c>
      <c r="E124" s="9">
        <v>129600</v>
      </c>
      <c r="F124" s="112">
        <v>0</v>
      </c>
      <c r="G124" s="3">
        <f t="shared" si="7"/>
        <v>129600</v>
      </c>
      <c r="H124" s="101" t="s">
        <v>403</v>
      </c>
      <c r="I124" s="109" t="s">
        <v>428</v>
      </c>
      <c r="J124" s="7">
        <v>0</v>
      </c>
      <c r="K124" s="7">
        <v>0</v>
      </c>
      <c r="L124" s="7">
        <v>0</v>
      </c>
      <c r="M124" s="7"/>
      <c r="N124" s="7"/>
      <c r="O124" s="1">
        <f t="shared" si="6"/>
        <v>0</v>
      </c>
      <c r="P124" s="7"/>
      <c r="Q124" s="22">
        <v>129600</v>
      </c>
      <c r="R124" s="22"/>
      <c r="S124" s="22"/>
    </row>
    <row r="125" spans="1:19" s="51" customFormat="1" ht="156.75" hidden="1">
      <c r="A125" s="33">
        <v>118</v>
      </c>
      <c r="B125" s="2" t="s">
        <v>148</v>
      </c>
      <c r="C125" s="6" t="s">
        <v>158</v>
      </c>
      <c r="D125" s="2" t="s">
        <v>157</v>
      </c>
      <c r="E125" s="3">
        <v>3639.97</v>
      </c>
      <c r="F125" s="112">
        <v>0</v>
      </c>
      <c r="G125" s="3">
        <f t="shared" si="7"/>
        <v>3639.97</v>
      </c>
      <c r="H125" s="74" t="s">
        <v>426</v>
      </c>
      <c r="I125" s="93" t="s">
        <v>366</v>
      </c>
      <c r="J125" s="7">
        <v>0</v>
      </c>
      <c r="K125" s="7">
        <v>0</v>
      </c>
      <c r="L125" s="7">
        <f>E125</f>
        <v>3639.97</v>
      </c>
      <c r="M125" s="7"/>
      <c r="N125" s="7"/>
      <c r="O125" s="1">
        <f t="shared" si="6"/>
        <v>3639.97</v>
      </c>
      <c r="P125" s="7"/>
      <c r="Q125" s="22">
        <v>0</v>
      </c>
      <c r="R125" s="22">
        <v>0</v>
      </c>
      <c r="S125" s="145" t="s">
        <v>458</v>
      </c>
    </row>
    <row r="126" spans="1:19" s="51" customFormat="1" ht="165">
      <c r="A126" s="47">
        <v>119</v>
      </c>
      <c r="B126" s="2" t="s">
        <v>148</v>
      </c>
      <c r="C126" s="6" t="s">
        <v>159</v>
      </c>
      <c r="D126" s="6" t="s">
        <v>157</v>
      </c>
      <c r="E126" s="3">
        <v>21373.22</v>
      </c>
      <c r="F126" s="112">
        <v>0</v>
      </c>
      <c r="G126" s="3">
        <f t="shared" si="7"/>
        <v>21373.22</v>
      </c>
      <c r="H126" s="144" t="s">
        <v>458</v>
      </c>
      <c r="I126" s="93" t="s">
        <v>366</v>
      </c>
      <c r="J126" s="7">
        <v>0</v>
      </c>
      <c r="K126" s="7">
        <v>0</v>
      </c>
      <c r="L126" s="7">
        <f>E126</f>
        <v>21373.22</v>
      </c>
      <c r="M126" s="7"/>
      <c r="N126" s="7"/>
      <c r="O126" s="1">
        <f t="shared" si="6"/>
        <v>21373.22</v>
      </c>
      <c r="P126" s="7"/>
      <c r="Q126" s="22">
        <v>0</v>
      </c>
      <c r="R126" s="22">
        <v>0</v>
      </c>
      <c r="S126" s="144" t="s">
        <v>458</v>
      </c>
    </row>
    <row r="127" spans="1:19" s="51" customFormat="1" ht="63.75" hidden="1">
      <c r="A127" s="33">
        <v>120</v>
      </c>
      <c r="B127" s="2" t="s">
        <v>148</v>
      </c>
      <c r="C127" s="6" t="s">
        <v>164</v>
      </c>
      <c r="D127" s="6" t="s">
        <v>360</v>
      </c>
      <c r="E127" s="3">
        <v>5651.87</v>
      </c>
      <c r="F127" s="112">
        <v>0</v>
      </c>
      <c r="G127" s="3">
        <f t="shared" si="7"/>
        <v>5651.87</v>
      </c>
      <c r="H127" s="73" t="s">
        <v>365</v>
      </c>
      <c r="I127" s="109" t="s">
        <v>428</v>
      </c>
      <c r="J127" s="7">
        <v>0</v>
      </c>
      <c r="K127" s="7">
        <v>0</v>
      </c>
      <c r="L127" s="7">
        <v>0</v>
      </c>
      <c r="M127" s="7"/>
      <c r="N127" s="7"/>
      <c r="O127" s="1">
        <f t="shared" si="6"/>
        <v>0</v>
      </c>
      <c r="P127" s="7"/>
      <c r="Q127" s="8">
        <v>5651.87</v>
      </c>
      <c r="R127" s="22">
        <v>0</v>
      </c>
      <c r="S127" s="22"/>
    </row>
    <row r="128" spans="1:19" s="51" customFormat="1" ht="63.75" hidden="1">
      <c r="A128" s="47">
        <v>121</v>
      </c>
      <c r="B128" s="2" t="s">
        <v>148</v>
      </c>
      <c r="C128" s="6" t="s">
        <v>165</v>
      </c>
      <c r="D128" s="6" t="s">
        <v>360</v>
      </c>
      <c r="E128" s="3">
        <v>5076.6899999999996</v>
      </c>
      <c r="F128" s="112">
        <v>0</v>
      </c>
      <c r="G128" s="3">
        <f t="shared" si="7"/>
        <v>5076.6899999999996</v>
      </c>
      <c r="H128" s="73" t="s">
        <v>365</v>
      </c>
      <c r="I128" s="109" t="s">
        <v>428</v>
      </c>
      <c r="J128" s="7">
        <v>0</v>
      </c>
      <c r="K128" s="7">
        <v>0</v>
      </c>
      <c r="L128" s="7">
        <v>0</v>
      </c>
      <c r="M128" s="7"/>
      <c r="N128" s="7"/>
      <c r="O128" s="1">
        <f t="shared" si="6"/>
        <v>0</v>
      </c>
      <c r="P128" s="7"/>
      <c r="Q128" s="8">
        <v>5076.6899999999996</v>
      </c>
      <c r="R128" s="22">
        <v>0</v>
      </c>
      <c r="S128" s="22"/>
    </row>
    <row r="129" spans="1:19" s="51" customFormat="1" ht="63.75" hidden="1">
      <c r="A129" s="33">
        <v>122</v>
      </c>
      <c r="B129" s="2" t="s">
        <v>148</v>
      </c>
      <c r="C129" s="6" t="s">
        <v>166</v>
      </c>
      <c r="D129" s="6" t="s">
        <v>360</v>
      </c>
      <c r="E129" s="3">
        <v>5750.06</v>
      </c>
      <c r="F129" s="112">
        <v>0</v>
      </c>
      <c r="G129" s="3">
        <f t="shared" si="7"/>
        <v>5750.06</v>
      </c>
      <c r="H129" s="73" t="s">
        <v>365</v>
      </c>
      <c r="I129" s="109" t="s">
        <v>428</v>
      </c>
      <c r="J129" s="7">
        <v>0</v>
      </c>
      <c r="K129" s="7">
        <v>0</v>
      </c>
      <c r="L129" s="7">
        <v>0</v>
      </c>
      <c r="M129" s="7"/>
      <c r="N129" s="7"/>
      <c r="O129" s="1">
        <f t="shared" si="6"/>
        <v>0</v>
      </c>
      <c r="P129" s="7"/>
      <c r="Q129" s="8">
        <v>5750.06</v>
      </c>
      <c r="R129" s="22">
        <v>0</v>
      </c>
      <c r="S129" s="22"/>
    </row>
    <row r="130" spans="1:19" s="51" customFormat="1" ht="63.75" hidden="1">
      <c r="A130" s="47">
        <v>123</v>
      </c>
      <c r="B130" s="2" t="s">
        <v>148</v>
      </c>
      <c r="C130" s="6" t="s">
        <v>167</v>
      </c>
      <c r="D130" s="6" t="s">
        <v>360</v>
      </c>
      <c r="E130" s="3">
        <v>9035.74</v>
      </c>
      <c r="F130" s="112">
        <v>0</v>
      </c>
      <c r="G130" s="3">
        <f t="shared" si="7"/>
        <v>9035.74</v>
      </c>
      <c r="H130" s="73" t="s">
        <v>365</v>
      </c>
      <c r="I130" s="109" t="s">
        <v>428</v>
      </c>
      <c r="J130" s="7">
        <v>0</v>
      </c>
      <c r="K130" s="7">
        <v>0</v>
      </c>
      <c r="L130" s="7">
        <v>0</v>
      </c>
      <c r="M130" s="7"/>
      <c r="N130" s="7"/>
      <c r="O130" s="1">
        <f t="shared" si="6"/>
        <v>0</v>
      </c>
      <c r="P130" s="7"/>
      <c r="Q130" s="8">
        <v>9035.74</v>
      </c>
      <c r="R130" s="22">
        <v>0</v>
      </c>
      <c r="S130" s="22"/>
    </row>
    <row r="131" spans="1:19" s="51" customFormat="1" ht="63.75" hidden="1">
      <c r="A131" s="33">
        <v>124</v>
      </c>
      <c r="B131" s="2" t="s">
        <v>148</v>
      </c>
      <c r="C131" s="6" t="s">
        <v>168</v>
      </c>
      <c r="D131" s="6" t="s">
        <v>360</v>
      </c>
      <c r="E131" s="3">
        <v>5122.01</v>
      </c>
      <c r="F131" s="112">
        <v>0</v>
      </c>
      <c r="G131" s="3">
        <f t="shared" si="7"/>
        <v>5122.01</v>
      </c>
      <c r="H131" s="73" t="s">
        <v>365</v>
      </c>
      <c r="I131" s="109" t="s">
        <v>428</v>
      </c>
      <c r="J131" s="7">
        <v>0</v>
      </c>
      <c r="K131" s="7">
        <v>0</v>
      </c>
      <c r="L131" s="7">
        <v>0</v>
      </c>
      <c r="M131" s="7"/>
      <c r="N131" s="7"/>
      <c r="O131" s="1">
        <f t="shared" si="6"/>
        <v>0</v>
      </c>
      <c r="P131" s="7"/>
      <c r="Q131" s="8">
        <v>5122.01</v>
      </c>
      <c r="R131" s="22">
        <v>0</v>
      </c>
      <c r="S131" s="22"/>
    </row>
    <row r="132" spans="1:19" s="51" customFormat="1" ht="63.75" hidden="1">
      <c r="A132" s="47">
        <v>125</v>
      </c>
      <c r="B132" s="2" t="s">
        <v>148</v>
      </c>
      <c r="C132" s="6" t="s">
        <v>169</v>
      </c>
      <c r="D132" s="6" t="s">
        <v>360</v>
      </c>
      <c r="E132" s="3">
        <v>9035.74</v>
      </c>
      <c r="F132" s="112">
        <v>0</v>
      </c>
      <c r="G132" s="3">
        <f t="shared" si="7"/>
        <v>9035.74</v>
      </c>
      <c r="H132" s="73" t="s">
        <v>365</v>
      </c>
      <c r="I132" s="109" t="s">
        <v>428</v>
      </c>
      <c r="J132" s="7">
        <v>0</v>
      </c>
      <c r="K132" s="7">
        <v>0</v>
      </c>
      <c r="L132" s="7">
        <v>0</v>
      </c>
      <c r="M132" s="7"/>
      <c r="N132" s="7"/>
      <c r="O132" s="1">
        <f t="shared" si="6"/>
        <v>0</v>
      </c>
      <c r="P132" s="7"/>
      <c r="Q132" s="8">
        <v>9035.74</v>
      </c>
      <c r="R132" s="22">
        <v>0</v>
      </c>
      <c r="S132" s="22"/>
    </row>
    <row r="133" spans="1:19" s="51" customFormat="1" ht="63.75" hidden="1">
      <c r="A133" s="33">
        <v>126</v>
      </c>
      <c r="B133" s="2" t="s">
        <v>148</v>
      </c>
      <c r="C133" s="6" t="s">
        <v>170</v>
      </c>
      <c r="D133" s="6" t="s">
        <v>360</v>
      </c>
      <c r="E133" s="3">
        <v>5122.01</v>
      </c>
      <c r="F133" s="112">
        <v>0</v>
      </c>
      <c r="G133" s="3">
        <f t="shared" si="7"/>
        <v>5122.01</v>
      </c>
      <c r="H133" s="73" t="s">
        <v>365</v>
      </c>
      <c r="I133" s="109" t="s">
        <v>428</v>
      </c>
      <c r="J133" s="7">
        <v>0</v>
      </c>
      <c r="K133" s="7">
        <v>0</v>
      </c>
      <c r="L133" s="7">
        <v>0</v>
      </c>
      <c r="M133" s="7"/>
      <c r="N133" s="7"/>
      <c r="O133" s="1">
        <f t="shared" si="6"/>
        <v>0</v>
      </c>
      <c r="P133" s="7"/>
      <c r="Q133" s="8">
        <v>5122.01</v>
      </c>
      <c r="R133" s="22">
        <v>0</v>
      </c>
      <c r="S133" s="22"/>
    </row>
    <row r="134" spans="1:19" s="51" customFormat="1" ht="63.75" hidden="1">
      <c r="A134" s="47">
        <v>127</v>
      </c>
      <c r="B134" s="2" t="s">
        <v>148</v>
      </c>
      <c r="C134" s="6" t="s">
        <v>171</v>
      </c>
      <c r="D134" s="6" t="s">
        <v>360</v>
      </c>
      <c r="E134" s="3">
        <v>9035.74</v>
      </c>
      <c r="F134" s="112">
        <v>0</v>
      </c>
      <c r="G134" s="3">
        <f t="shared" si="7"/>
        <v>9035.74</v>
      </c>
      <c r="H134" s="73" t="s">
        <v>365</v>
      </c>
      <c r="I134" s="109" t="s">
        <v>428</v>
      </c>
      <c r="J134" s="7">
        <v>0</v>
      </c>
      <c r="K134" s="7">
        <v>0</v>
      </c>
      <c r="L134" s="7">
        <v>0</v>
      </c>
      <c r="M134" s="7"/>
      <c r="N134" s="7"/>
      <c r="O134" s="1">
        <f t="shared" si="6"/>
        <v>0</v>
      </c>
      <c r="P134" s="7"/>
      <c r="Q134" s="8">
        <v>9035.74</v>
      </c>
      <c r="R134" s="22">
        <v>0</v>
      </c>
      <c r="S134" s="22"/>
    </row>
    <row r="135" spans="1:19" s="51" customFormat="1" ht="63.75" hidden="1">
      <c r="A135" s="33">
        <v>128</v>
      </c>
      <c r="B135" s="2" t="s">
        <v>148</v>
      </c>
      <c r="C135" s="6" t="s">
        <v>172</v>
      </c>
      <c r="D135" s="6" t="s">
        <v>360</v>
      </c>
      <c r="E135" s="3">
        <v>9035.74</v>
      </c>
      <c r="F135" s="112">
        <v>0</v>
      </c>
      <c r="G135" s="3">
        <f t="shared" si="7"/>
        <v>9035.74</v>
      </c>
      <c r="H135" s="73" t="s">
        <v>365</v>
      </c>
      <c r="I135" s="109" t="s">
        <v>428</v>
      </c>
      <c r="J135" s="7">
        <v>0</v>
      </c>
      <c r="K135" s="7">
        <v>0</v>
      </c>
      <c r="L135" s="7">
        <v>0</v>
      </c>
      <c r="M135" s="7"/>
      <c r="N135" s="7"/>
      <c r="O135" s="1">
        <f t="shared" si="6"/>
        <v>0</v>
      </c>
      <c r="P135" s="7"/>
      <c r="Q135" s="8">
        <v>9035.74</v>
      </c>
      <c r="R135" s="22">
        <v>0</v>
      </c>
      <c r="S135" s="22"/>
    </row>
    <row r="136" spans="1:19" s="51" customFormat="1" ht="63.75" hidden="1">
      <c r="A136" s="47">
        <v>129</v>
      </c>
      <c r="B136" s="2" t="s">
        <v>148</v>
      </c>
      <c r="C136" s="6" t="s">
        <v>173</v>
      </c>
      <c r="D136" s="6" t="s">
        <v>360</v>
      </c>
      <c r="E136" s="3">
        <v>9035.74</v>
      </c>
      <c r="F136" s="112">
        <v>0</v>
      </c>
      <c r="G136" s="3">
        <f t="shared" si="7"/>
        <v>9035.74</v>
      </c>
      <c r="H136" s="73" t="s">
        <v>365</v>
      </c>
      <c r="I136" s="109" t="s">
        <v>428</v>
      </c>
      <c r="J136" s="7">
        <v>0</v>
      </c>
      <c r="K136" s="7">
        <v>0</v>
      </c>
      <c r="L136" s="7">
        <v>0</v>
      </c>
      <c r="M136" s="7"/>
      <c r="N136" s="7"/>
      <c r="O136" s="1">
        <f t="shared" ref="O136:O182" si="8">L136-M136-N136-P136</f>
        <v>0</v>
      </c>
      <c r="P136" s="7"/>
      <c r="Q136" s="8">
        <v>9035.74</v>
      </c>
      <c r="R136" s="22">
        <v>0</v>
      </c>
      <c r="S136" s="22"/>
    </row>
    <row r="137" spans="1:19" s="51" customFormat="1" ht="63.75" hidden="1">
      <c r="A137" s="33">
        <v>130</v>
      </c>
      <c r="B137" s="2" t="s">
        <v>148</v>
      </c>
      <c r="C137" s="6" t="s">
        <v>174</v>
      </c>
      <c r="D137" s="6" t="s">
        <v>360</v>
      </c>
      <c r="E137" s="3">
        <v>6358.36</v>
      </c>
      <c r="F137" s="112">
        <v>0</v>
      </c>
      <c r="G137" s="3">
        <f t="shared" ref="G137:G183" si="9">E137+F137</f>
        <v>6358.36</v>
      </c>
      <c r="H137" s="73" t="s">
        <v>365</v>
      </c>
      <c r="I137" s="109" t="s">
        <v>428</v>
      </c>
      <c r="J137" s="7">
        <v>0</v>
      </c>
      <c r="K137" s="7">
        <v>0</v>
      </c>
      <c r="L137" s="7">
        <v>0</v>
      </c>
      <c r="M137" s="7"/>
      <c r="N137" s="7"/>
      <c r="O137" s="1">
        <f t="shared" si="8"/>
        <v>0</v>
      </c>
      <c r="P137" s="7"/>
      <c r="Q137" s="8">
        <v>6358.36</v>
      </c>
      <c r="R137" s="22">
        <v>0</v>
      </c>
      <c r="S137" s="22"/>
    </row>
    <row r="138" spans="1:19" s="51" customFormat="1" ht="63.75" hidden="1">
      <c r="A138" s="47">
        <v>131</v>
      </c>
      <c r="B138" s="2" t="s">
        <v>148</v>
      </c>
      <c r="C138" s="6" t="s">
        <v>175</v>
      </c>
      <c r="D138" s="6" t="s">
        <v>360</v>
      </c>
      <c r="E138" s="3">
        <v>9035.74</v>
      </c>
      <c r="F138" s="112">
        <v>0</v>
      </c>
      <c r="G138" s="3">
        <f t="shared" si="9"/>
        <v>9035.74</v>
      </c>
      <c r="H138" s="73" t="s">
        <v>365</v>
      </c>
      <c r="I138" s="109" t="s">
        <v>428</v>
      </c>
      <c r="J138" s="7">
        <v>0</v>
      </c>
      <c r="K138" s="7">
        <v>0</v>
      </c>
      <c r="L138" s="7">
        <v>0</v>
      </c>
      <c r="M138" s="7"/>
      <c r="N138" s="7"/>
      <c r="O138" s="1">
        <f t="shared" si="8"/>
        <v>0</v>
      </c>
      <c r="P138" s="7"/>
      <c r="Q138" s="8">
        <v>9035.74</v>
      </c>
      <c r="R138" s="22">
        <v>0</v>
      </c>
      <c r="S138" s="22"/>
    </row>
    <row r="139" spans="1:19" s="51" customFormat="1" ht="63.75" hidden="1">
      <c r="A139" s="33">
        <v>132</v>
      </c>
      <c r="B139" s="2" t="s">
        <v>148</v>
      </c>
      <c r="C139" s="6" t="s">
        <v>176</v>
      </c>
      <c r="D139" s="6" t="s">
        <v>360</v>
      </c>
      <c r="E139" s="3">
        <v>9035.74</v>
      </c>
      <c r="F139" s="112">
        <v>0</v>
      </c>
      <c r="G139" s="3">
        <f t="shared" si="9"/>
        <v>9035.74</v>
      </c>
      <c r="H139" s="73" t="s">
        <v>365</v>
      </c>
      <c r="I139" s="109" t="s">
        <v>428</v>
      </c>
      <c r="J139" s="7">
        <v>0</v>
      </c>
      <c r="K139" s="7">
        <v>0</v>
      </c>
      <c r="L139" s="7">
        <v>0</v>
      </c>
      <c r="M139" s="7"/>
      <c r="N139" s="7"/>
      <c r="O139" s="1">
        <f t="shared" si="8"/>
        <v>0</v>
      </c>
      <c r="P139" s="7"/>
      <c r="Q139" s="8">
        <v>9035.74</v>
      </c>
      <c r="R139" s="22">
        <v>0</v>
      </c>
      <c r="S139" s="22"/>
    </row>
    <row r="140" spans="1:19" s="51" customFormat="1" ht="63.75" hidden="1">
      <c r="A140" s="47">
        <v>133</v>
      </c>
      <c r="B140" s="2" t="s">
        <v>148</v>
      </c>
      <c r="C140" s="6" t="s">
        <v>177</v>
      </c>
      <c r="D140" s="6" t="s">
        <v>360</v>
      </c>
      <c r="E140" s="3">
        <v>9651.82</v>
      </c>
      <c r="F140" s="112">
        <v>0</v>
      </c>
      <c r="G140" s="3">
        <f t="shared" si="9"/>
        <v>9651.82</v>
      </c>
      <c r="H140" s="73" t="s">
        <v>365</v>
      </c>
      <c r="I140" s="109" t="s">
        <v>428</v>
      </c>
      <c r="J140" s="7">
        <v>0</v>
      </c>
      <c r="K140" s="7">
        <v>0</v>
      </c>
      <c r="L140" s="7">
        <v>0</v>
      </c>
      <c r="M140" s="7"/>
      <c r="N140" s="7"/>
      <c r="O140" s="1">
        <f t="shared" si="8"/>
        <v>0</v>
      </c>
      <c r="P140" s="7"/>
      <c r="Q140" s="8">
        <v>9651.82</v>
      </c>
      <c r="R140" s="22">
        <v>0</v>
      </c>
      <c r="S140" s="22"/>
    </row>
    <row r="141" spans="1:19" s="51" customFormat="1" ht="63.75" hidden="1">
      <c r="A141" s="33">
        <v>134</v>
      </c>
      <c r="B141" s="2" t="s">
        <v>148</v>
      </c>
      <c r="C141" s="6" t="s">
        <v>178</v>
      </c>
      <c r="D141" s="6" t="s">
        <v>360</v>
      </c>
      <c r="E141" s="3">
        <v>9035.74</v>
      </c>
      <c r="F141" s="112">
        <v>0</v>
      </c>
      <c r="G141" s="3">
        <f t="shared" si="9"/>
        <v>9035.74</v>
      </c>
      <c r="H141" s="73" t="s">
        <v>365</v>
      </c>
      <c r="I141" s="109" t="s">
        <v>428</v>
      </c>
      <c r="J141" s="7">
        <v>0</v>
      </c>
      <c r="K141" s="7">
        <v>0</v>
      </c>
      <c r="L141" s="7">
        <v>0</v>
      </c>
      <c r="M141" s="7"/>
      <c r="N141" s="7"/>
      <c r="O141" s="1">
        <f t="shared" si="8"/>
        <v>0</v>
      </c>
      <c r="P141" s="7"/>
      <c r="Q141" s="8">
        <v>9035.74</v>
      </c>
      <c r="R141" s="22">
        <v>0</v>
      </c>
      <c r="S141" s="22"/>
    </row>
    <row r="142" spans="1:19" s="51" customFormat="1" ht="63.75" hidden="1">
      <c r="A142" s="47">
        <v>135</v>
      </c>
      <c r="B142" s="2" t="s">
        <v>148</v>
      </c>
      <c r="C142" s="6" t="s">
        <v>179</v>
      </c>
      <c r="D142" s="6" t="s">
        <v>360</v>
      </c>
      <c r="E142" s="3">
        <v>9035.74</v>
      </c>
      <c r="F142" s="112">
        <v>0</v>
      </c>
      <c r="G142" s="3">
        <f t="shared" si="9"/>
        <v>9035.74</v>
      </c>
      <c r="H142" s="73" t="s">
        <v>365</v>
      </c>
      <c r="I142" s="109" t="s">
        <v>428</v>
      </c>
      <c r="J142" s="7">
        <v>0</v>
      </c>
      <c r="K142" s="7">
        <v>0</v>
      </c>
      <c r="L142" s="7">
        <v>0</v>
      </c>
      <c r="M142" s="7"/>
      <c r="N142" s="7"/>
      <c r="O142" s="1">
        <f t="shared" si="8"/>
        <v>0</v>
      </c>
      <c r="P142" s="7"/>
      <c r="Q142" s="8">
        <v>9035.74</v>
      </c>
      <c r="R142" s="22">
        <v>0</v>
      </c>
      <c r="S142" s="22"/>
    </row>
    <row r="143" spans="1:19" s="51" customFormat="1" ht="63.75" hidden="1">
      <c r="A143" s="33">
        <v>136</v>
      </c>
      <c r="B143" s="2" t="s">
        <v>148</v>
      </c>
      <c r="C143" s="6" t="s">
        <v>180</v>
      </c>
      <c r="D143" s="6" t="s">
        <v>360</v>
      </c>
      <c r="E143" s="3">
        <v>9035.74</v>
      </c>
      <c r="F143" s="112">
        <v>0</v>
      </c>
      <c r="G143" s="3">
        <f t="shared" si="9"/>
        <v>9035.74</v>
      </c>
      <c r="H143" s="73" t="s">
        <v>365</v>
      </c>
      <c r="I143" s="109" t="s">
        <v>428</v>
      </c>
      <c r="J143" s="7">
        <v>0</v>
      </c>
      <c r="K143" s="7">
        <v>0</v>
      </c>
      <c r="L143" s="7">
        <v>0</v>
      </c>
      <c r="M143" s="7"/>
      <c r="N143" s="7"/>
      <c r="O143" s="1">
        <f t="shared" si="8"/>
        <v>0</v>
      </c>
      <c r="P143" s="7"/>
      <c r="Q143" s="8">
        <v>9035.74</v>
      </c>
      <c r="R143" s="22">
        <v>0</v>
      </c>
      <c r="S143" s="22"/>
    </row>
    <row r="144" spans="1:19" s="51" customFormat="1" ht="63.75" hidden="1">
      <c r="A144" s="47">
        <v>137</v>
      </c>
      <c r="B144" s="2" t="s">
        <v>148</v>
      </c>
      <c r="C144" s="6" t="s">
        <v>181</v>
      </c>
      <c r="D144" s="6" t="s">
        <v>360</v>
      </c>
      <c r="E144" s="3">
        <v>7064.83</v>
      </c>
      <c r="F144" s="112">
        <v>0</v>
      </c>
      <c r="G144" s="3">
        <f t="shared" si="9"/>
        <v>7064.83</v>
      </c>
      <c r="H144" s="73" t="s">
        <v>365</v>
      </c>
      <c r="I144" s="109" t="s">
        <v>428</v>
      </c>
      <c r="J144" s="7">
        <v>0</v>
      </c>
      <c r="K144" s="7">
        <v>0</v>
      </c>
      <c r="L144" s="7">
        <v>0</v>
      </c>
      <c r="M144" s="7"/>
      <c r="N144" s="7"/>
      <c r="O144" s="1">
        <f t="shared" si="8"/>
        <v>0</v>
      </c>
      <c r="P144" s="7"/>
      <c r="Q144" s="8">
        <v>7064.83</v>
      </c>
      <c r="R144" s="22">
        <v>0</v>
      </c>
      <c r="S144" s="22"/>
    </row>
    <row r="145" spans="1:19" s="51" customFormat="1" ht="63.75" hidden="1">
      <c r="A145" s="33">
        <v>138</v>
      </c>
      <c r="B145" s="2" t="s">
        <v>148</v>
      </c>
      <c r="C145" s="6" t="s">
        <v>182</v>
      </c>
      <c r="D145" s="6" t="s">
        <v>360</v>
      </c>
      <c r="E145" s="3">
        <v>9035.74</v>
      </c>
      <c r="F145" s="112">
        <v>0</v>
      </c>
      <c r="G145" s="3">
        <f t="shared" si="9"/>
        <v>9035.74</v>
      </c>
      <c r="H145" s="73" t="s">
        <v>365</v>
      </c>
      <c r="I145" s="109" t="s">
        <v>428</v>
      </c>
      <c r="J145" s="7">
        <v>0</v>
      </c>
      <c r="K145" s="7">
        <v>0</v>
      </c>
      <c r="L145" s="7">
        <v>0</v>
      </c>
      <c r="M145" s="7"/>
      <c r="N145" s="7"/>
      <c r="O145" s="1">
        <f t="shared" si="8"/>
        <v>0</v>
      </c>
      <c r="P145" s="7"/>
      <c r="Q145" s="8">
        <v>9035.74</v>
      </c>
      <c r="R145" s="22">
        <v>0</v>
      </c>
      <c r="S145" s="22"/>
    </row>
    <row r="146" spans="1:19" s="51" customFormat="1" ht="63.75" hidden="1">
      <c r="A146" s="47">
        <v>139</v>
      </c>
      <c r="B146" s="2" t="s">
        <v>148</v>
      </c>
      <c r="C146" s="6" t="s">
        <v>183</v>
      </c>
      <c r="D146" s="6" t="s">
        <v>360</v>
      </c>
      <c r="E146" s="3">
        <v>9035.74</v>
      </c>
      <c r="F146" s="112">
        <v>0</v>
      </c>
      <c r="G146" s="3">
        <f t="shared" si="9"/>
        <v>9035.74</v>
      </c>
      <c r="H146" s="73" t="s">
        <v>365</v>
      </c>
      <c r="I146" s="109" t="s">
        <v>428</v>
      </c>
      <c r="J146" s="7">
        <v>0</v>
      </c>
      <c r="K146" s="7">
        <v>0</v>
      </c>
      <c r="L146" s="7">
        <v>0</v>
      </c>
      <c r="M146" s="7"/>
      <c r="N146" s="7"/>
      <c r="O146" s="1">
        <f t="shared" si="8"/>
        <v>0</v>
      </c>
      <c r="P146" s="7"/>
      <c r="Q146" s="8">
        <v>9035.74</v>
      </c>
      <c r="R146" s="22">
        <v>0</v>
      </c>
      <c r="S146" s="22"/>
    </row>
    <row r="147" spans="1:19" s="51" customFormat="1" ht="63.75" hidden="1">
      <c r="A147" s="33">
        <v>140</v>
      </c>
      <c r="B147" s="2" t="s">
        <v>148</v>
      </c>
      <c r="C147" s="6" t="s">
        <v>184</v>
      </c>
      <c r="D147" s="6" t="s">
        <v>360</v>
      </c>
      <c r="E147" s="3">
        <v>5651.87</v>
      </c>
      <c r="F147" s="112">
        <v>0</v>
      </c>
      <c r="G147" s="3">
        <f t="shared" si="9"/>
        <v>5651.87</v>
      </c>
      <c r="H147" s="73" t="s">
        <v>365</v>
      </c>
      <c r="I147" s="109" t="s">
        <v>428</v>
      </c>
      <c r="J147" s="7">
        <v>0</v>
      </c>
      <c r="K147" s="7">
        <v>0</v>
      </c>
      <c r="L147" s="7">
        <v>0</v>
      </c>
      <c r="M147" s="7"/>
      <c r="N147" s="7"/>
      <c r="O147" s="1">
        <f t="shared" si="8"/>
        <v>0</v>
      </c>
      <c r="P147" s="7"/>
      <c r="Q147" s="8">
        <v>5651.87</v>
      </c>
      <c r="R147" s="22">
        <v>0</v>
      </c>
      <c r="S147" s="22"/>
    </row>
    <row r="148" spans="1:19" s="51" customFormat="1" ht="63.75" hidden="1">
      <c r="A148" s="47">
        <v>141</v>
      </c>
      <c r="B148" s="2" t="s">
        <v>148</v>
      </c>
      <c r="C148" s="6" t="s">
        <v>185</v>
      </c>
      <c r="D148" s="6" t="s">
        <v>360</v>
      </c>
      <c r="E148" s="3">
        <v>9035.74</v>
      </c>
      <c r="F148" s="112">
        <v>0</v>
      </c>
      <c r="G148" s="3">
        <f t="shared" si="9"/>
        <v>9035.74</v>
      </c>
      <c r="H148" s="73" t="s">
        <v>365</v>
      </c>
      <c r="I148" s="109" t="s">
        <v>428</v>
      </c>
      <c r="J148" s="7">
        <v>0</v>
      </c>
      <c r="K148" s="7">
        <v>0</v>
      </c>
      <c r="L148" s="7">
        <v>0</v>
      </c>
      <c r="M148" s="7"/>
      <c r="N148" s="7"/>
      <c r="O148" s="1">
        <f t="shared" si="8"/>
        <v>0</v>
      </c>
      <c r="P148" s="7"/>
      <c r="Q148" s="8">
        <v>9035.74</v>
      </c>
      <c r="R148" s="22">
        <v>0</v>
      </c>
      <c r="S148" s="22"/>
    </row>
    <row r="149" spans="1:19" s="51" customFormat="1" ht="63.75" hidden="1">
      <c r="A149" s="33">
        <v>142</v>
      </c>
      <c r="B149" s="2" t="s">
        <v>148</v>
      </c>
      <c r="C149" s="6" t="s">
        <v>186</v>
      </c>
      <c r="D149" s="6" t="s">
        <v>360</v>
      </c>
      <c r="E149" s="3">
        <v>9035.74</v>
      </c>
      <c r="F149" s="112">
        <v>0</v>
      </c>
      <c r="G149" s="3">
        <f t="shared" si="9"/>
        <v>9035.74</v>
      </c>
      <c r="H149" s="73" t="s">
        <v>365</v>
      </c>
      <c r="I149" s="109" t="s">
        <v>428</v>
      </c>
      <c r="J149" s="7">
        <v>0</v>
      </c>
      <c r="K149" s="7">
        <v>0</v>
      </c>
      <c r="L149" s="7">
        <v>0</v>
      </c>
      <c r="M149" s="7"/>
      <c r="N149" s="7"/>
      <c r="O149" s="1">
        <f t="shared" si="8"/>
        <v>0</v>
      </c>
      <c r="P149" s="7"/>
      <c r="Q149" s="8">
        <v>9035.74</v>
      </c>
      <c r="R149" s="22">
        <v>0</v>
      </c>
      <c r="S149" s="22"/>
    </row>
    <row r="150" spans="1:19" s="51" customFormat="1" ht="63.75" hidden="1">
      <c r="A150" s="47">
        <v>143</v>
      </c>
      <c r="B150" s="2" t="s">
        <v>148</v>
      </c>
      <c r="C150" s="6" t="s">
        <v>187</v>
      </c>
      <c r="D150" s="6" t="s">
        <v>360</v>
      </c>
      <c r="E150" s="3">
        <v>7179.87</v>
      </c>
      <c r="F150" s="112">
        <v>0</v>
      </c>
      <c r="G150" s="3">
        <f t="shared" si="9"/>
        <v>7179.87</v>
      </c>
      <c r="H150" s="73" t="s">
        <v>365</v>
      </c>
      <c r="I150" s="109" t="s">
        <v>428</v>
      </c>
      <c r="J150" s="7">
        <v>0</v>
      </c>
      <c r="K150" s="7">
        <v>0</v>
      </c>
      <c r="L150" s="7">
        <v>0</v>
      </c>
      <c r="M150" s="7"/>
      <c r="N150" s="7"/>
      <c r="O150" s="1">
        <f t="shared" si="8"/>
        <v>0</v>
      </c>
      <c r="P150" s="7"/>
      <c r="Q150" s="8">
        <v>7179.87</v>
      </c>
      <c r="R150" s="22">
        <v>0</v>
      </c>
      <c r="S150" s="22"/>
    </row>
    <row r="151" spans="1:19" s="51" customFormat="1" ht="63.75" hidden="1">
      <c r="A151" s="33">
        <v>144</v>
      </c>
      <c r="B151" s="2" t="s">
        <v>148</v>
      </c>
      <c r="C151" s="6" t="s">
        <v>188</v>
      </c>
      <c r="D151" s="6" t="s">
        <v>360</v>
      </c>
      <c r="E151" s="3">
        <v>9035.74</v>
      </c>
      <c r="F151" s="112">
        <v>0</v>
      </c>
      <c r="G151" s="3">
        <f t="shared" si="9"/>
        <v>9035.74</v>
      </c>
      <c r="H151" s="73" t="s">
        <v>365</v>
      </c>
      <c r="I151" s="109" t="s">
        <v>428</v>
      </c>
      <c r="J151" s="7">
        <v>0</v>
      </c>
      <c r="K151" s="7">
        <v>0</v>
      </c>
      <c r="L151" s="7">
        <v>0</v>
      </c>
      <c r="M151" s="7"/>
      <c r="N151" s="7"/>
      <c r="O151" s="1">
        <f t="shared" si="8"/>
        <v>0</v>
      </c>
      <c r="P151" s="7"/>
      <c r="Q151" s="8">
        <v>9035.74</v>
      </c>
      <c r="R151" s="22">
        <v>0</v>
      </c>
      <c r="S151" s="22"/>
    </row>
    <row r="152" spans="1:19" s="51" customFormat="1" ht="114.75" hidden="1">
      <c r="A152" s="47">
        <v>145</v>
      </c>
      <c r="B152" s="2" t="s">
        <v>148</v>
      </c>
      <c r="C152" s="6" t="s">
        <v>189</v>
      </c>
      <c r="D152" s="6" t="s">
        <v>387</v>
      </c>
      <c r="E152" s="3">
        <v>0</v>
      </c>
      <c r="F152" s="112">
        <v>0</v>
      </c>
      <c r="G152" s="3">
        <f t="shared" si="9"/>
        <v>0</v>
      </c>
      <c r="H152" s="73" t="s">
        <v>427</v>
      </c>
      <c r="I152" s="109" t="s">
        <v>428</v>
      </c>
      <c r="J152" s="7">
        <v>0</v>
      </c>
      <c r="K152" s="7">
        <v>0</v>
      </c>
      <c r="L152" s="7">
        <v>0</v>
      </c>
      <c r="M152" s="7"/>
      <c r="N152" s="7"/>
      <c r="O152" s="1">
        <f t="shared" si="8"/>
        <v>0</v>
      </c>
      <c r="P152" s="7"/>
      <c r="Q152" s="8">
        <v>0</v>
      </c>
      <c r="R152" s="22">
        <v>0</v>
      </c>
      <c r="S152" s="22"/>
    </row>
    <row r="153" spans="1:19" s="51" customFormat="1" ht="114.75" hidden="1">
      <c r="A153" s="33">
        <v>146</v>
      </c>
      <c r="B153" s="2" t="s">
        <v>148</v>
      </c>
      <c r="C153" s="6" t="s">
        <v>190</v>
      </c>
      <c r="D153" s="6" t="s">
        <v>360</v>
      </c>
      <c r="E153" s="3">
        <v>0</v>
      </c>
      <c r="F153" s="112">
        <v>0</v>
      </c>
      <c r="G153" s="3">
        <f t="shared" si="9"/>
        <v>0</v>
      </c>
      <c r="H153" s="73" t="s">
        <v>427</v>
      </c>
      <c r="I153" s="109" t="s">
        <v>428</v>
      </c>
      <c r="J153" s="7">
        <v>0</v>
      </c>
      <c r="K153" s="7">
        <v>0</v>
      </c>
      <c r="L153" s="7">
        <v>0</v>
      </c>
      <c r="M153" s="7"/>
      <c r="N153" s="7"/>
      <c r="O153" s="1">
        <f t="shared" si="8"/>
        <v>0</v>
      </c>
      <c r="P153" s="7"/>
      <c r="Q153" s="8">
        <v>0</v>
      </c>
      <c r="R153" s="22">
        <v>0</v>
      </c>
      <c r="S153" s="22"/>
    </row>
    <row r="154" spans="1:19" s="51" customFormat="1" ht="114.75" hidden="1">
      <c r="A154" s="47">
        <v>147</v>
      </c>
      <c r="B154" s="2" t="s">
        <v>148</v>
      </c>
      <c r="C154" s="6" t="s">
        <v>192</v>
      </c>
      <c r="D154" s="6" t="s">
        <v>191</v>
      </c>
      <c r="E154" s="3">
        <v>0</v>
      </c>
      <c r="F154" s="112">
        <v>0</v>
      </c>
      <c r="G154" s="3">
        <f t="shared" si="9"/>
        <v>0</v>
      </c>
      <c r="H154" s="73" t="s">
        <v>427</v>
      </c>
      <c r="I154" s="109" t="s">
        <v>428</v>
      </c>
      <c r="J154" s="7">
        <v>0</v>
      </c>
      <c r="K154" s="7">
        <v>0</v>
      </c>
      <c r="L154" s="7">
        <v>0</v>
      </c>
      <c r="M154" s="7"/>
      <c r="N154" s="7"/>
      <c r="O154" s="1">
        <f t="shared" si="8"/>
        <v>0</v>
      </c>
      <c r="P154" s="7"/>
      <c r="Q154" s="8">
        <v>0</v>
      </c>
      <c r="R154" s="22">
        <v>0</v>
      </c>
      <c r="S154" s="22"/>
    </row>
    <row r="155" spans="1:19" s="51" customFormat="1" ht="63.75" hidden="1">
      <c r="A155" s="33">
        <v>148</v>
      </c>
      <c r="B155" s="2" t="s">
        <v>148</v>
      </c>
      <c r="C155" s="6" t="s">
        <v>193</v>
      </c>
      <c r="D155" s="6" t="s">
        <v>360</v>
      </c>
      <c r="E155" s="3">
        <v>12048.04</v>
      </c>
      <c r="F155" s="112">
        <v>0</v>
      </c>
      <c r="G155" s="3">
        <f t="shared" si="9"/>
        <v>12048.04</v>
      </c>
      <c r="H155" s="73" t="s">
        <v>365</v>
      </c>
      <c r="I155" s="109" t="s">
        <v>428</v>
      </c>
      <c r="J155" s="7">
        <v>0</v>
      </c>
      <c r="K155" s="7">
        <v>0</v>
      </c>
      <c r="L155" s="7">
        <v>0</v>
      </c>
      <c r="M155" s="7"/>
      <c r="N155" s="7"/>
      <c r="O155" s="1">
        <f t="shared" si="8"/>
        <v>0</v>
      </c>
      <c r="P155" s="7"/>
      <c r="Q155" s="8">
        <v>12048.04</v>
      </c>
      <c r="R155" s="22">
        <v>0</v>
      </c>
      <c r="S155" s="22"/>
    </row>
    <row r="156" spans="1:19" s="51" customFormat="1" ht="63.75" hidden="1">
      <c r="A156" s="47">
        <v>149</v>
      </c>
      <c r="B156" s="2" t="s">
        <v>148</v>
      </c>
      <c r="C156" s="6" t="s">
        <v>194</v>
      </c>
      <c r="D156" s="6" t="s">
        <v>360</v>
      </c>
      <c r="E156" s="3">
        <v>5122.01</v>
      </c>
      <c r="F156" s="112">
        <v>0</v>
      </c>
      <c r="G156" s="3">
        <f t="shared" si="9"/>
        <v>5122.01</v>
      </c>
      <c r="H156" s="73" t="s">
        <v>365</v>
      </c>
      <c r="I156" s="109" t="s">
        <v>428</v>
      </c>
      <c r="J156" s="7">
        <v>0</v>
      </c>
      <c r="K156" s="7">
        <v>0</v>
      </c>
      <c r="L156" s="7">
        <v>0</v>
      </c>
      <c r="M156" s="7"/>
      <c r="N156" s="7"/>
      <c r="O156" s="1">
        <f t="shared" si="8"/>
        <v>0</v>
      </c>
      <c r="P156" s="7"/>
      <c r="Q156" s="8">
        <v>5122.01</v>
      </c>
      <c r="R156" s="22">
        <v>0</v>
      </c>
      <c r="S156" s="22"/>
    </row>
    <row r="157" spans="1:19" s="51" customFormat="1" ht="63.75" hidden="1">
      <c r="A157" s="33">
        <v>150</v>
      </c>
      <c r="B157" s="2" t="s">
        <v>148</v>
      </c>
      <c r="C157" s="6" t="s">
        <v>195</v>
      </c>
      <c r="D157" s="6" t="s">
        <v>360</v>
      </c>
      <c r="E157" s="3">
        <v>5000</v>
      </c>
      <c r="F157" s="112">
        <v>0</v>
      </c>
      <c r="G157" s="3">
        <f t="shared" si="9"/>
        <v>5000</v>
      </c>
      <c r="H157" s="73" t="s">
        <v>365</v>
      </c>
      <c r="I157" s="109" t="s">
        <v>428</v>
      </c>
      <c r="J157" s="7">
        <v>0</v>
      </c>
      <c r="K157" s="7">
        <v>0</v>
      </c>
      <c r="L157" s="7">
        <v>0</v>
      </c>
      <c r="M157" s="7"/>
      <c r="N157" s="7"/>
      <c r="O157" s="1">
        <f t="shared" si="8"/>
        <v>0</v>
      </c>
      <c r="P157" s="7"/>
      <c r="Q157" s="8">
        <v>5000</v>
      </c>
      <c r="R157" s="22">
        <v>0</v>
      </c>
      <c r="S157" s="22"/>
    </row>
    <row r="158" spans="1:19" s="51" customFormat="1" ht="63.75" hidden="1">
      <c r="A158" s="47">
        <v>151</v>
      </c>
      <c r="B158" s="2" t="s">
        <v>148</v>
      </c>
      <c r="C158" s="6" t="s">
        <v>197</v>
      </c>
      <c r="D158" s="6" t="s">
        <v>360</v>
      </c>
      <c r="E158" s="3">
        <v>11000</v>
      </c>
      <c r="F158" s="112">
        <v>0</v>
      </c>
      <c r="G158" s="3">
        <f t="shared" si="9"/>
        <v>11000</v>
      </c>
      <c r="H158" s="73" t="s">
        <v>365</v>
      </c>
      <c r="I158" s="109" t="s">
        <v>428</v>
      </c>
      <c r="J158" s="7">
        <v>0</v>
      </c>
      <c r="K158" s="7">
        <v>0</v>
      </c>
      <c r="L158" s="7">
        <v>0</v>
      </c>
      <c r="M158" s="7"/>
      <c r="N158" s="7"/>
      <c r="O158" s="1">
        <f t="shared" si="8"/>
        <v>0</v>
      </c>
      <c r="P158" s="7"/>
      <c r="Q158" s="8">
        <v>11000</v>
      </c>
      <c r="R158" s="22">
        <v>0</v>
      </c>
      <c r="S158" s="22"/>
    </row>
    <row r="159" spans="1:19" s="51" customFormat="1" ht="48" hidden="1" customHeight="1">
      <c r="A159" s="33">
        <v>152</v>
      </c>
      <c r="B159" s="2" t="s">
        <v>148</v>
      </c>
      <c r="C159" s="6" t="s">
        <v>198</v>
      </c>
      <c r="D159" s="6" t="s">
        <v>423</v>
      </c>
      <c r="E159" s="3">
        <v>0</v>
      </c>
      <c r="F159" s="112">
        <v>0</v>
      </c>
      <c r="G159" s="3">
        <f t="shared" si="9"/>
        <v>0</v>
      </c>
      <c r="H159" s="103" t="s">
        <v>450</v>
      </c>
      <c r="I159" s="109" t="s">
        <v>428</v>
      </c>
      <c r="J159" s="7">
        <v>0</v>
      </c>
      <c r="K159" s="7">
        <v>0</v>
      </c>
      <c r="L159" s="7">
        <v>0</v>
      </c>
      <c r="M159" s="7"/>
      <c r="N159" s="7"/>
      <c r="O159" s="1">
        <f t="shared" si="8"/>
        <v>0</v>
      </c>
      <c r="P159" s="7"/>
      <c r="Q159" s="8">
        <v>0</v>
      </c>
      <c r="R159" s="22">
        <v>0</v>
      </c>
      <c r="S159" s="22"/>
    </row>
    <row r="160" spans="1:19" s="51" customFormat="1" ht="63.75" hidden="1">
      <c r="A160" s="47">
        <v>153</v>
      </c>
      <c r="B160" s="2" t="s">
        <v>148</v>
      </c>
      <c r="C160" s="6" t="s">
        <v>199</v>
      </c>
      <c r="D160" s="6" t="s">
        <v>360</v>
      </c>
      <c r="E160" s="3">
        <v>8625.02</v>
      </c>
      <c r="F160" s="112">
        <v>0</v>
      </c>
      <c r="G160" s="3">
        <f t="shared" si="9"/>
        <v>8625.02</v>
      </c>
      <c r="H160" s="73" t="s">
        <v>365</v>
      </c>
      <c r="I160" s="109" t="s">
        <v>428</v>
      </c>
      <c r="J160" s="7">
        <v>0</v>
      </c>
      <c r="K160" s="7">
        <v>0</v>
      </c>
      <c r="L160" s="7">
        <v>0</v>
      </c>
      <c r="M160" s="7"/>
      <c r="N160" s="7"/>
      <c r="O160" s="1">
        <f t="shared" si="8"/>
        <v>0</v>
      </c>
      <c r="P160" s="7"/>
      <c r="Q160" s="8">
        <v>8625.02</v>
      </c>
      <c r="R160" s="22">
        <v>0</v>
      </c>
      <c r="S160" s="22"/>
    </row>
    <row r="161" spans="1:19" s="51" customFormat="1" ht="38.25" hidden="1">
      <c r="A161" s="33">
        <v>154</v>
      </c>
      <c r="B161" s="2" t="s">
        <v>148</v>
      </c>
      <c r="C161" s="6" t="s">
        <v>200</v>
      </c>
      <c r="D161" s="6" t="s">
        <v>360</v>
      </c>
      <c r="E161" s="3">
        <v>8625.02</v>
      </c>
      <c r="F161" s="112">
        <v>0</v>
      </c>
      <c r="G161" s="3">
        <f t="shared" si="9"/>
        <v>8625.02</v>
      </c>
      <c r="H161" s="73" t="s">
        <v>451</v>
      </c>
      <c r="I161" s="109" t="s">
        <v>366</v>
      </c>
      <c r="J161" s="7">
        <v>0</v>
      </c>
      <c r="K161" s="7">
        <v>0</v>
      </c>
      <c r="L161" s="7">
        <f>E161</f>
        <v>8625.02</v>
      </c>
      <c r="M161" s="7"/>
      <c r="N161" s="7"/>
      <c r="O161" s="1">
        <f t="shared" si="8"/>
        <v>8625.02</v>
      </c>
      <c r="P161" s="7"/>
      <c r="Q161" s="8">
        <v>0</v>
      </c>
      <c r="R161" s="22">
        <v>0</v>
      </c>
      <c r="S161" s="22"/>
    </row>
    <row r="162" spans="1:19" s="51" customFormat="1" ht="63.75" hidden="1">
      <c r="A162" s="47">
        <v>155</v>
      </c>
      <c r="B162" s="2" t="s">
        <v>148</v>
      </c>
      <c r="C162" s="6" t="s">
        <v>160</v>
      </c>
      <c r="D162" s="6" t="s">
        <v>360</v>
      </c>
      <c r="E162" s="3">
        <v>11981.08</v>
      </c>
      <c r="F162" s="112">
        <v>0</v>
      </c>
      <c r="G162" s="3">
        <f t="shared" si="9"/>
        <v>11981.08</v>
      </c>
      <c r="H162" s="73" t="s">
        <v>365</v>
      </c>
      <c r="I162" s="109" t="s">
        <v>428</v>
      </c>
      <c r="J162" s="7">
        <v>0</v>
      </c>
      <c r="K162" s="7">
        <v>0</v>
      </c>
      <c r="L162" s="7">
        <v>0</v>
      </c>
      <c r="M162" s="7"/>
      <c r="N162" s="7"/>
      <c r="O162" s="1">
        <f t="shared" si="8"/>
        <v>0</v>
      </c>
      <c r="P162" s="7"/>
      <c r="Q162" s="8">
        <v>11981.08</v>
      </c>
      <c r="R162" s="22">
        <v>0</v>
      </c>
      <c r="S162" s="22"/>
    </row>
    <row r="163" spans="1:19" s="51" customFormat="1" ht="63.75" hidden="1">
      <c r="A163" s="33">
        <v>156</v>
      </c>
      <c r="B163" s="2" t="s">
        <v>148</v>
      </c>
      <c r="C163" s="6" t="s">
        <v>201</v>
      </c>
      <c r="D163" s="6" t="s">
        <v>360</v>
      </c>
      <c r="E163" s="3">
        <v>8625.02</v>
      </c>
      <c r="F163" s="112">
        <v>0</v>
      </c>
      <c r="G163" s="3">
        <f t="shared" si="9"/>
        <v>8625.02</v>
      </c>
      <c r="H163" s="73" t="s">
        <v>365</v>
      </c>
      <c r="I163" s="109" t="s">
        <v>428</v>
      </c>
      <c r="J163" s="7">
        <v>0</v>
      </c>
      <c r="K163" s="7">
        <v>0</v>
      </c>
      <c r="L163" s="7">
        <v>0</v>
      </c>
      <c r="M163" s="7"/>
      <c r="N163" s="7"/>
      <c r="O163" s="1">
        <f t="shared" si="8"/>
        <v>0</v>
      </c>
      <c r="P163" s="7"/>
      <c r="Q163" s="8">
        <v>8625.02</v>
      </c>
      <c r="R163" s="22">
        <v>0</v>
      </c>
      <c r="S163" s="22"/>
    </row>
    <row r="164" spans="1:19" s="51" customFormat="1" ht="63.75" hidden="1">
      <c r="A164" s="47">
        <v>157</v>
      </c>
      <c r="B164" s="2" t="s">
        <v>148</v>
      </c>
      <c r="C164" s="6" t="s">
        <v>202</v>
      </c>
      <c r="D164" s="6" t="s">
        <v>360</v>
      </c>
      <c r="E164" s="3">
        <v>11699.66</v>
      </c>
      <c r="F164" s="112">
        <v>0</v>
      </c>
      <c r="G164" s="3">
        <f t="shared" si="9"/>
        <v>11699.66</v>
      </c>
      <c r="H164" s="73" t="s">
        <v>365</v>
      </c>
      <c r="I164" s="109" t="s">
        <v>428</v>
      </c>
      <c r="J164" s="7">
        <v>0</v>
      </c>
      <c r="K164" s="7">
        <v>0</v>
      </c>
      <c r="L164" s="7">
        <v>0</v>
      </c>
      <c r="M164" s="7"/>
      <c r="N164" s="7"/>
      <c r="O164" s="1">
        <f t="shared" si="8"/>
        <v>0</v>
      </c>
      <c r="P164" s="7"/>
      <c r="Q164" s="8">
        <v>11699.66</v>
      </c>
      <c r="R164" s="22">
        <v>0</v>
      </c>
      <c r="S164" s="22"/>
    </row>
    <row r="165" spans="1:19" s="51" customFormat="1" ht="63.75" hidden="1">
      <c r="A165" s="33">
        <v>158</v>
      </c>
      <c r="B165" s="2" t="s">
        <v>148</v>
      </c>
      <c r="C165" s="11" t="s">
        <v>203</v>
      </c>
      <c r="D165" s="6" t="s">
        <v>360</v>
      </c>
      <c r="E165" s="11">
        <v>5122.01</v>
      </c>
      <c r="F165" s="112">
        <v>0</v>
      </c>
      <c r="G165" s="3">
        <f t="shared" si="9"/>
        <v>5122.01</v>
      </c>
      <c r="H165" s="73" t="s">
        <v>365</v>
      </c>
      <c r="I165" s="109" t="s">
        <v>428</v>
      </c>
      <c r="J165" s="7">
        <v>0</v>
      </c>
      <c r="K165" s="7">
        <v>0</v>
      </c>
      <c r="L165" s="7">
        <v>0</v>
      </c>
      <c r="M165" s="7"/>
      <c r="N165" s="7"/>
      <c r="O165" s="1">
        <f t="shared" si="8"/>
        <v>0</v>
      </c>
      <c r="P165" s="7"/>
      <c r="Q165" s="8">
        <v>5122.01</v>
      </c>
      <c r="R165" s="22">
        <v>0</v>
      </c>
      <c r="S165" s="22"/>
    </row>
    <row r="166" spans="1:19" s="51" customFormat="1" ht="63.75" hidden="1">
      <c r="A166" s="47">
        <v>159</v>
      </c>
      <c r="B166" s="2" t="s">
        <v>148</v>
      </c>
      <c r="C166" s="11" t="s">
        <v>204</v>
      </c>
      <c r="D166" s="6" t="s">
        <v>360</v>
      </c>
      <c r="E166" s="11">
        <v>8419.66</v>
      </c>
      <c r="F166" s="112">
        <v>0</v>
      </c>
      <c r="G166" s="3">
        <f t="shared" si="9"/>
        <v>8419.66</v>
      </c>
      <c r="H166" s="73" t="s">
        <v>365</v>
      </c>
      <c r="I166" s="109" t="s">
        <v>428</v>
      </c>
      <c r="J166" s="7">
        <v>0</v>
      </c>
      <c r="K166" s="7">
        <v>0</v>
      </c>
      <c r="L166" s="7">
        <v>0</v>
      </c>
      <c r="M166" s="7"/>
      <c r="N166" s="7"/>
      <c r="O166" s="1">
        <f t="shared" si="8"/>
        <v>0</v>
      </c>
      <c r="P166" s="7"/>
      <c r="Q166" s="8">
        <v>8419.66</v>
      </c>
      <c r="R166" s="22">
        <v>0</v>
      </c>
      <c r="S166" s="22"/>
    </row>
    <row r="167" spans="1:19" s="51" customFormat="1" ht="63.75" hidden="1">
      <c r="A167" s="33">
        <v>160</v>
      </c>
      <c r="B167" s="2" t="s">
        <v>148</v>
      </c>
      <c r="C167" s="11" t="s">
        <v>205</v>
      </c>
      <c r="D167" s="6" t="s">
        <v>360</v>
      </c>
      <c r="E167" s="11">
        <v>11460.16</v>
      </c>
      <c r="F167" s="112">
        <v>0</v>
      </c>
      <c r="G167" s="3">
        <f t="shared" si="9"/>
        <v>11460.16</v>
      </c>
      <c r="H167" s="73" t="s">
        <v>365</v>
      </c>
      <c r="I167" s="109" t="s">
        <v>428</v>
      </c>
      <c r="J167" s="7">
        <v>0</v>
      </c>
      <c r="K167" s="7">
        <v>0</v>
      </c>
      <c r="L167" s="7">
        <v>0</v>
      </c>
      <c r="M167" s="7"/>
      <c r="N167" s="7"/>
      <c r="O167" s="1">
        <f t="shared" si="8"/>
        <v>0</v>
      </c>
      <c r="P167" s="7"/>
      <c r="Q167" s="8">
        <v>11460.16</v>
      </c>
      <c r="R167" s="22">
        <v>0</v>
      </c>
      <c r="S167" s="22"/>
    </row>
    <row r="168" spans="1:19" s="51" customFormat="1" ht="63.75" hidden="1">
      <c r="A168" s="47">
        <v>161</v>
      </c>
      <c r="B168" s="2" t="s">
        <v>148</v>
      </c>
      <c r="C168" s="11" t="s">
        <v>207</v>
      </c>
      <c r="D168" s="11" t="s">
        <v>206</v>
      </c>
      <c r="E168" s="11">
        <v>525.88</v>
      </c>
      <c r="F168" s="112">
        <v>0</v>
      </c>
      <c r="G168" s="3">
        <f t="shared" si="9"/>
        <v>525.88</v>
      </c>
      <c r="H168" s="73" t="s">
        <v>365</v>
      </c>
      <c r="I168" s="109" t="s">
        <v>428</v>
      </c>
      <c r="J168" s="7">
        <v>0</v>
      </c>
      <c r="K168" s="7">
        <v>0</v>
      </c>
      <c r="L168" s="7">
        <v>0</v>
      </c>
      <c r="M168" s="7"/>
      <c r="N168" s="7"/>
      <c r="O168" s="1">
        <f t="shared" si="8"/>
        <v>0</v>
      </c>
      <c r="P168" s="7"/>
      <c r="Q168" s="8">
        <v>525.88</v>
      </c>
      <c r="R168" s="41">
        <v>0</v>
      </c>
      <c r="S168" s="41"/>
    </row>
    <row r="169" spans="1:19" s="51" customFormat="1" ht="63.75" hidden="1">
      <c r="A169" s="33">
        <v>162</v>
      </c>
      <c r="B169" s="2" t="s">
        <v>148</v>
      </c>
      <c r="C169" s="11" t="s">
        <v>156</v>
      </c>
      <c r="D169" s="11" t="s">
        <v>208</v>
      </c>
      <c r="E169" s="11">
        <v>4238.91</v>
      </c>
      <c r="F169" s="112">
        <v>0</v>
      </c>
      <c r="G169" s="3">
        <f t="shared" si="9"/>
        <v>4238.91</v>
      </c>
      <c r="H169" s="73" t="s">
        <v>365</v>
      </c>
      <c r="I169" s="109" t="s">
        <v>428</v>
      </c>
      <c r="J169" s="7">
        <v>0</v>
      </c>
      <c r="K169" s="7">
        <v>0</v>
      </c>
      <c r="L169" s="7">
        <v>0</v>
      </c>
      <c r="M169" s="7"/>
      <c r="N169" s="7"/>
      <c r="O169" s="1">
        <f t="shared" si="8"/>
        <v>0</v>
      </c>
      <c r="P169" s="7"/>
      <c r="Q169" s="8">
        <v>4238.91</v>
      </c>
      <c r="R169" s="41">
        <v>0</v>
      </c>
      <c r="S169" s="41"/>
    </row>
    <row r="170" spans="1:19" s="51" customFormat="1" ht="63.75" hidden="1">
      <c r="A170" s="47">
        <v>163</v>
      </c>
      <c r="B170" s="2" t="s">
        <v>148</v>
      </c>
      <c r="C170" s="11" t="s">
        <v>210</v>
      </c>
      <c r="D170" s="11" t="s">
        <v>388</v>
      </c>
      <c r="E170" s="11">
        <v>4238.91</v>
      </c>
      <c r="F170" s="112">
        <v>0</v>
      </c>
      <c r="G170" s="3">
        <f t="shared" si="9"/>
        <v>4238.91</v>
      </c>
      <c r="H170" s="73" t="s">
        <v>365</v>
      </c>
      <c r="I170" s="109" t="s">
        <v>428</v>
      </c>
      <c r="J170" s="7">
        <v>0</v>
      </c>
      <c r="K170" s="7">
        <v>0</v>
      </c>
      <c r="L170" s="7">
        <v>0</v>
      </c>
      <c r="M170" s="7"/>
      <c r="N170" s="7"/>
      <c r="O170" s="1">
        <f t="shared" si="8"/>
        <v>0</v>
      </c>
      <c r="P170" s="7"/>
      <c r="Q170" s="8">
        <v>4238.91</v>
      </c>
      <c r="R170" s="41">
        <v>0</v>
      </c>
      <c r="S170" s="41"/>
    </row>
    <row r="171" spans="1:19" s="51" customFormat="1" ht="63.75" hidden="1">
      <c r="A171" s="33">
        <v>164</v>
      </c>
      <c r="B171" s="2" t="s">
        <v>148</v>
      </c>
      <c r="C171" s="11" t="s">
        <v>211</v>
      </c>
      <c r="D171" s="6" t="s">
        <v>360</v>
      </c>
      <c r="E171" s="11">
        <v>7392.86</v>
      </c>
      <c r="F171" s="112">
        <v>0</v>
      </c>
      <c r="G171" s="3">
        <f t="shared" si="9"/>
        <v>7392.86</v>
      </c>
      <c r="H171" s="73" t="s">
        <v>365</v>
      </c>
      <c r="I171" s="109" t="s">
        <v>428</v>
      </c>
      <c r="J171" s="7">
        <v>0</v>
      </c>
      <c r="K171" s="7">
        <v>0</v>
      </c>
      <c r="L171" s="7">
        <v>0</v>
      </c>
      <c r="M171" s="7"/>
      <c r="N171" s="7"/>
      <c r="O171" s="1">
        <f t="shared" si="8"/>
        <v>0</v>
      </c>
      <c r="P171" s="7"/>
      <c r="Q171" s="8">
        <v>7392.86</v>
      </c>
      <c r="R171" s="41">
        <v>0</v>
      </c>
      <c r="S171" s="41"/>
    </row>
    <row r="172" spans="1:19" s="51" customFormat="1" ht="63.75" hidden="1">
      <c r="A172" s="47">
        <v>165</v>
      </c>
      <c r="B172" s="2" t="s">
        <v>148</v>
      </c>
      <c r="C172" s="11" t="s">
        <v>180</v>
      </c>
      <c r="D172" s="11" t="s">
        <v>209</v>
      </c>
      <c r="E172" s="11">
        <v>4238.91</v>
      </c>
      <c r="F172" s="112">
        <v>0</v>
      </c>
      <c r="G172" s="3">
        <f t="shared" si="9"/>
        <v>4238.91</v>
      </c>
      <c r="H172" s="73" t="s">
        <v>365</v>
      </c>
      <c r="I172" s="109" t="s">
        <v>428</v>
      </c>
      <c r="J172" s="7">
        <v>0</v>
      </c>
      <c r="K172" s="7">
        <v>0</v>
      </c>
      <c r="L172" s="7">
        <v>0</v>
      </c>
      <c r="M172" s="7"/>
      <c r="N172" s="7"/>
      <c r="O172" s="1">
        <f t="shared" si="8"/>
        <v>0</v>
      </c>
      <c r="P172" s="7"/>
      <c r="Q172" s="8">
        <v>4238.91</v>
      </c>
      <c r="R172" s="41">
        <v>0</v>
      </c>
      <c r="S172" s="41"/>
    </row>
    <row r="173" spans="1:19" s="51" customFormat="1" ht="63.75" hidden="1">
      <c r="A173" s="33">
        <v>166</v>
      </c>
      <c r="B173" s="2" t="s">
        <v>148</v>
      </c>
      <c r="C173" s="11" t="s">
        <v>212</v>
      </c>
      <c r="D173" s="6" t="s">
        <v>360</v>
      </c>
      <c r="E173" s="11">
        <v>7392.8</v>
      </c>
      <c r="F173" s="112">
        <v>0</v>
      </c>
      <c r="G173" s="3">
        <f t="shared" si="9"/>
        <v>7392.8</v>
      </c>
      <c r="H173" s="73" t="s">
        <v>365</v>
      </c>
      <c r="I173" s="109" t="s">
        <v>428</v>
      </c>
      <c r="J173" s="7">
        <v>0</v>
      </c>
      <c r="K173" s="7">
        <v>0</v>
      </c>
      <c r="L173" s="7">
        <v>0</v>
      </c>
      <c r="M173" s="7"/>
      <c r="N173" s="7"/>
      <c r="O173" s="1">
        <f t="shared" si="8"/>
        <v>0</v>
      </c>
      <c r="P173" s="7"/>
      <c r="Q173" s="8">
        <v>7392.8</v>
      </c>
      <c r="R173" s="41">
        <v>0</v>
      </c>
      <c r="S173" s="41"/>
    </row>
    <row r="174" spans="1:19" s="51" customFormat="1" ht="63.75" hidden="1">
      <c r="A174" s="47">
        <v>167</v>
      </c>
      <c r="B174" s="2" t="s">
        <v>148</v>
      </c>
      <c r="C174" s="11" t="s">
        <v>213</v>
      </c>
      <c r="D174" s="6" t="s">
        <v>360</v>
      </c>
      <c r="E174" s="11">
        <v>7392.8</v>
      </c>
      <c r="F174" s="112">
        <v>0</v>
      </c>
      <c r="G174" s="3">
        <f t="shared" si="9"/>
        <v>7392.8</v>
      </c>
      <c r="H174" s="73" t="s">
        <v>365</v>
      </c>
      <c r="I174" s="109" t="s">
        <v>428</v>
      </c>
      <c r="J174" s="7">
        <v>0</v>
      </c>
      <c r="K174" s="7">
        <v>0</v>
      </c>
      <c r="L174" s="7">
        <v>0</v>
      </c>
      <c r="M174" s="7"/>
      <c r="N174" s="7"/>
      <c r="O174" s="1">
        <f t="shared" si="8"/>
        <v>0</v>
      </c>
      <c r="P174" s="7"/>
      <c r="Q174" s="8">
        <v>7392.8</v>
      </c>
      <c r="R174" s="41">
        <v>0</v>
      </c>
      <c r="S174" s="41"/>
    </row>
    <row r="175" spans="1:19" s="51" customFormat="1" ht="63.75" hidden="1">
      <c r="A175" s="33">
        <v>168</v>
      </c>
      <c r="B175" s="2" t="s">
        <v>148</v>
      </c>
      <c r="C175" s="11" t="s">
        <v>199</v>
      </c>
      <c r="D175" s="6" t="s">
        <v>360</v>
      </c>
      <c r="E175" s="11">
        <v>7392.8</v>
      </c>
      <c r="F175" s="112">
        <v>0</v>
      </c>
      <c r="G175" s="3">
        <f t="shared" si="9"/>
        <v>7392.8</v>
      </c>
      <c r="H175" s="73" t="s">
        <v>365</v>
      </c>
      <c r="I175" s="109" t="s">
        <v>428</v>
      </c>
      <c r="J175" s="7">
        <v>0</v>
      </c>
      <c r="K175" s="7">
        <v>0</v>
      </c>
      <c r="L175" s="7">
        <v>0</v>
      </c>
      <c r="M175" s="7"/>
      <c r="N175" s="7"/>
      <c r="O175" s="1">
        <f t="shared" si="8"/>
        <v>0</v>
      </c>
      <c r="P175" s="7"/>
      <c r="Q175" s="8">
        <v>7392.8</v>
      </c>
      <c r="R175" s="41">
        <v>0</v>
      </c>
      <c r="S175" s="41"/>
    </row>
    <row r="176" spans="1:19" s="51" customFormat="1" ht="63.75" hidden="1">
      <c r="A176" s="47">
        <v>169</v>
      </c>
      <c r="B176" s="2" t="s">
        <v>148</v>
      </c>
      <c r="C176" s="11" t="s">
        <v>214</v>
      </c>
      <c r="D176" s="6" t="s">
        <v>360</v>
      </c>
      <c r="E176" s="11">
        <v>3807.49</v>
      </c>
      <c r="F176" s="112">
        <v>0</v>
      </c>
      <c r="G176" s="3">
        <f t="shared" si="9"/>
        <v>3807.49</v>
      </c>
      <c r="H176" s="73" t="s">
        <v>365</v>
      </c>
      <c r="I176" s="109" t="s">
        <v>428</v>
      </c>
      <c r="J176" s="7">
        <v>0</v>
      </c>
      <c r="K176" s="7">
        <v>0</v>
      </c>
      <c r="L176" s="7">
        <v>0</v>
      </c>
      <c r="M176" s="7"/>
      <c r="N176" s="7"/>
      <c r="O176" s="1">
        <f t="shared" si="8"/>
        <v>0</v>
      </c>
      <c r="P176" s="7"/>
      <c r="Q176" s="8">
        <v>3807.49</v>
      </c>
      <c r="R176" s="41">
        <v>0</v>
      </c>
      <c r="S176" s="41"/>
    </row>
    <row r="177" spans="1:20" s="51" customFormat="1" ht="63.75" hidden="1">
      <c r="A177" s="33">
        <v>170</v>
      </c>
      <c r="B177" s="2" t="s">
        <v>148</v>
      </c>
      <c r="C177" s="11" t="s">
        <v>215</v>
      </c>
      <c r="D177" s="6" t="s">
        <v>360</v>
      </c>
      <c r="E177" s="11">
        <v>3807.49</v>
      </c>
      <c r="F177" s="112">
        <v>0</v>
      </c>
      <c r="G177" s="3">
        <f t="shared" si="9"/>
        <v>3807.49</v>
      </c>
      <c r="H177" s="73" t="s">
        <v>365</v>
      </c>
      <c r="I177" s="109" t="s">
        <v>428</v>
      </c>
      <c r="J177" s="7">
        <v>0</v>
      </c>
      <c r="K177" s="7">
        <v>0</v>
      </c>
      <c r="L177" s="7">
        <v>0</v>
      </c>
      <c r="M177" s="7"/>
      <c r="N177" s="7"/>
      <c r="O177" s="1">
        <f t="shared" si="8"/>
        <v>0</v>
      </c>
      <c r="P177" s="7"/>
      <c r="Q177" s="8">
        <v>3807.49</v>
      </c>
      <c r="R177" s="41">
        <v>0</v>
      </c>
      <c r="S177" s="41"/>
    </row>
    <row r="178" spans="1:20" s="51" customFormat="1" ht="63.75" hidden="1">
      <c r="A178" s="47">
        <v>171</v>
      </c>
      <c r="B178" s="2" t="s">
        <v>148</v>
      </c>
      <c r="C178" s="11" t="s">
        <v>216</v>
      </c>
      <c r="D178" s="6" t="s">
        <v>360</v>
      </c>
      <c r="E178" s="11">
        <v>7392.8</v>
      </c>
      <c r="F178" s="112">
        <v>0</v>
      </c>
      <c r="G178" s="3">
        <f t="shared" si="9"/>
        <v>7392.8</v>
      </c>
      <c r="H178" s="73" t="s">
        <v>365</v>
      </c>
      <c r="I178" s="109" t="s">
        <v>428</v>
      </c>
      <c r="J178" s="7">
        <v>0</v>
      </c>
      <c r="K178" s="7">
        <v>0</v>
      </c>
      <c r="L178" s="7">
        <v>0</v>
      </c>
      <c r="M178" s="7"/>
      <c r="N178" s="7"/>
      <c r="O178" s="1">
        <f t="shared" si="8"/>
        <v>0</v>
      </c>
      <c r="P178" s="7"/>
      <c r="Q178" s="8">
        <v>7392.8</v>
      </c>
      <c r="R178" s="41">
        <v>0</v>
      </c>
      <c r="S178" s="41"/>
    </row>
    <row r="179" spans="1:20" s="51" customFormat="1" ht="63.75" hidden="1">
      <c r="A179" s="33">
        <v>172</v>
      </c>
      <c r="B179" s="2" t="s">
        <v>148</v>
      </c>
      <c r="C179" s="11" t="s">
        <v>217</v>
      </c>
      <c r="D179" s="6" t="s">
        <v>360</v>
      </c>
      <c r="E179" s="11">
        <v>7392.8</v>
      </c>
      <c r="F179" s="112">
        <v>0</v>
      </c>
      <c r="G179" s="3">
        <f t="shared" si="9"/>
        <v>7392.8</v>
      </c>
      <c r="H179" s="73" t="s">
        <v>365</v>
      </c>
      <c r="I179" s="109" t="s">
        <v>428</v>
      </c>
      <c r="J179" s="7">
        <v>0</v>
      </c>
      <c r="K179" s="7">
        <v>0</v>
      </c>
      <c r="L179" s="7">
        <v>0</v>
      </c>
      <c r="M179" s="7"/>
      <c r="N179" s="7"/>
      <c r="O179" s="1">
        <f t="shared" si="8"/>
        <v>0</v>
      </c>
      <c r="P179" s="7"/>
      <c r="Q179" s="8">
        <v>7392.8</v>
      </c>
      <c r="R179" s="41">
        <v>0</v>
      </c>
      <c r="S179" s="41"/>
    </row>
    <row r="180" spans="1:20" s="51" customFormat="1" ht="63.75" hidden="1">
      <c r="A180" s="47">
        <v>173</v>
      </c>
      <c r="B180" s="2" t="s">
        <v>148</v>
      </c>
      <c r="C180" s="11" t="s">
        <v>218</v>
      </c>
      <c r="D180" s="6" t="s">
        <v>360</v>
      </c>
      <c r="E180" s="11">
        <v>11348.46</v>
      </c>
      <c r="F180" s="112">
        <v>0</v>
      </c>
      <c r="G180" s="3">
        <f t="shared" si="9"/>
        <v>11348.46</v>
      </c>
      <c r="H180" s="73" t="s">
        <v>365</v>
      </c>
      <c r="I180" s="109" t="s">
        <v>428</v>
      </c>
      <c r="J180" s="7">
        <v>0</v>
      </c>
      <c r="K180" s="7">
        <v>0</v>
      </c>
      <c r="L180" s="7">
        <v>0</v>
      </c>
      <c r="M180" s="7"/>
      <c r="N180" s="7"/>
      <c r="O180" s="1">
        <f t="shared" si="8"/>
        <v>0</v>
      </c>
      <c r="P180" s="7"/>
      <c r="Q180" s="8">
        <v>11348.46</v>
      </c>
      <c r="R180" s="41">
        <v>0</v>
      </c>
      <c r="S180" s="41"/>
    </row>
    <row r="181" spans="1:20" s="51" customFormat="1" ht="63.75" hidden="1">
      <c r="A181" s="33">
        <v>174</v>
      </c>
      <c r="B181" s="2" t="s">
        <v>148</v>
      </c>
      <c r="C181" s="11" t="s">
        <v>219</v>
      </c>
      <c r="D181" s="6" t="s">
        <v>360</v>
      </c>
      <c r="E181" s="11">
        <v>7392.8</v>
      </c>
      <c r="F181" s="112">
        <v>0</v>
      </c>
      <c r="G181" s="3">
        <f t="shared" si="9"/>
        <v>7392.8</v>
      </c>
      <c r="H181" s="73" t="s">
        <v>365</v>
      </c>
      <c r="I181" s="109" t="s">
        <v>428</v>
      </c>
      <c r="J181" s="7">
        <v>0</v>
      </c>
      <c r="K181" s="7">
        <v>0</v>
      </c>
      <c r="L181" s="7">
        <v>0</v>
      </c>
      <c r="M181" s="7"/>
      <c r="N181" s="7"/>
      <c r="O181" s="1">
        <f t="shared" si="8"/>
        <v>0</v>
      </c>
      <c r="P181" s="7"/>
      <c r="Q181" s="8">
        <v>7392.8</v>
      </c>
      <c r="R181" s="41">
        <v>0</v>
      </c>
      <c r="S181" s="41"/>
    </row>
    <row r="182" spans="1:20" s="51" customFormat="1" ht="63.75" hidden="1">
      <c r="A182" s="47">
        <v>175</v>
      </c>
      <c r="B182" s="2" t="s">
        <v>148</v>
      </c>
      <c r="C182" s="11" t="s">
        <v>220</v>
      </c>
      <c r="D182" s="6" t="s">
        <v>360</v>
      </c>
      <c r="E182" s="11">
        <v>7392.8</v>
      </c>
      <c r="F182" s="112">
        <v>0</v>
      </c>
      <c r="G182" s="3">
        <f t="shared" si="9"/>
        <v>7392.8</v>
      </c>
      <c r="H182" s="73" t="s">
        <v>365</v>
      </c>
      <c r="I182" s="109" t="s">
        <v>428</v>
      </c>
      <c r="J182" s="7">
        <v>0</v>
      </c>
      <c r="K182" s="7">
        <v>0</v>
      </c>
      <c r="L182" s="7">
        <v>0</v>
      </c>
      <c r="M182" s="7"/>
      <c r="N182" s="7"/>
      <c r="O182" s="1">
        <f t="shared" si="8"/>
        <v>0</v>
      </c>
      <c r="P182" s="7"/>
      <c r="Q182" s="8">
        <v>7392.8</v>
      </c>
      <c r="R182" s="41">
        <v>0</v>
      </c>
      <c r="S182" s="41"/>
    </row>
    <row r="183" spans="1:20" s="51" customFormat="1" ht="115.5" hidden="1" thickBot="1">
      <c r="A183" s="104">
        <v>176</v>
      </c>
      <c r="B183" s="34" t="s">
        <v>148</v>
      </c>
      <c r="C183" s="35" t="s">
        <v>196</v>
      </c>
      <c r="D183" s="35" t="s">
        <v>389</v>
      </c>
      <c r="E183" s="36">
        <v>0</v>
      </c>
      <c r="F183" s="114">
        <v>0</v>
      </c>
      <c r="G183" s="36">
        <f t="shared" si="9"/>
        <v>0</v>
      </c>
      <c r="H183" s="105" t="s">
        <v>427</v>
      </c>
      <c r="I183" s="110" t="s">
        <v>428</v>
      </c>
      <c r="J183" s="44">
        <v>0</v>
      </c>
      <c r="K183" s="44">
        <v>0</v>
      </c>
      <c r="L183" s="44">
        <v>0</v>
      </c>
      <c r="M183" s="44"/>
      <c r="N183" s="44"/>
      <c r="O183" s="95">
        <f>L183-M183-N183-P183</f>
        <v>0</v>
      </c>
      <c r="P183" s="44"/>
      <c r="Q183" s="96">
        <v>0</v>
      </c>
      <c r="R183" s="96">
        <v>0</v>
      </c>
      <c r="S183" s="96"/>
    </row>
    <row r="184" spans="1:20" ht="15.75" hidden="1" thickBot="1">
      <c r="B184" s="55" t="s">
        <v>221</v>
      </c>
      <c r="E184" s="56">
        <f>SUM(E8:E183)</f>
        <v>4945793.0296000028</v>
      </c>
      <c r="F184" s="117">
        <f>SUM(F8:F183)</f>
        <v>291904.61</v>
      </c>
      <c r="G184" s="56">
        <f>SUM(G8:G183)</f>
        <v>5237697.6396000031</v>
      </c>
      <c r="I184" s="63"/>
      <c r="J184" s="29">
        <f>SUM(J8:J183)</f>
        <v>908.29</v>
      </c>
      <c r="K184" s="31">
        <f t="shared" ref="K184:S184" si="10">SUM(K8:K183)</f>
        <v>856538.07</v>
      </c>
      <c r="L184" s="83">
        <f t="shared" si="10"/>
        <v>1649303.8199999998</v>
      </c>
      <c r="M184" s="83">
        <f t="shared" si="10"/>
        <v>17046.86</v>
      </c>
      <c r="N184" s="83">
        <f t="shared" si="10"/>
        <v>0</v>
      </c>
      <c r="O184" s="83">
        <f t="shared" si="10"/>
        <v>1263184.6299999997</v>
      </c>
      <c r="P184" s="83">
        <f t="shared" si="10"/>
        <v>369072.33</v>
      </c>
      <c r="Q184" s="84">
        <f t="shared" si="10"/>
        <v>2134438.8695999994</v>
      </c>
      <c r="R184" s="32">
        <f t="shared" si="10"/>
        <v>304603.98</v>
      </c>
      <c r="S184" s="32">
        <f t="shared" si="10"/>
        <v>0</v>
      </c>
    </row>
    <row r="185" spans="1:20" ht="15">
      <c r="E185" s="40"/>
      <c r="F185" s="40"/>
      <c r="G185" s="40"/>
      <c r="H185" s="40"/>
      <c r="I185" s="64"/>
      <c r="T185" s="48"/>
    </row>
    <row r="186" spans="1:20">
      <c r="E186" s="60">
        <f>J184+K184+L184+Q184+R184</f>
        <v>4945793.0296</v>
      </c>
      <c r="F186" s="60"/>
      <c r="G186" s="60"/>
      <c r="H186" s="40"/>
      <c r="I186" s="40"/>
      <c r="J186" s="60"/>
      <c r="K186" s="60"/>
      <c r="L186" s="59"/>
      <c r="Q186" s="59"/>
      <c r="R186" s="59"/>
    </row>
    <row r="187" spans="1:20">
      <c r="H187" s="51"/>
      <c r="I187" s="51"/>
      <c r="J187" s="51"/>
      <c r="L187" s="40"/>
      <c r="O187" s="40"/>
    </row>
    <row r="188" spans="1:20">
      <c r="E188" s="65">
        <f>E184-E186</f>
        <v>0</v>
      </c>
      <c r="F188" s="65"/>
      <c r="G188" s="65"/>
      <c r="H188" s="51"/>
      <c r="I188" s="51"/>
      <c r="J188" s="51"/>
    </row>
    <row r="189" spans="1:20">
      <c r="H189" s="51"/>
      <c r="I189" s="51"/>
      <c r="J189" s="51"/>
    </row>
    <row r="190" spans="1:20">
      <c r="H190" s="51"/>
      <c r="I190" s="51"/>
      <c r="J190" s="51"/>
    </row>
    <row r="191" spans="1:20">
      <c r="H191" s="51"/>
      <c r="I191" s="51"/>
      <c r="J191" s="51"/>
    </row>
    <row r="192" spans="1:20">
      <c r="H192" s="51"/>
      <c r="I192" s="51"/>
      <c r="J192" s="51"/>
    </row>
    <row r="193" spans="1:10">
      <c r="H193" s="51"/>
      <c r="I193" s="51"/>
      <c r="J193" s="51"/>
    </row>
    <row r="194" spans="1:10">
      <c r="H194" s="51"/>
      <c r="I194" s="51"/>
      <c r="J194" s="51"/>
    </row>
    <row r="195" spans="1:10">
      <c r="H195" s="51"/>
      <c r="I195" s="51"/>
      <c r="J195" s="51"/>
    </row>
    <row r="196" spans="1:10">
      <c r="A196" s="51"/>
      <c r="B196" s="51"/>
      <c r="C196" s="51"/>
      <c r="D196" s="51"/>
      <c r="E196" s="57"/>
      <c r="F196" s="57"/>
      <c r="G196" s="57"/>
      <c r="H196" s="51"/>
      <c r="I196" s="51"/>
      <c r="J196" s="51"/>
    </row>
    <row r="197" spans="1:10">
      <c r="A197" s="51"/>
      <c r="B197" s="51"/>
      <c r="C197" s="51"/>
      <c r="D197" s="51"/>
      <c r="E197" s="51"/>
      <c r="F197" s="51"/>
      <c r="G197" s="51"/>
      <c r="H197" s="51"/>
      <c r="I197" s="51"/>
      <c r="J197" s="51"/>
    </row>
    <row r="198" spans="1:10">
      <c r="A198" s="51"/>
      <c r="B198" s="51"/>
      <c r="C198" s="51"/>
      <c r="D198" s="51"/>
      <c r="E198" s="51"/>
      <c r="F198" s="51"/>
      <c r="G198" s="51"/>
      <c r="H198" s="51"/>
      <c r="I198" s="51"/>
      <c r="J198" s="51"/>
    </row>
    <row r="199" spans="1:10">
      <c r="A199" s="51"/>
      <c r="B199" s="51"/>
      <c r="C199" s="51"/>
      <c r="D199" s="51"/>
      <c r="E199" s="51"/>
      <c r="F199" s="51"/>
      <c r="G199" s="51"/>
      <c r="H199" s="51"/>
      <c r="I199" s="51"/>
      <c r="J199" s="51"/>
    </row>
  </sheetData>
  <autoFilter ref="A7:T184">
    <filterColumn colId="7">
      <filters>
        <filter val="Letter of demand sent to debtor through SASSA Legal Services; further action will be taken if the conditions of the demand are not met by the debtor"/>
      </filters>
    </filterColumn>
  </autoFilter>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sheetPr>
    <tabColor rgb="FF7030A0"/>
  </sheetPr>
  <dimension ref="A1:T185"/>
  <sheetViews>
    <sheetView topLeftCell="E4" zoomScale="70" zoomScaleNormal="70" workbookViewId="0">
      <selection activeCell="E11" sqref="E11"/>
    </sheetView>
  </sheetViews>
  <sheetFormatPr defaultRowHeight="15"/>
  <cols>
    <col min="1" max="1" width="9.140625" customWidth="1"/>
    <col min="3" max="3" width="26.7109375" customWidth="1"/>
    <col min="4" max="4" width="28.140625" customWidth="1"/>
    <col min="5" max="7" width="14.42578125" customWidth="1"/>
    <col min="8" max="8" width="29.42578125" customWidth="1"/>
    <col min="9" max="9" width="17" bestFit="1" customWidth="1"/>
    <col min="10" max="11" width="19.85546875" bestFit="1" customWidth="1"/>
    <col min="12" max="16" width="19.7109375" customWidth="1"/>
    <col min="17" max="17" width="25.7109375" customWidth="1"/>
    <col min="18" max="19" width="23" customWidth="1"/>
    <col min="20" max="20" width="15.85546875" style="17" customWidth="1"/>
  </cols>
  <sheetData>
    <row r="1" spans="1:19">
      <c r="A1" s="13" t="s">
        <v>226</v>
      </c>
    </row>
    <row r="2" spans="1:19">
      <c r="A2" s="13" t="s">
        <v>227</v>
      </c>
    </row>
    <row r="3" spans="1:19">
      <c r="A3" s="45" t="s">
        <v>392</v>
      </c>
    </row>
    <row r="5" spans="1:19">
      <c r="A5" s="18" t="s">
        <v>470</v>
      </c>
    </row>
    <row r="6" spans="1:19" ht="15.75" thickBot="1"/>
    <row r="7" spans="1:19" s="20" customFormat="1" ht="77.25" thickBot="1">
      <c r="A7" s="120" t="s">
        <v>228</v>
      </c>
      <c r="B7" s="121" t="s">
        <v>0</v>
      </c>
      <c r="C7" s="121" t="s">
        <v>229</v>
      </c>
      <c r="D7" s="121" t="s">
        <v>230</v>
      </c>
      <c r="E7" s="122" t="s">
        <v>467</v>
      </c>
      <c r="F7" s="122" t="s">
        <v>468</v>
      </c>
      <c r="G7" s="123" t="s">
        <v>464</v>
      </c>
      <c r="H7" s="124" t="s">
        <v>367</v>
      </c>
      <c r="I7" s="125" t="s">
        <v>460</v>
      </c>
      <c r="J7" s="126" t="s">
        <v>224</v>
      </c>
      <c r="K7" s="127" t="s">
        <v>225</v>
      </c>
      <c r="L7" s="125" t="s">
        <v>397</v>
      </c>
      <c r="M7" s="125" t="s">
        <v>393</v>
      </c>
      <c r="N7" s="125" t="s">
        <v>394</v>
      </c>
      <c r="O7" s="125" t="s">
        <v>395</v>
      </c>
      <c r="P7" s="125" t="s">
        <v>258</v>
      </c>
      <c r="Q7" s="128" t="s">
        <v>231</v>
      </c>
      <c r="R7" s="129" t="s">
        <v>232</v>
      </c>
      <c r="S7" s="130" t="s">
        <v>396</v>
      </c>
    </row>
    <row r="8" spans="1:19" s="24" customFormat="1" ht="51">
      <c r="A8" s="67">
        <v>1</v>
      </c>
      <c r="B8" s="68" t="s">
        <v>28</v>
      </c>
      <c r="C8" s="69" t="s">
        <v>29</v>
      </c>
      <c r="D8" s="69" t="s">
        <v>369</v>
      </c>
      <c r="E8" s="70">
        <v>9200</v>
      </c>
      <c r="F8" s="89">
        <v>0</v>
      </c>
      <c r="G8" s="70">
        <f>E8+F8</f>
        <v>9200</v>
      </c>
      <c r="H8" s="71" t="s">
        <v>225</v>
      </c>
      <c r="I8" s="87" t="s">
        <v>361</v>
      </c>
      <c r="J8" s="88">
        <v>0</v>
      </c>
      <c r="K8" s="88">
        <f>E8</f>
        <v>9200</v>
      </c>
      <c r="L8" s="88">
        <v>0</v>
      </c>
      <c r="M8" s="88"/>
      <c r="N8" s="88"/>
      <c r="O8" s="88">
        <f>L8-M8-N8-P8</f>
        <v>0</v>
      </c>
      <c r="P8" s="88"/>
      <c r="Q8" s="88">
        <v>0</v>
      </c>
      <c r="R8" s="89">
        <v>0</v>
      </c>
      <c r="S8" s="90"/>
    </row>
    <row r="9" spans="1:19" s="24" customFormat="1">
      <c r="A9" s="33">
        <v>2</v>
      </c>
      <c r="B9" s="2" t="s">
        <v>28</v>
      </c>
      <c r="C9" s="6" t="s">
        <v>32</v>
      </c>
      <c r="D9" s="6" t="s">
        <v>31</v>
      </c>
      <c r="E9" s="3">
        <v>1300</v>
      </c>
      <c r="F9" s="22">
        <v>0</v>
      </c>
      <c r="G9" s="3">
        <f t="shared" ref="G9:G72" si="0">E9+F9</f>
        <v>1300</v>
      </c>
      <c r="H9" s="72" t="s">
        <v>225</v>
      </c>
      <c r="I9" s="91" t="s">
        <v>361</v>
      </c>
      <c r="J9" s="7">
        <v>0</v>
      </c>
      <c r="K9" s="7">
        <f>E9</f>
        <v>1300</v>
      </c>
      <c r="L9" s="7">
        <v>0</v>
      </c>
      <c r="M9" s="7"/>
      <c r="N9" s="7"/>
      <c r="O9" s="1">
        <f t="shared" ref="O9:O72" si="1">L9-M9-N9-P9</f>
        <v>0</v>
      </c>
      <c r="P9" s="7"/>
      <c r="Q9" s="7">
        <v>0</v>
      </c>
      <c r="R9" s="22">
        <v>0</v>
      </c>
      <c r="S9" s="92"/>
    </row>
    <row r="10" spans="1:19" s="24" customFormat="1" ht="25.5">
      <c r="A10" s="47">
        <v>3</v>
      </c>
      <c r="B10" s="2" t="s">
        <v>28</v>
      </c>
      <c r="C10" s="6" t="s">
        <v>33</v>
      </c>
      <c r="D10" s="6" t="s">
        <v>31</v>
      </c>
      <c r="E10" s="3">
        <v>1300</v>
      </c>
      <c r="F10" s="22">
        <v>0</v>
      </c>
      <c r="G10" s="3">
        <f t="shared" si="0"/>
        <v>1300</v>
      </c>
      <c r="H10" s="72" t="s">
        <v>225</v>
      </c>
      <c r="I10" s="91" t="s">
        <v>361</v>
      </c>
      <c r="J10" s="7">
        <v>0</v>
      </c>
      <c r="K10" s="7">
        <f>E10</f>
        <v>1300</v>
      </c>
      <c r="L10" s="7">
        <v>0</v>
      </c>
      <c r="M10" s="7"/>
      <c r="N10" s="7"/>
      <c r="O10" s="1">
        <f t="shared" si="1"/>
        <v>0</v>
      </c>
      <c r="P10" s="7"/>
      <c r="Q10" s="7">
        <v>0</v>
      </c>
      <c r="R10" s="22">
        <v>0</v>
      </c>
      <c r="S10" s="92"/>
    </row>
    <row r="11" spans="1:19" s="24" customFormat="1" ht="30">
      <c r="A11" s="33">
        <v>4</v>
      </c>
      <c r="B11" s="2" t="s">
        <v>28</v>
      </c>
      <c r="C11" s="6" t="s">
        <v>34</v>
      </c>
      <c r="D11" s="6" t="s">
        <v>31</v>
      </c>
      <c r="E11" s="3">
        <v>2667.27</v>
      </c>
      <c r="F11" s="22">
        <v>0</v>
      </c>
      <c r="G11" s="3">
        <f t="shared" si="0"/>
        <v>2667.27</v>
      </c>
      <c r="H11" s="73" t="s">
        <v>426</v>
      </c>
      <c r="I11" s="91" t="s">
        <v>366</v>
      </c>
      <c r="J11" s="7">
        <v>0</v>
      </c>
      <c r="K11" s="7">
        <v>0</v>
      </c>
      <c r="L11" s="7">
        <f>E11</f>
        <v>2667.27</v>
      </c>
      <c r="M11" s="7"/>
      <c r="N11" s="7"/>
      <c r="O11" s="1">
        <f t="shared" si="1"/>
        <v>0</v>
      </c>
      <c r="P11" s="7">
        <f>L11</f>
        <v>2667.27</v>
      </c>
      <c r="Q11" s="22">
        <v>0</v>
      </c>
      <c r="R11" s="22">
        <v>0</v>
      </c>
      <c r="S11" s="131" t="s">
        <v>439</v>
      </c>
    </row>
    <row r="12" spans="1:19" s="24" customFormat="1" ht="25.5">
      <c r="A12" s="47">
        <v>5</v>
      </c>
      <c r="B12" s="2" t="s">
        <v>28</v>
      </c>
      <c r="C12" s="6" t="s">
        <v>35</v>
      </c>
      <c r="D12" s="6" t="s">
        <v>31</v>
      </c>
      <c r="E12" s="3">
        <v>1300</v>
      </c>
      <c r="F12" s="22">
        <v>0</v>
      </c>
      <c r="G12" s="3">
        <f t="shared" si="0"/>
        <v>1300</v>
      </c>
      <c r="H12" s="76" t="s">
        <v>471</v>
      </c>
      <c r="I12" s="93" t="s">
        <v>459</v>
      </c>
      <c r="J12" s="7">
        <v>0</v>
      </c>
      <c r="K12" s="7">
        <v>0</v>
      </c>
      <c r="L12" s="7">
        <v>0</v>
      </c>
      <c r="M12" s="7"/>
      <c r="N12" s="7"/>
      <c r="O12" s="1">
        <f t="shared" si="1"/>
        <v>0</v>
      </c>
      <c r="P12" s="7"/>
      <c r="Q12" s="1">
        <f>E12</f>
        <v>1300</v>
      </c>
      <c r="R12" s="22">
        <v>0</v>
      </c>
      <c r="S12" s="92"/>
    </row>
    <row r="13" spans="1:19" s="24" customFormat="1" ht="38.25">
      <c r="A13" s="33">
        <v>6</v>
      </c>
      <c r="B13" s="2" t="s">
        <v>28</v>
      </c>
      <c r="C13" s="6" t="s">
        <v>37</v>
      </c>
      <c r="D13" s="6" t="s">
        <v>36</v>
      </c>
      <c r="E13" s="3">
        <v>942.82</v>
      </c>
      <c r="F13" s="22">
        <v>0</v>
      </c>
      <c r="G13" s="3">
        <f t="shared" si="0"/>
        <v>942.82</v>
      </c>
      <c r="H13" s="72" t="s">
        <v>225</v>
      </c>
      <c r="I13" s="91" t="s">
        <v>361</v>
      </c>
      <c r="J13" s="7">
        <v>0</v>
      </c>
      <c r="K13" s="7">
        <f>E13</f>
        <v>942.82</v>
      </c>
      <c r="L13" s="7">
        <v>0</v>
      </c>
      <c r="M13" s="7"/>
      <c r="N13" s="7"/>
      <c r="O13" s="1">
        <f t="shared" si="1"/>
        <v>0</v>
      </c>
      <c r="P13" s="7"/>
      <c r="Q13" s="7">
        <f>J13</f>
        <v>0</v>
      </c>
      <c r="R13" s="22">
        <v>0</v>
      </c>
      <c r="S13" s="92"/>
    </row>
    <row r="14" spans="1:19" s="24" customFormat="1">
      <c r="A14" s="47">
        <v>7</v>
      </c>
      <c r="B14" s="2" t="s">
        <v>28</v>
      </c>
      <c r="C14" s="6" t="s">
        <v>38</v>
      </c>
      <c r="D14" s="6" t="s">
        <v>31</v>
      </c>
      <c r="E14" s="3">
        <v>2481.9899999999998</v>
      </c>
      <c r="F14" s="22">
        <v>0</v>
      </c>
      <c r="G14" s="3">
        <f t="shared" si="0"/>
        <v>2481.9899999999998</v>
      </c>
      <c r="H14" s="72" t="s">
        <v>225</v>
      </c>
      <c r="I14" s="91" t="s">
        <v>361</v>
      </c>
      <c r="J14" s="7">
        <v>0</v>
      </c>
      <c r="K14" s="7">
        <f>E14</f>
        <v>2481.9899999999998</v>
      </c>
      <c r="L14" s="7">
        <v>0</v>
      </c>
      <c r="M14" s="7"/>
      <c r="N14" s="7"/>
      <c r="O14" s="1">
        <f t="shared" si="1"/>
        <v>0</v>
      </c>
      <c r="P14" s="7"/>
      <c r="Q14" s="7">
        <f>J14</f>
        <v>0</v>
      </c>
      <c r="R14" s="22">
        <v>0</v>
      </c>
      <c r="S14" s="92"/>
    </row>
    <row r="15" spans="1:19" s="24" customFormat="1">
      <c r="A15" s="33">
        <v>8</v>
      </c>
      <c r="B15" s="2" t="s">
        <v>28</v>
      </c>
      <c r="C15" s="6" t="s">
        <v>39</v>
      </c>
      <c r="D15" s="6" t="s">
        <v>31</v>
      </c>
      <c r="E15" s="3">
        <v>2822</v>
      </c>
      <c r="F15" s="22">
        <v>0</v>
      </c>
      <c r="G15" s="3">
        <f t="shared" si="0"/>
        <v>2822</v>
      </c>
      <c r="H15" s="72" t="s">
        <v>225</v>
      </c>
      <c r="I15" s="91" t="s">
        <v>361</v>
      </c>
      <c r="J15" s="7">
        <v>0</v>
      </c>
      <c r="K15" s="7">
        <f>E15</f>
        <v>2822</v>
      </c>
      <c r="L15" s="7">
        <v>0</v>
      </c>
      <c r="M15" s="7"/>
      <c r="N15" s="7"/>
      <c r="O15" s="1">
        <f t="shared" si="1"/>
        <v>0</v>
      </c>
      <c r="P15" s="7"/>
      <c r="Q15" s="7">
        <f>J15</f>
        <v>0</v>
      </c>
      <c r="R15" s="22">
        <v>0</v>
      </c>
      <c r="S15" s="92"/>
    </row>
    <row r="16" spans="1:19" s="24" customFormat="1" ht="159.6" customHeight="1">
      <c r="A16" s="47">
        <v>9</v>
      </c>
      <c r="B16" s="2" t="s">
        <v>28</v>
      </c>
      <c r="C16" s="6" t="s">
        <v>41</v>
      </c>
      <c r="D16" s="6" t="s">
        <v>40</v>
      </c>
      <c r="E16" s="3">
        <v>21430</v>
      </c>
      <c r="F16" s="22">
        <v>0</v>
      </c>
      <c r="G16" s="3">
        <f t="shared" si="0"/>
        <v>21430</v>
      </c>
      <c r="H16" s="72" t="s">
        <v>225</v>
      </c>
      <c r="I16" s="91" t="s">
        <v>361</v>
      </c>
      <c r="J16" s="7">
        <v>0</v>
      </c>
      <c r="K16" s="7">
        <f>E16</f>
        <v>21430</v>
      </c>
      <c r="L16" s="7">
        <v>0</v>
      </c>
      <c r="M16" s="7"/>
      <c r="N16" s="7"/>
      <c r="O16" s="1">
        <f t="shared" si="1"/>
        <v>0</v>
      </c>
      <c r="P16" s="7"/>
      <c r="Q16" s="7">
        <f>J16</f>
        <v>0</v>
      </c>
      <c r="R16" s="22">
        <v>0</v>
      </c>
      <c r="S16" s="92"/>
    </row>
    <row r="17" spans="1:19" s="24" customFormat="1" ht="38.25">
      <c r="A17" s="33">
        <v>10</v>
      </c>
      <c r="B17" s="2" t="s">
        <v>28</v>
      </c>
      <c r="C17" s="6" t="s">
        <v>42</v>
      </c>
      <c r="D17" s="6" t="s">
        <v>31</v>
      </c>
      <c r="E17" s="3">
        <v>1977.5</v>
      </c>
      <c r="F17" s="22">
        <v>-988.75</v>
      </c>
      <c r="G17" s="3">
        <f t="shared" si="0"/>
        <v>988.75</v>
      </c>
      <c r="H17" s="73" t="s">
        <v>440</v>
      </c>
      <c r="I17" s="91" t="s">
        <v>366</v>
      </c>
      <c r="J17" s="7">
        <v>0</v>
      </c>
      <c r="K17" s="7">
        <v>0</v>
      </c>
      <c r="L17" s="7">
        <f>E17</f>
        <v>1977.5</v>
      </c>
      <c r="M17" s="7"/>
      <c r="N17" s="7"/>
      <c r="O17" s="1">
        <f t="shared" si="1"/>
        <v>0</v>
      </c>
      <c r="P17" s="7">
        <f>L17</f>
        <v>1977.5</v>
      </c>
      <c r="Q17" s="7">
        <v>0</v>
      </c>
      <c r="R17" s="22">
        <v>0</v>
      </c>
      <c r="S17" s="131" t="s">
        <v>439</v>
      </c>
    </row>
    <row r="18" spans="1:19" s="24" customFormat="1" ht="38.25">
      <c r="A18" s="47">
        <v>11</v>
      </c>
      <c r="B18" s="2" t="s">
        <v>28</v>
      </c>
      <c r="C18" s="6" t="s">
        <v>43</v>
      </c>
      <c r="D18" s="6" t="s">
        <v>31</v>
      </c>
      <c r="E18" s="3">
        <v>1977.5</v>
      </c>
      <c r="F18" s="22">
        <v>-988.75</v>
      </c>
      <c r="G18" s="3">
        <f t="shared" si="0"/>
        <v>988.75</v>
      </c>
      <c r="H18" s="73" t="s">
        <v>440</v>
      </c>
      <c r="I18" s="91" t="s">
        <v>366</v>
      </c>
      <c r="J18" s="7">
        <v>0</v>
      </c>
      <c r="K18" s="7">
        <v>0</v>
      </c>
      <c r="L18" s="7">
        <f t="shared" ref="L18:L24" si="2">E18</f>
        <v>1977.5</v>
      </c>
      <c r="M18" s="7"/>
      <c r="N18" s="7"/>
      <c r="O18" s="1">
        <f t="shared" si="1"/>
        <v>0</v>
      </c>
      <c r="P18" s="7">
        <f t="shared" ref="P18:P24" si="3">L18</f>
        <v>1977.5</v>
      </c>
      <c r="Q18" s="7">
        <v>0</v>
      </c>
      <c r="R18" s="22">
        <v>0</v>
      </c>
      <c r="S18" s="131" t="s">
        <v>439</v>
      </c>
    </row>
    <row r="19" spans="1:19" s="24" customFormat="1" ht="38.25">
      <c r="A19" s="33">
        <v>12</v>
      </c>
      <c r="B19" s="2" t="s">
        <v>28</v>
      </c>
      <c r="C19" s="6" t="s">
        <v>44</v>
      </c>
      <c r="D19" s="6" t="s">
        <v>31</v>
      </c>
      <c r="E19" s="3">
        <v>1977.5</v>
      </c>
      <c r="F19" s="22">
        <v>-988.75</v>
      </c>
      <c r="G19" s="3">
        <f t="shared" si="0"/>
        <v>988.75</v>
      </c>
      <c r="H19" s="73" t="s">
        <v>440</v>
      </c>
      <c r="I19" s="91" t="s">
        <v>366</v>
      </c>
      <c r="J19" s="7">
        <v>0</v>
      </c>
      <c r="K19" s="7">
        <v>0</v>
      </c>
      <c r="L19" s="7">
        <f t="shared" si="2"/>
        <v>1977.5</v>
      </c>
      <c r="M19" s="7"/>
      <c r="N19" s="7"/>
      <c r="O19" s="1">
        <f t="shared" si="1"/>
        <v>0</v>
      </c>
      <c r="P19" s="7">
        <f t="shared" si="3"/>
        <v>1977.5</v>
      </c>
      <c r="Q19" s="7">
        <v>0</v>
      </c>
      <c r="R19" s="22">
        <v>0</v>
      </c>
      <c r="S19" s="131" t="s">
        <v>439</v>
      </c>
    </row>
    <row r="20" spans="1:19" s="24" customFormat="1" ht="38.25">
      <c r="A20" s="47">
        <v>13</v>
      </c>
      <c r="B20" s="2" t="s">
        <v>28</v>
      </c>
      <c r="C20" s="6" t="s">
        <v>45</v>
      </c>
      <c r="D20" s="6" t="s">
        <v>31</v>
      </c>
      <c r="E20" s="3">
        <v>1977.5</v>
      </c>
      <c r="F20" s="22">
        <v>-988.75</v>
      </c>
      <c r="G20" s="3">
        <f t="shared" si="0"/>
        <v>988.75</v>
      </c>
      <c r="H20" s="73" t="s">
        <v>440</v>
      </c>
      <c r="I20" s="91" t="s">
        <v>366</v>
      </c>
      <c r="J20" s="7">
        <v>0</v>
      </c>
      <c r="K20" s="7">
        <v>0</v>
      </c>
      <c r="L20" s="7">
        <f t="shared" si="2"/>
        <v>1977.5</v>
      </c>
      <c r="M20" s="7"/>
      <c r="N20" s="7"/>
      <c r="O20" s="1">
        <f t="shared" si="1"/>
        <v>0</v>
      </c>
      <c r="P20" s="7">
        <f t="shared" si="3"/>
        <v>1977.5</v>
      </c>
      <c r="Q20" s="7">
        <v>0</v>
      </c>
      <c r="R20" s="22">
        <v>0</v>
      </c>
      <c r="S20" s="131" t="s">
        <v>439</v>
      </c>
    </row>
    <row r="21" spans="1:19" s="24" customFormat="1" ht="38.25">
      <c r="A21" s="33">
        <v>14</v>
      </c>
      <c r="B21" s="2" t="s">
        <v>28</v>
      </c>
      <c r="C21" s="6" t="s">
        <v>46</v>
      </c>
      <c r="D21" s="6" t="s">
        <v>31</v>
      </c>
      <c r="E21" s="3">
        <v>1977.5</v>
      </c>
      <c r="F21" s="22">
        <v>-988.75</v>
      </c>
      <c r="G21" s="3">
        <f t="shared" si="0"/>
        <v>988.75</v>
      </c>
      <c r="H21" s="73" t="s">
        <v>440</v>
      </c>
      <c r="I21" s="91" t="s">
        <v>366</v>
      </c>
      <c r="J21" s="7">
        <v>0</v>
      </c>
      <c r="K21" s="7">
        <v>0</v>
      </c>
      <c r="L21" s="7">
        <f t="shared" si="2"/>
        <v>1977.5</v>
      </c>
      <c r="M21" s="7"/>
      <c r="N21" s="7"/>
      <c r="O21" s="1">
        <f t="shared" si="1"/>
        <v>0</v>
      </c>
      <c r="P21" s="7">
        <f t="shared" si="3"/>
        <v>1977.5</v>
      </c>
      <c r="Q21" s="7">
        <v>0</v>
      </c>
      <c r="R21" s="22">
        <v>0</v>
      </c>
      <c r="S21" s="131" t="s">
        <v>439</v>
      </c>
    </row>
    <row r="22" spans="1:19" s="24" customFormat="1" ht="38.25">
      <c r="A22" s="47">
        <v>15</v>
      </c>
      <c r="B22" s="2" t="s">
        <v>28</v>
      </c>
      <c r="C22" s="6" t="s">
        <v>47</v>
      </c>
      <c r="D22" s="6" t="s">
        <v>31</v>
      </c>
      <c r="E22" s="3">
        <v>1977.5</v>
      </c>
      <c r="F22" s="22">
        <v>-988.75</v>
      </c>
      <c r="G22" s="3">
        <f t="shared" si="0"/>
        <v>988.75</v>
      </c>
      <c r="H22" s="73" t="s">
        <v>440</v>
      </c>
      <c r="I22" s="91" t="s">
        <v>366</v>
      </c>
      <c r="J22" s="7">
        <v>0</v>
      </c>
      <c r="K22" s="7">
        <v>0</v>
      </c>
      <c r="L22" s="7">
        <f t="shared" si="2"/>
        <v>1977.5</v>
      </c>
      <c r="M22" s="7"/>
      <c r="N22" s="7"/>
      <c r="O22" s="1">
        <f t="shared" si="1"/>
        <v>0</v>
      </c>
      <c r="P22" s="7">
        <f t="shared" si="3"/>
        <v>1977.5</v>
      </c>
      <c r="Q22" s="7">
        <v>0</v>
      </c>
      <c r="R22" s="22">
        <v>0</v>
      </c>
      <c r="S22" s="131" t="s">
        <v>439</v>
      </c>
    </row>
    <row r="23" spans="1:19" s="24" customFormat="1" ht="38.25">
      <c r="A23" s="33">
        <v>16</v>
      </c>
      <c r="B23" s="2" t="s">
        <v>28</v>
      </c>
      <c r="C23" s="6" t="s">
        <v>48</v>
      </c>
      <c r="D23" s="6" t="s">
        <v>31</v>
      </c>
      <c r="E23" s="3">
        <v>1977.5</v>
      </c>
      <c r="F23" s="22">
        <v>-988.75</v>
      </c>
      <c r="G23" s="3">
        <f t="shared" si="0"/>
        <v>988.75</v>
      </c>
      <c r="H23" s="73" t="s">
        <v>440</v>
      </c>
      <c r="I23" s="91" t="s">
        <v>366</v>
      </c>
      <c r="J23" s="7">
        <v>0</v>
      </c>
      <c r="K23" s="7">
        <v>0</v>
      </c>
      <c r="L23" s="7">
        <f t="shared" si="2"/>
        <v>1977.5</v>
      </c>
      <c r="M23" s="7"/>
      <c r="N23" s="7"/>
      <c r="O23" s="1">
        <f t="shared" si="1"/>
        <v>0</v>
      </c>
      <c r="P23" s="7">
        <f t="shared" si="3"/>
        <v>1977.5</v>
      </c>
      <c r="Q23" s="7">
        <v>0</v>
      </c>
      <c r="R23" s="22">
        <v>0</v>
      </c>
      <c r="S23" s="131" t="s">
        <v>439</v>
      </c>
    </row>
    <row r="24" spans="1:19" s="24" customFormat="1" ht="38.25">
      <c r="A24" s="47">
        <v>17</v>
      </c>
      <c r="B24" s="2" t="s">
        <v>28</v>
      </c>
      <c r="C24" s="6" t="s">
        <v>49</v>
      </c>
      <c r="D24" s="6" t="s">
        <v>31</v>
      </c>
      <c r="E24" s="3">
        <v>1977.5</v>
      </c>
      <c r="F24" s="22">
        <v>-988.75</v>
      </c>
      <c r="G24" s="3">
        <f t="shared" si="0"/>
        <v>988.75</v>
      </c>
      <c r="H24" s="73" t="s">
        <v>440</v>
      </c>
      <c r="I24" s="91" t="s">
        <v>366</v>
      </c>
      <c r="J24" s="7">
        <v>0</v>
      </c>
      <c r="K24" s="7">
        <v>0</v>
      </c>
      <c r="L24" s="7">
        <f t="shared" si="2"/>
        <v>1977.5</v>
      </c>
      <c r="M24" s="7"/>
      <c r="N24" s="7"/>
      <c r="O24" s="1">
        <f t="shared" si="1"/>
        <v>0</v>
      </c>
      <c r="P24" s="7">
        <f t="shared" si="3"/>
        <v>1977.5</v>
      </c>
      <c r="Q24" s="7">
        <v>0</v>
      </c>
      <c r="R24" s="22">
        <v>0</v>
      </c>
      <c r="S24" s="131" t="s">
        <v>439</v>
      </c>
    </row>
    <row r="25" spans="1:19" s="24" customFormat="1">
      <c r="A25" s="33">
        <v>18</v>
      </c>
      <c r="B25" s="2" t="s">
        <v>28</v>
      </c>
      <c r="C25" s="6" t="s">
        <v>50</v>
      </c>
      <c r="D25" s="6" t="s">
        <v>31</v>
      </c>
      <c r="E25" s="3">
        <v>1995</v>
      </c>
      <c r="F25" s="22">
        <v>0</v>
      </c>
      <c r="G25" s="3">
        <f t="shared" si="0"/>
        <v>1995</v>
      </c>
      <c r="H25" s="72" t="s">
        <v>225</v>
      </c>
      <c r="I25" s="91" t="s">
        <v>361</v>
      </c>
      <c r="J25" s="7">
        <v>0</v>
      </c>
      <c r="K25" s="7">
        <f>E25</f>
        <v>1995</v>
      </c>
      <c r="L25" s="7">
        <v>0</v>
      </c>
      <c r="M25" s="7"/>
      <c r="N25" s="7"/>
      <c r="O25" s="1">
        <f t="shared" si="1"/>
        <v>0</v>
      </c>
      <c r="P25" s="7"/>
      <c r="Q25" s="8">
        <v>0</v>
      </c>
      <c r="R25" s="22">
        <v>0</v>
      </c>
      <c r="S25" s="92"/>
    </row>
    <row r="26" spans="1:19" s="24" customFormat="1" ht="25.5">
      <c r="A26" s="47">
        <v>19</v>
      </c>
      <c r="B26" s="2" t="s">
        <v>28</v>
      </c>
      <c r="C26" s="6" t="s">
        <v>51</v>
      </c>
      <c r="D26" s="6" t="s">
        <v>31</v>
      </c>
      <c r="E26" s="3">
        <v>1995</v>
      </c>
      <c r="F26" s="22">
        <v>0</v>
      </c>
      <c r="G26" s="3">
        <f t="shared" si="0"/>
        <v>1995</v>
      </c>
      <c r="H26" s="72" t="s">
        <v>225</v>
      </c>
      <c r="I26" s="91" t="s">
        <v>361</v>
      </c>
      <c r="J26" s="7">
        <v>0</v>
      </c>
      <c r="K26" s="7">
        <f t="shared" ref="K26:K27" si="4">E26</f>
        <v>1995</v>
      </c>
      <c r="L26" s="7">
        <v>0</v>
      </c>
      <c r="M26" s="7"/>
      <c r="N26" s="7"/>
      <c r="O26" s="1">
        <f t="shared" si="1"/>
        <v>0</v>
      </c>
      <c r="P26" s="7"/>
      <c r="Q26" s="8">
        <v>0</v>
      </c>
      <c r="R26" s="22">
        <v>0</v>
      </c>
      <c r="S26" s="92"/>
    </row>
    <row r="27" spans="1:19" s="24" customFormat="1">
      <c r="A27" s="33">
        <v>20</v>
      </c>
      <c r="B27" s="2" t="s">
        <v>28</v>
      </c>
      <c r="C27" s="6" t="s">
        <v>52</v>
      </c>
      <c r="D27" s="6" t="s">
        <v>31</v>
      </c>
      <c r="E27" s="3">
        <v>1995</v>
      </c>
      <c r="F27" s="22">
        <v>0</v>
      </c>
      <c r="G27" s="3">
        <f t="shared" si="0"/>
        <v>1995</v>
      </c>
      <c r="H27" s="72" t="s">
        <v>225</v>
      </c>
      <c r="I27" s="91" t="s">
        <v>361</v>
      </c>
      <c r="J27" s="7">
        <v>0</v>
      </c>
      <c r="K27" s="7">
        <f t="shared" si="4"/>
        <v>1995</v>
      </c>
      <c r="L27" s="7">
        <v>0</v>
      </c>
      <c r="M27" s="7"/>
      <c r="N27" s="7"/>
      <c r="O27" s="1">
        <f t="shared" si="1"/>
        <v>0</v>
      </c>
      <c r="P27" s="7"/>
      <c r="Q27" s="8">
        <v>0</v>
      </c>
      <c r="R27" s="22">
        <v>0</v>
      </c>
      <c r="S27" s="92"/>
    </row>
    <row r="28" spans="1:19" s="24" customFormat="1" ht="30">
      <c r="A28" s="47">
        <v>21</v>
      </c>
      <c r="B28" s="2" t="s">
        <v>28</v>
      </c>
      <c r="C28" s="6" t="s">
        <v>53</v>
      </c>
      <c r="D28" s="6" t="s">
        <v>36</v>
      </c>
      <c r="E28" s="3">
        <v>780.07</v>
      </c>
      <c r="F28" s="22">
        <v>0</v>
      </c>
      <c r="G28" s="3">
        <f t="shared" si="0"/>
        <v>780.07</v>
      </c>
      <c r="H28" s="74" t="s">
        <v>426</v>
      </c>
      <c r="I28" s="91" t="s">
        <v>366</v>
      </c>
      <c r="J28" s="7">
        <v>0</v>
      </c>
      <c r="K28" s="7">
        <v>0</v>
      </c>
      <c r="L28" s="7">
        <f>E28</f>
        <v>780.07</v>
      </c>
      <c r="M28" s="7"/>
      <c r="N28" s="7"/>
      <c r="O28" s="1">
        <f t="shared" si="1"/>
        <v>780.07</v>
      </c>
      <c r="P28" s="7"/>
      <c r="Q28" s="22">
        <v>0</v>
      </c>
      <c r="R28" s="22">
        <v>0</v>
      </c>
      <c r="S28" s="131" t="s">
        <v>441</v>
      </c>
    </row>
    <row r="29" spans="1:19" s="24" customFormat="1" ht="30">
      <c r="A29" s="33">
        <v>22</v>
      </c>
      <c r="B29" s="2" t="s">
        <v>28</v>
      </c>
      <c r="C29" s="6" t="s">
        <v>53</v>
      </c>
      <c r="D29" s="6" t="s">
        <v>36</v>
      </c>
      <c r="E29" s="3">
        <v>860.49</v>
      </c>
      <c r="F29" s="22">
        <v>0</v>
      </c>
      <c r="G29" s="3">
        <f t="shared" si="0"/>
        <v>860.49</v>
      </c>
      <c r="H29" s="74" t="s">
        <v>473</v>
      </c>
      <c r="I29" s="91" t="s">
        <v>366</v>
      </c>
      <c r="J29" s="7">
        <v>0</v>
      </c>
      <c r="K29" s="7">
        <v>0</v>
      </c>
      <c r="L29" s="7">
        <f>E29</f>
        <v>860.49</v>
      </c>
      <c r="M29" s="7">
        <v>292.47000000000003</v>
      </c>
      <c r="N29" s="7"/>
      <c r="O29" s="1">
        <f t="shared" si="1"/>
        <v>568.02</v>
      </c>
      <c r="P29" s="7"/>
      <c r="Q29" s="22">
        <v>0</v>
      </c>
      <c r="R29" s="22">
        <v>0</v>
      </c>
      <c r="S29" s="131" t="s">
        <v>473</v>
      </c>
    </row>
    <row r="30" spans="1:19" s="24" customFormat="1" ht="25.5">
      <c r="A30" s="47">
        <v>23</v>
      </c>
      <c r="B30" s="2" t="s">
        <v>28</v>
      </c>
      <c r="C30" s="6" t="s">
        <v>53</v>
      </c>
      <c r="D30" s="6" t="s">
        <v>36</v>
      </c>
      <c r="E30" s="3">
        <v>515.71</v>
      </c>
      <c r="F30" s="22">
        <v>0</v>
      </c>
      <c r="G30" s="3">
        <f t="shared" si="0"/>
        <v>515.71</v>
      </c>
      <c r="H30" s="72" t="s">
        <v>225</v>
      </c>
      <c r="I30" s="91" t="s">
        <v>361</v>
      </c>
      <c r="J30" s="7">
        <v>0</v>
      </c>
      <c r="K30" s="7">
        <f>E30</f>
        <v>515.71</v>
      </c>
      <c r="L30" s="7">
        <v>0</v>
      </c>
      <c r="M30" s="7"/>
      <c r="N30" s="7"/>
      <c r="O30" s="1">
        <f t="shared" si="1"/>
        <v>0</v>
      </c>
      <c r="P30" s="7"/>
      <c r="Q30" s="22">
        <v>0</v>
      </c>
      <c r="R30" s="22">
        <v>0</v>
      </c>
      <c r="S30" s="92"/>
    </row>
    <row r="31" spans="1:19" s="24" customFormat="1">
      <c r="A31" s="33">
        <v>24</v>
      </c>
      <c r="B31" s="2" t="s">
        <v>64</v>
      </c>
      <c r="C31" s="11" t="s">
        <v>245</v>
      </c>
      <c r="D31" s="2" t="s">
        <v>246</v>
      </c>
      <c r="E31" s="9">
        <v>1571.99</v>
      </c>
      <c r="F31" s="22">
        <v>0</v>
      </c>
      <c r="G31" s="3">
        <f t="shared" si="0"/>
        <v>1571.99</v>
      </c>
      <c r="H31" s="72" t="s">
        <v>225</v>
      </c>
      <c r="I31" s="91" t="s">
        <v>361</v>
      </c>
      <c r="J31" s="7">
        <v>0</v>
      </c>
      <c r="K31" s="7">
        <f>E31</f>
        <v>1571.99</v>
      </c>
      <c r="L31" s="7">
        <v>0</v>
      </c>
      <c r="M31" s="7"/>
      <c r="N31" s="7"/>
      <c r="O31" s="1">
        <f t="shared" si="1"/>
        <v>0</v>
      </c>
      <c r="P31" s="7"/>
      <c r="Q31" s="22">
        <v>0</v>
      </c>
      <c r="R31" s="22">
        <v>0</v>
      </c>
      <c r="S31" s="92"/>
    </row>
    <row r="32" spans="1:19" s="24" customFormat="1" ht="76.5">
      <c r="A32" s="47">
        <v>25</v>
      </c>
      <c r="B32" s="2" t="s">
        <v>64</v>
      </c>
      <c r="C32" s="11" t="s">
        <v>249</v>
      </c>
      <c r="D32" s="2" t="s">
        <v>250</v>
      </c>
      <c r="E32" s="9">
        <v>234.84</v>
      </c>
      <c r="F32" s="22">
        <v>0</v>
      </c>
      <c r="G32" s="3">
        <f t="shared" si="0"/>
        <v>234.84</v>
      </c>
      <c r="H32" s="74" t="s">
        <v>458</v>
      </c>
      <c r="I32" s="91" t="s">
        <v>366</v>
      </c>
      <c r="J32" s="7">
        <v>0</v>
      </c>
      <c r="K32" s="7">
        <v>0</v>
      </c>
      <c r="L32" s="7">
        <f>E32</f>
        <v>234.84</v>
      </c>
      <c r="M32" s="7"/>
      <c r="N32" s="7"/>
      <c r="O32" s="1">
        <f t="shared" si="1"/>
        <v>234.84</v>
      </c>
      <c r="P32" s="7"/>
      <c r="Q32" s="22">
        <v>0</v>
      </c>
      <c r="R32" s="22">
        <v>0</v>
      </c>
      <c r="S32" s="74" t="s">
        <v>458</v>
      </c>
    </row>
    <row r="33" spans="1:19" s="24" customFormat="1" ht="76.5">
      <c r="A33" s="33">
        <v>26</v>
      </c>
      <c r="B33" s="2" t="s">
        <v>64</v>
      </c>
      <c r="C33" s="2" t="s">
        <v>304</v>
      </c>
      <c r="D33" s="5" t="s">
        <v>65</v>
      </c>
      <c r="E33" s="25">
        <v>209</v>
      </c>
      <c r="F33" s="22">
        <v>0</v>
      </c>
      <c r="G33" s="3">
        <f t="shared" si="0"/>
        <v>209</v>
      </c>
      <c r="H33" s="74" t="s">
        <v>458</v>
      </c>
      <c r="I33" s="91" t="s">
        <v>366</v>
      </c>
      <c r="J33" s="7">
        <v>0</v>
      </c>
      <c r="K33" s="7">
        <v>0</v>
      </c>
      <c r="L33" s="7">
        <f>E33</f>
        <v>209</v>
      </c>
      <c r="M33" s="7"/>
      <c r="N33" s="7"/>
      <c r="O33" s="1">
        <f t="shared" si="1"/>
        <v>209</v>
      </c>
      <c r="P33" s="7"/>
      <c r="Q33" s="22">
        <v>0</v>
      </c>
      <c r="R33" s="22">
        <v>0</v>
      </c>
      <c r="S33" s="74" t="s">
        <v>458</v>
      </c>
    </row>
    <row r="34" spans="1:19" s="24" customFormat="1" ht="127.5">
      <c r="A34" s="47">
        <v>27</v>
      </c>
      <c r="B34" s="2" t="s">
        <v>64</v>
      </c>
      <c r="C34" s="11" t="s">
        <v>306</v>
      </c>
      <c r="D34" s="14" t="s">
        <v>307</v>
      </c>
      <c r="E34" s="25">
        <v>3499606</v>
      </c>
      <c r="F34" s="22">
        <v>0</v>
      </c>
      <c r="G34" s="3">
        <f t="shared" si="0"/>
        <v>3499606</v>
      </c>
      <c r="H34" s="76" t="s">
        <v>436</v>
      </c>
      <c r="I34" s="91" t="s">
        <v>465</v>
      </c>
      <c r="J34" s="7">
        <v>0</v>
      </c>
      <c r="K34" s="7">
        <v>0</v>
      </c>
      <c r="L34" s="7">
        <v>0</v>
      </c>
      <c r="M34" s="7"/>
      <c r="N34" s="7"/>
      <c r="O34" s="1">
        <f t="shared" si="1"/>
        <v>0</v>
      </c>
      <c r="P34" s="7"/>
      <c r="Q34" s="22">
        <v>3499606</v>
      </c>
      <c r="R34" s="22">
        <v>0</v>
      </c>
      <c r="S34" s="76" t="s">
        <v>436</v>
      </c>
    </row>
    <row r="35" spans="1:19" s="24" customFormat="1">
      <c r="A35" s="33">
        <v>28</v>
      </c>
      <c r="B35" s="2" t="s">
        <v>64</v>
      </c>
      <c r="C35" s="2" t="s">
        <v>70</v>
      </c>
      <c r="D35" s="2" t="s">
        <v>69</v>
      </c>
      <c r="E35" s="3">
        <v>1309.19</v>
      </c>
      <c r="F35" s="22">
        <v>0</v>
      </c>
      <c r="G35" s="3">
        <f t="shared" si="0"/>
        <v>1309.19</v>
      </c>
      <c r="H35" s="75" t="s">
        <v>359</v>
      </c>
      <c r="I35" s="91" t="s">
        <v>359</v>
      </c>
      <c r="J35" s="7">
        <f>E35</f>
        <v>1309.19</v>
      </c>
      <c r="K35" s="7">
        <v>0</v>
      </c>
      <c r="L35" s="7">
        <v>0</v>
      </c>
      <c r="M35" s="7"/>
      <c r="N35" s="7"/>
      <c r="O35" s="1">
        <f t="shared" si="1"/>
        <v>0</v>
      </c>
      <c r="P35" s="7"/>
      <c r="Q35" s="23">
        <v>0</v>
      </c>
      <c r="R35" s="22">
        <v>0</v>
      </c>
      <c r="S35" s="92"/>
    </row>
    <row r="36" spans="1:19" s="24" customFormat="1">
      <c r="A36" s="47">
        <v>29</v>
      </c>
      <c r="B36" s="2" t="s">
        <v>64</v>
      </c>
      <c r="C36" s="2" t="s">
        <v>73</v>
      </c>
      <c r="D36" s="2" t="s">
        <v>72</v>
      </c>
      <c r="E36" s="3">
        <v>1357.85</v>
      </c>
      <c r="F36" s="22">
        <v>0</v>
      </c>
      <c r="G36" s="3">
        <f t="shared" si="0"/>
        <v>1357.85</v>
      </c>
      <c r="H36" s="75" t="s">
        <v>359</v>
      </c>
      <c r="I36" s="91" t="s">
        <v>359</v>
      </c>
      <c r="J36" s="7">
        <f>E36</f>
        <v>1357.85</v>
      </c>
      <c r="K36" s="7">
        <v>0</v>
      </c>
      <c r="L36" s="7">
        <v>0</v>
      </c>
      <c r="M36" s="7"/>
      <c r="N36" s="7"/>
      <c r="O36" s="1">
        <f t="shared" si="1"/>
        <v>0</v>
      </c>
      <c r="P36" s="7"/>
      <c r="Q36" s="23">
        <v>0</v>
      </c>
      <c r="R36" s="22">
        <v>0</v>
      </c>
      <c r="S36" s="92"/>
    </row>
    <row r="37" spans="1:19" s="24" customFormat="1" ht="63.75">
      <c r="A37" s="33">
        <v>30</v>
      </c>
      <c r="B37" s="2" t="s">
        <v>64</v>
      </c>
      <c r="C37" s="2" t="s">
        <v>74</v>
      </c>
      <c r="D37" s="16" t="s">
        <v>65</v>
      </c>
      <c r="E37" s="3">
        <v>250</v>
      </c>
      <c r="F37" s="22">
        <v>0</v>
      </c>
      <c r="G37" s="3">
        <f t="shared" si="0"/>
        <v>250</v>
      </c>
      <c r="H37" s="74" t="s">
        <v>458</v>
      </c>
      <c r="I37" s="91" t="s">
        <v>366</v>
      </c>
      <c r="J37" s="7">
        <v>0</v>
      </c>
      <c r="K37" s="7">
        <v>0</v>
      </c>
      <c r="L37" s="7">
        <f>E37</f>
        <v>250</v>
      </c>
      <c r="M37" s="7"/>
      <c r="N37" s="7"/>
      <c r="O37" s="1">
        <v>0</v>
      </c>
      <c r="P37" s="7"/>
      <c r="Q37" s="23">
        <v>0</v>
      </c>
      <c r="R37" s="22">
        <v>0</v>
      </c>
      <c r="S37" s="92"/>
    </row>
    <row r="38" spans="1:19" s="24" customFormat="1" ht="25.5">
      <c r="A38" s="47">
        <v>31</v>
      </c>
      <c r="B38" s="2" t="s">
        <v>64</v>
      </c>
      <c r="C38" s="2" t="s">
        <v>79</v>
      </c>
      <c r="D38" s="2" t="s">
        <v>78</v>
      </c>
      <c r="E38" s="3">
        <v>1076.5</v>
      </c>
      <c r="F38" s="22">
        <v>0</v>
      </c>
      <c r="G38" s="3">
        <f t="shared" si="0"/>
        <v>1076.5</v>
      </c>
      <c r="H38" s="75" t="s">
        <v>359</v>
      </c>
      <c r="I38" s="91" t="s">
        <v>359</v>
      </c>
      <c r="J38" s="7">
        <f t="shared" ref="J38:J39" si="5">E38</f>
        <v>1076.5</v>
      </c>
      <c r="K38" s="7">
        <v>0</v>
      </c>
      <c r="L38" s="7">
        <v>0</v>
      </c>
      <c r="M38" s="7"/>
      <c r="N38" s="7"/>
      <c r="O38" s="1">
        <f t="shared" si="1"/>
        <v>0</v>
      </c>
      <c r="P38" s="7"/>
      <c r="Q38" s="23">
        <v>0</v>
      </c>
      <c r="R38" s="22">
        <v>0</v>
      </c>
      <c r="S38" s="92"/>
    </row>
    <row r="39" spans="1:19" s="24" customFormat="1" ht="25.5">
      <c r="A39" s="33">
        <v>32</v>
      </c>
      <c r="B39" s="2" t="s">
        <v>64</v>
      </c>
      <c r="C39" s="2" t="s">
        <v>82</v>
      </c>
      <c r="D39" s="2" t="s">
        <v>81</v>
      </c>
      <c r="E39" s="3">
        <v>1207.5</v>
      </c>
      <c r="F39" s="22">
        <v>0</v>
      </c>
      <c r="G39" s="3">
        <f t="shared" si="0"/>
        <v>1207.5</v>
      </c>
      <c r="H39" s="75" t="s">
        <v>359</v>
      </c>
      <c r="I39" s="91" t="s">
        <v>359</v>
      </c>
      <c r="J39" s="7">
        <f t="shared" si="5"/>
        <v>1207.5</v>
      </c>
      <c r="K39" s="7">
        <v>0</v>
      </c>
      <c r="L39" s="7">
        <v>0</v>
      </c>
      <c r="M39" s="7"/>
      <c r="N39" s="7"/>
      <c r="O39" s="1">
        <f t="shared" si="1"/>
        <v>0</v>
      </c>
      <c r="P39" s="7"/>
      <c r="Q39" s="23">
        <v>0</v>
      </c>
      <c r="R39" s="22">
        <v>0</v>
      </c>
      <c r="S39" s="92"/>
    </row>
    <row r="40" spans="1:19" s="24" customFormat="1" ht="76.5">
      <c r="A40" s="47">
        <v>33</v>
      </c>
      <c r="B40" s="2" t="s">
        <v>64</v>
      </c>
      <c r="C40" s="2" t="s">
        <v>83</v>
      </c>
      <c r="D40" s="16" t="s">
        <v>65</v>
      </c>
      <c r="E40" s="3">
        <v>280</v>
      </c>
      <c r="F40" s="22">
        <v>0</v>
      </c>
      <c r="G40" s="3">
        <f t="shared" si="0"/>
        <v>280</v>
      </c>
      <c r="H40" s="74" t="s">
        <v>458</v>
      </c>
      <c r="I40" s="91" t="s">
        <v>366</v>
      </c>
      <c r="J40" s="7">
        <v>0</v>
      </c>
      <c r="K40" s="7">
        <v>0</v>
      </c>
      <c r="L40" s="7">
        <f>E40</f>
        <v>280</v>
      </c>
      <c r="M40" s="7"/>
      <c r="N40" s="7"/>
      <c r="O40" s="1">
        <f t="shared" si="1"/>
        <v>280</v>
      </c>
      <c r="P40" s="7"/>
      <c r="Q40" s="22">
        <v>0</v>
      </c>
      <c r="R40" s="22">
        <v>0</v>
      </c>
      <c r="S40" s="74" t="s">
        <v>458</v>
      </c>
    </row>
    <row r="41" spans="1:19" s="24" customFormat="1">
      <c r="A41" s="33">
        <v>34</v>
      </c>
      <c r="B41" s="2" t="s">
        <v>64</v>
      </c>
      <c r="C41" s="2" t="s">
        <v>84</v>
      </c>
      <c r="D41" s="2" t="s">
        <v>246</v>
      </c>
      <c r="E41" s="3">
        <v>1207.5</v>
      </c>
      <c r="F41" s="22">
        <v>0</v>
      </c>
      <c r="G41" s="3">
        <f t="shared" si="0"/>
        <v>1207.5</v>
      </c>
      <c r="H41" s="72" t="s">
        <v>225</v>
      </c>
      <c r="I41" s="91" t="s">
        <v>361</v>
      </c>
      <c r="J41" s="7">
        <v>0</v>
      </c>
      <c r="K41" s="7">
        <f>E41</f>
        <v>1207.5</v>
      </c>
      <c r="L41" s="7">
        <v>0</v>
      </c>
      <c r="M41" s="7"/>
      <c r="N41" s="7"/>
      <c r="O41" s="1">
        <f t="shared" si="1"/>
        <v>0</v>
      </c>
      <c r="P41" s="7"/>
      <c r="Q41" s="23">
        <v>0</v>
      </c>
      <c r="R41" s="22">
        <v>0</v>
      </c>
      <c r="S41" s="92"/>
    </row>
    <row r="42" spans="1:19" s="24" customFormat="1" ht="76.5">
      <c r="A42" s="47">
        <v>35</v>
      </c>
      <c r="B42" s="2" t="s">
        <v>64</v>
      </c>
      <c r="C42" s="6" t="s">
        <v>66</v>
      </c>
      <c r="D42" s="16" t="s">
        <v>65</v>
      </c>
      <c r="E42" s="3">
        <v>250</v>
      </c>
      <c r="F42" s="22">
        <v>0</v>
      </c>
      <c r="G42" s="3">
        <f t="shared" si="0"/>
        <v>250</v>
      </c>
      <c r="H42" s="74" t="s">
        <v>458</v>
      </c>
      <c r="I42" s="91" t="s">
        <v>366</v>
      </c>
      <c r="J42" s="7">
        <v>0</v>
      </c>
      <c r="K42" s="7">
        <v>0</v>
      </c>
      <c r="L42" s="7">
        <f>E42</f>
        <v>250</v>
      </c>
      <c r="M42" s="7"/>
      <c r="N42" s="7"/>
      <c r="O42" s="1">
        <f t="shared" si="1"/>
        <v>250</v>
      </c>
      <c r="P42" s="7"/>
      <c r="Q42" s="22">
        <v>0</v>
      </c>
      <c r="R42" s="8"/>
      <c r="S42" s="74" t="s">
        <v>458</v>
      </c>
    </row>
    <row r="43" spans="1:19" s="24" customFormat="1" ht="76.5">
      <c r="A43" s="33">
        <v>36</v>
      </c>
      <c r="B43" s="2" t="s">
        <v>64</v>
      </c>
      <c r="C43" s="11" t="s">
        <v>66</v>
      </c>
      <c r="D43" s="5" t="s">
        <v>65</v>
      </c>
      <c r="E43" s="3">
        <v>250</v>
      </c>
      <c r="F43" s="22">
        <v>0</v>
      </c>
      <c r="G43" s="3">
        <f t="shared" si="0"/>
        <v>250</v>
      </c>
      <c r="H43" s="74" t="s">
        <v>458</v>
      </c>
      <c r="I43" s="91" t="s">
        <v>366</v>
      </c>
      <c r="J43" s="7">
        <v>0</v>
      </c>
      <c r="K43" s="7">
        <v>0</v>
      </c>
      <c r="L43" s="7">
        <f t="shared" ref="L43:L47" si="6">E43</f>
        <v>250</v>
      </c>
      <c r="M43" s="7"/>
      <c r="N43" s="7"/>
      <c r="O43" s="1">
        <f t="shared" si="1"/>
        <v>250</v>
      </c>
      <c r="P43" s="7"/>
      <c r="Q43" s="22">
        <v>0</v>
      </c>
      <c r="R43" s="8"/>
      <c r="S43" s="74" t="s">
        <v>458</v>
      </c>
    </row>
    <row r="44" spans="1:19" s="24" customFormat="1" ht="76.5">
      <c r="A44" s="47">
        <v>37</v>
      </c>
      <c r="B44" s="2" t="s">
        <v>64</v>
      </c>
      <c r="C44" s="11" t="s">
        <v>67</v>
      </c>
      <c r="D44" s="5" t="s">
        <v>65</v>
      </c>
      <c r="E44" s="3">
        <v>250</v>
      </c>
      <c r="F44" s="22">
        <v>0</v>
      </c>
      <c r="G44" s="3">
        <f t="shared" si="0"/>
        <v>250</v>
      </c>
      <c r="H44" s="74" t="s">
        <v>458</v>
      </c>
      <c r="I44" s="91" t="s">
        <v>366</v>
      </c>
      <c r="J44" s="7">
        <v>0</v>
      </c>
      <c r="K44" s="7">
        <v>0</v>
      </c>
      <c r="L44" s="7">
        <f t="shared" si="6"/>
        <v>250</v>
      </c>
      <c r="M44" s="7"/>
      <c r="N44" s="7"/>
      <c r="O44" s="1">
        <f t="shared" si="1"/>
        <v>250</v>
      </c>
      <c r="P44" s="7"/>
      <c r="Q44" s="22">
        <v>0</v>
      </c>
      <c r="R44" s="8"/>
      <c r="S44" s="74" t="s">
        <v>458</v>
      </c>
    </row>
    <row r="45" spans="1:19" s="24" customFormat="1" ht="76.5">
      <c r="A45" s="33">
        <v>38</v>
      </c>
      <c r="B45" s="2" t="s">
        <v>64</v>
      </c>
      <c r="C45" s="2" t="s">
        <v>71</v>
      </c>
      <c r="D45" s="2" t="s">
        <v>90</v>
      </c>
      <c r="E45" s="3">
        <v>265</v>
      </c>
      <c r="F45" s="22">
        <v>0</v>
      </c>
      <c r="G45" s="3">
        <f t="shared" si="0"/>
        <v>265</v>
      </c>
      <c r="H45" s="74" t="s">
        <v>458</v>
      </c>
      <c r="I45" s="91" t="s">
        <v>366</v>
      </c>
      <c r="J45" s="7">
        <v>0</v>
      </c>
      <c r="K45" s="7">
        <v>0</v>
      </c>
      <c r="L45" s="7">
        <f t="shared" si="6"/>
        <v>265</v>
      </c>
      <c r="M45" s="7"/>
      <c r="N45" s="7"/>
      <c r="O45" s="1">
        <f t="shared" si="1"/>
        <v>265</v>
      </c>
      <c r="P45" s="7"/>
      <c r="Q45" s="22">
        <v>0</v>
      </c>
      <c r="R45" s="8"/>
      <c r="S45" s="74" t="s">
        <v>458</v>
      </c>
    </row>
    <row r="46" spans="1:19" s="24" customFormat="1" ht="76.5">
      <c r="A46" s="47">
        <v>39</v>
      </c>
      <c r="B46" s="2" t="s">
        <v>64</v>
      </c>
      <c r="C46" s="2" t="s">
        <v>71</v>
      </c>
      <c r="D46" s="2" t="s">
        <v>91</v>
      </c>
      <c r="E46" s="3">
        <v>265</v>
      </c>
      <c r="F46" s="22">
        <v>0</v>
      </c>
      <c r="G46" s="3">
        <f t="shared" si="0"/>
        <v>265</v>
      </c>
      <c r="H46" s="74" t="s">
        <v>458</v>
      </c>
      <c r="I46" s="91" t="s">
        <v>366</v>
      </c>
      <c r="J46" s="7">
        <v>0</v>
      </c>
      <c r="K46" s="7">
        <v>0</v>
      </c>
      <c r="L46" s="7">
        <f t="shared" si="6"/>
        <v>265</v>
      </c>
      <c r="M46" s="7"/>
      <c r="N46" s="7"/>
      <c r="O46" s="1">
        <f t="shared" si="1"/>
        <v>265</v>
      </c>
      <c r="P46" s="7"/>
      <c r="Q46" s="22">
        <v>0</v>
      </c>
      <c r="R46" s="8"/>
      <c r="S46" s="74" t="s">
        <v>458</v>
      </c>
    </row>
    <row r="47" spans="1:19" s="24" customFormat="1" ht="76.5">
      <c r="A47" s="33">
        <v>40</v>
      </c>
      <c r="B47" s="2" t="s">
        <v>64</v>
      </c>
      <c r="C47" s="2" t="s">
        <v>71</v>
      </c>
      <c r="D47" s="2" t="s">
        <v>92</v>
      </c>
      <c r="E47" s="3">
        <v>265.01</v>
      </c>
      <c r="F47" s="22">
        <v>0</v>
      </c>
      <c r="G47" s="3">
        <f t="shared" si="0"/>
        <v>265.01</v>
      </c>
      <c r="H47" s="74" t="s">
        <v>458</v>
      </c>
      <c r="I47" s="91" t="s">
        <v>366</v>
      </c>
      <c r="J47" s="7">
        <v>0</v>
      </c>
      <c r="K47" s="7">
        <v>0</v>
      </c>
      <c r="L47" s="7">
        <f t="shared" si="6"/>
        <v>265.01</v>
      </c>
      <c r="M47" s="7"/>
      <c r="N47" s="7"/>
      <c r="O47" s="1">
        <f t="shared" si="1"/>
        <v>265.01</v>
      </c>
      <c r="P47" s="7"/>
      <c r="Q47" s="22">
        <v>0</v>
      </c>
      <c r="R47" s="8"/>
      <c r="S47" s="74" t="s">
        <v>458</v>
      </c>
    </row>
    <row r="48" spans="1:19" s="24" customFormat="1" ht="38.25">
      <c r="A48" s="47">
        <v>41</v>
      </c>
      <c r="B48" s="2" t="s">
        <v>64</v>
      </c>
      <c r="C48" s="2" t="s">
        <v>94</v>
      </c>
      <c r="D48" s="2" t="s">
        <v>93</v>
      </c>
      <c r="E48" s="3">
        <v>2540.69</v>
      </c>
      <c r="F48" s="22">
        <v>0</v>
      </c>
      <c r="G48" s="3">
        <f t="shared" si="0"/>
        <v>2540.69</v>
      </c>
      <c r="H48" s="75" t="s">
        <v>435</v>
      </c>
      <c r="I48" s="91" t="s">
        <v>428</v>
      </c>
      <c r="J48" s="7">
        <v>0</v>
      </c>
      <c r="K48" s="7">
        <v>0</v>
      </c>
      <c r="L48" s="7">
        <v>0</v>
      </c>
      <c r="M48" s="7"/>
      <c r="N48" s="7"/>
      <c r="O48" s="1">
        <f t="shared" si="1"/>
        <v>0</v>
      </c>
      <c r="P48" s="7"/>
      <c r="Q48" s="23">
        <v>2540.69</v>
      </c>
      <c r="R48" s="22">
        <v>0</v>
      </c>
      <c r="S48" s="92"/>
    </row>
    <row r="49" spans="1:19" s="24" customFormat="1" ht="76.5">
      <c r="A49" s="33">
        <v>42</v>
      </c>
      <c r="B49" s="2" t="s">
        <v>95</v>
      </c>
      <c r="C49" s="11" t="s">
        <v>405</v>
      </c>
      <c r="D49" s="11" t="s">
        <v>251</v>
      </c>
      <c r="E49" s="7">
        <v>12375</v>
      </c>
      <c r="F49" s="22">
        <v>0</v>
      </c>
      <c r="G49" s="3">
        <f t="shared" si="0"/>
        <v>12375</v>
      </c>
      <c r="H49" s="72" t="s">
        <v>225</v>
      </c>
      <c r="I49" s="91" t="s">
        <v>361</v>
      </c>
      <c r="J49" s="7">
        <v>0</v>
      </c>
      <c r="K49" s="7">
        <f>E49</f>
        <v>12375</v>
      </c>
      <c r="L49" s="7">
        <v>0</v>
      </c>
      <c r="M49" s="7"/>
      <c r="N49" s="7"/>
      <c r="O49" s="1">
        <f t="shared" si="1"/>
        <v>0</v>
      </c>
      <c r="P49" s="7"/>
      <c r="Q49" s="22">
        <v>0</v>
      </c>
      <c r="R49" s="22">
        <v>0</v>
      </c>
      <c r="S49" s="92"/>
    </row>
    <row r="50" spans="1:19" s="24" customFormat="1" ht="25.5">
      <c r="A50" s="47">
        <v>43</v>
      </c>
      <c r="B50" s="2" t="s">
        <v>95</v>
      </c>
      <c r="C50" s="2" t="s">
        <v>254</v>
      </c>
      <c r="D50" s="2" t="s">
        <v>246</v>
      </c>
      <c r="E50" s="9">
        <v>14153.93</v>
      </c>
      <c r="F50" s="22">
        <v>0</v>
      </c>
      <c r="G50" s="3">
        <f t="shared" si="0"/>
        <v>14153.93</v>
      </c>
      <c r="H50" s="76" t="s">
        <v>457</v>
      </c>
      <c r="I50" s="91" t="s">
        <v>366</v>
      </c>
      <c r="J50" s="7">
        <v>0</v>
      </c>
      <c r="K50" s="7">
        <v>0</v>
      </c>
      <c r="L50" s="7">
        <f>E50</f>
        <v>14153.93</v>
      </c>
      <c r="M50" s="7"/>
      <c r="N50" s="7"/>
      <c r="O50" s="1">
        <f t="shared" si="1"/>
        <v>14153.93</v>
      </c>
      <c r="P50" s="7"/>
      <c r="Q50" s="22">
        <v>0</v>
      </c>
      <c r="R50" s="22">
        <v>0</v>
      </c>
      <c r="S50" s="92"/>
    </row>
    <row r="51" spans="1:19" s="24" customFormat="1" ht="25.5">
      <c r="A51" s="33">
        <v>44</v>
      </c>
      <c r="B51" s="2" t="s">
        <v>95</v>
      </c>
      <c r="C51" s="2" t="s">
        <v>235</v>
      </c>
      <c r="D51" s="2" t="s">
        <v>390</v>
      </c>
      <c r="E51" s="9">
        <v>748.45</v>
      </c>
      <c r="F51" s="22">
        <v>0</v>
      </c>
      <c r="G51" s="3">
        <f t="shared" si="0"/>
        <v>748.45</v>
      </c>
      <c r="H51" s="76" t="s">
        <v>471</v>
      </c>
      <c r="I51" s="91" t="s">
        <v>459</v>
      </c>
      <c r="J51" s="7">
        <v>0</v>
      </c>
      <c r="K51" s="7">
        <v>0</v>
      </c>
      <c r="L51" s="7">
        <v>0</v>
      </c>
      <c r="M51" s="7"/>
      <c r="N51" s="7"/>
      <c r="O51" s="1">
        <f t="shared" si="1"/>
        <v>0</v>
      </c>
      <c r="P51" s="7"/>
      <c r="Q51" s="22">
        <v>748.45</v>
      </c>
      <c r="R51" s="22">
        <v>0</v>
      </c>
      <c r="S51" s="92"/>
    </row>
    <row r="52" spans="1:19" s="24" customFormat="1" ht="25.5">
      <c r="A52" s="47">
        <v>45</v>
      </c>
      <c r="B52" s="2" t="s">
        <v>95</v>
      </c>
      <c r="C52" s="11" t="s">
        <v>308</v>
      </c>
      <c r="D52" s="5" t="s">
        <v>65</v>
      </c>
      <c r="E52" s="9">
        <v>250</v>
      </c>
      <c r="F52" s="22">
        <v>0</v>
      </c>
      <c r="G52" s="3">
        <f t="shared" si="0"/>
        <v>250</v>
      </c>
      <c r="H52" s="76" t="s">
        <v>404</v>
      </c>
      <c r="I52" s="91" t="s">
        <v>428</v>
      </c>
      <c r="J52" s="7">
        <v>0</v>
      </c>
      <c r="K52" s="7">
        <v>0</v>
      </c>
      <c r="L52" s="7">
        <v>0</v>
      </c>
      <c r="M52" s="7"/>
      <c r="N52" s="7"/>
      <c r="O52" s="1">
        <f t="shared" si="1"/>
        <v>0</v>
      </c>
      <c r="P52" s="7"/>
      <c r="Q52" s="22">
        <v>250</v>
      </c>
      <c r="R52" s="22">
        <v>0</v>
      </c>
      <c r="S52" s="92"/>
    </row>
    <row r="53" spans="1:19" s="24" customFormat="1" ht="25.5">
      <c r="A53" s="33">
        <v>46</v>
      </c>
      <c r="B53" s="2" t="s">
        <v>95</v>
      </c>
      <c r="C53" s="11" t="s">
        <v>310</v>
      </c>
      <c r="D53" s="11" t="s">
        <v>311</v>
      </c>
      <c r="E53" s="9">
        <v>5600</v>
      </c>
      <c r="F53" s="22">
        <v>0</v>
      </c>
      <c r="G53" s="3">
        <f t="shared" si="0"/>
        <v>5600</v>
      </c>
      <c r="H53" s="76" t="s">
        <v>418</v>
      </c>
      <c r="I53" s="91" t="s">
        <v>428</v>
      </c>
      <c r="J53" s="7">
        <v>0</v>
      </c>
      <c r="K53" s="7">
        <v>0</v>
      </c>
      <c r="L53" s="7">
        <v>0</v>
      </c>
      <c r="M53" s="7"/>
      <c r="N53" s="7"/>
      <c r="O53" s="1">
        <f t="shared" si="1"/>
        <v>0</v>
      </c>
      <c r="P53" s="7"/>
      <c r="Q53" s="1">
        <f>E53</f>
        <v>5600</v>
      </c>
      <c r="R53" s="22">
        <v>0</v>
      </c>
      <c r="S53" s="92"/>
    </row>
    <row r="54" spans="1:19" s="24" customFormat="1">
      <c r="A54" s="47">
        <v>47</v>
      </c>
      <c r="B54" s="2" t="s">
        <v>100</v>
      </c>
      <c r="C54" s="2" t="s">
        <v>260</v>
      </c>
      <c r="D54" s="2" t="s">
        <v>246</v>
      </c>
      <c r="E54" s="9">
        <v>1481.99</v>
      </c>
      <c r="F54" s="22">
        <v>0</v>
      </c>
      <c r="G54" s="3">
        <f t="shared" si="0"/>
        <v>1481.99</v>
      </c>
      <c r="H54" s="76" t="s">
        <v>258</v>
      </c>
      <c r="I54" s="91" t="s">
        <v>366</v>
      </c>
      <c r="J54" s="7">
        <v>0</v>
      </c>
      <c r="K54" s="7">
        <v>0</v>
      </c>
      <c r="L54" s="7">
        <f>E54</f>
        <v>1481.99</v>
      </c>
      <c r="M54" s="7"/>
      <c r="N54" s="7"/>
      <c r="O54" s="1">
        <f t="shared" si="1"/>
        <v>0</v>
      </c>
      <c r="P54" s="7">
        <f>E54</f>
        <v>1481.99</v>
      </c>
      <c r="Q54" s="22">
        <v>0</v>
      </c>
      <c r="R54" s="22">
        <v>0</v>
      </c>
      <c r="S54" s="92"/>
    </row>
    <row r="55" spans="1:19" s="24" customFormat="1" ht="25.5">
      <c r="A55" s="33">
        <v>48</v>
      </c>
      <c r="B55" s="2" t="s">
        <v>100</v>
      </c>
      <c r="C55" s="2" t="s">
        <v>368</v>
      </c>
      <c r="D55" s="11" t="s">
        <v>259</v>
      </c>
      <c r="E55" s="9">
        <v>8005</v>
      </c>
      <c r="F55" s="22">
        <f>9696.01-8005</f>
        <v>1691.0100000000002</v>
      </c>
      <c r="G55" s="3">
        <f t="shared" si="0"/>
        <v>9696.01</v>
      </c>
      <c r="H55" s="76" t="s">
        <v>471</v>
      </c>
      <c r="I55" s="91" t="s">
        <v>459</v>
      </c>
      <c r="J55" s="7">
        <v>0</v>
      </c>
      <c r="K55" s="7">
        <v>0</v>
      </c>
      <c r="L55" s="7">
        <v>0</v>
      </c>
      <c r="M55" s="7"/>
      <c r="N55" s="7"/>
      <c r="O55" s="1">
        <f t="shared" si="1"/>
        <v>0</v>
      </c>
      <c r="P55" s="7"/>
      <c r="Q55" s="22">
        <v>8005</v>
      </c>
      <c r="R55" s="22">
        <v>0</v>
      </c>
      <c r="S55" s="92"/>
    </row>
    <row r="56" spans="1:19" s="24" customFormat="1" ht="25.5">
      <c r="A56" s="47">
        <v>49</v>
      </c>
      <c r="B56" s="2" t="s">
        <v>100</v>
      </c>
      <c r="C56" s="2" t="s">
        <v>260</v>
      </c>
      <c r="D56" s="11" t="s">
        <v>261</v>
      </c>
      <c r="E56" s="9">
        <v>4119</v>
      </c>
      <c r="F56" s="22">
        <v>0</v>
      </c>
      <c r="G56" s="3">
        <f t="shared" si="0"/>
        <v>4119</v>
      </c>
      <c r="H56" s="76" t="s">
        <v>418</v>
      </c>
      <c r="I56" s="91" t="s">
        <v>428</v>
      </c>
      <c r="J56" s="7">
        <v>0</v>
      </c>
      <c r="K56" s="7">
        <v>0</v>
      </c>
      <c r="L56" s="7">
        <v>0</v>
      </c>
      <c r="M56" s="7"/>
      <c r="N56" s="7"/>
      <c r="O56" s="1">
        <f t="shared" si="1"/>
        <v>0</v>
      </c>
      <c r="P56" s="7"/>
      <c r="Q56" s="1">
        <f>E56</f>
        <v>4119</v>
      </c>
      <c r="R56" s="22">
        <v>0</v>
      </c>
      <c r="S56" s="92"/>
    </row>
    <row r="57" spans="1:19" s="24" customFormat="1" ht="25.5">
      <c r="A57" s="33">
        <v>50</v>
      </c>
      <c r="B57" s="2" t="s">
        <v>100</v>
      </c>
      <c r="C57" s="2" t="s">
        <v>260</v>
      </c>
      <c r="D57" s="11" t="s">
        <v>261</v>
      </c>
      <c r="E57" s="9">
        <v>2560</v>
      </c>
      <c r="F57" s="22">
        <v>0</v>
      </c>
      <c r="G57" s="3">
        <f t="shared" si="0"/>
        <v>2560</v>
      </c>
      <c r="H57" s="76" t="s">
        <v>418</v>
      </c>
      <c r="I57" s="91" t="s">
        <v>428</v>
      </c>
      <c r="J57" s="7">
        <v>0</v>
      </c>
      <c r="K57" s="7">
        <v>0</v>
      </c>
      <c r="L57" s="7">
        <v>0</v>
      </c>
      <c r="M57" s="7"/>
      <c r="N57" s="7"/>
      <c r="O57" s="1">
        <f t="shared" si="1"/>
        <v>0</v>
      </c>
      <c r="P57" s="7"/>
      <c r="Q57" s="1">
        <v>0</v>
      </c>
      <c r="R57" s="22">
        <v>2560</v>
      </c>
      <c r="S57" s="92"/>
    </row>
    <row r="58" spans="1:19" s="24" customFormat="1" ht="25.5">
      <c r="A58" s="47">
        <v>51</v>
      </c>
      <c r="B58" s="2" t="s">
        <v>100</v>
      </c>
      <c r="C58" s="2" t="s">
        <v>102</v>
      </c>
      <c r="D58" s="2" t="s">
        <v>101</v>
      </c>
      <c r="E58" s="3">
        <v>104.4</v>
      </c>
      <c r="F58" s="22">
        <v>0</v>
      </c>
      <c r="G58" s="3">
        <f t="shared" si="0"/>
        <v>104.4</v>
      </c>
      <c r="H58" s="74" t="s">
        <v>426</v>
      </c>
      <c r="I58" s="91" t="s">
        <v>366</v>
      </c>
      <c r="J58" s="7">
        <v>0</v>
      </c>
      <c r="K58" s="7">
        <v>0</v>
      </c>
      <c r="L58" s="7">
        <v>104.4</v>
      </c>
      <c r="M58" s="7"/>
      <c r="N58" s="7"/>
      <c r="O58" s="1">
        <f t="shared" si="1"/>
        <v>104.4</v>
      </c>
      <c r="P58" s="7"/>
      <c r="Q58" s="22">
        <v>0</v>
      </c>
      <c r="R58" s="22">
        <v>0</v>
      </c>
      <c r="S58" s="92"/>
    </row>
    <row r="59" spans="1:19" s="24" customFormat="1" ht="25.5">
      <c r="A59" s="33">
        <v>52</v>
      </c>
      <c r="B59" s="2" t="s">
        <v>100</v>
      </c>
      <c r="C59" s="2" t="s">
        <v>102</v>
      </c>
      <c r="D59" s="2" t="s">
        <v>103</v>
      </c>
      <c r="E59" s="3">
        <v>104.4</v>
      </c>
      <c r="F59" s="22">
        <v>0</v>
      </c>
      <c r="G59" s="3">
        <f t="shared" si="0"/>
        <v>104.4</v>
      </c>
      <c r="H59" s="74" t="s">
        <v>426</v>
      </c>
      <c r="I59" s="91" t="s">
        <v>366</v>
      </c>
      <c r="J59" s="7">
        <v>0</v>
      </c>
      <c r="K59" s="7"/>
      <c r="L59" s="7">
        <v>104.4</v>
      </c>
      <c r="M59" s="7"/>
      <c r="N59" s="7"/>
      <c r="O59" s="1">
        <f t="shared" si="1"/>
        <v>104.4</v>
      </c>
      <c r="P59" s="7"/>
      <c r="Q59" s="22">
        <v>0</v>
      </c>
      <c r="R59" s="22">
        <v>0</v>
      </c>
      <c r="S59" s="92"/>
    </row>
    <row r="60" spans="1:19" s="24" customFormat="1">
      <c r="A60" s="47">
        <v>53</v>
      </c>
      <c r="B60" s="2" t="s">
        <v>115</v>
      </c>
      <c r="C60" s="11" t="s">
        <v>273</v>
      </c>
      <c r="D60" s="2" t="s">
        <v>246</v>
      </c>
      <c r="E60" s="7">
        <v>980</v>
      </c>
      <c r="F60" s="22">
        <v>0</v>
      </c>
      <c r="G60" s="3">
        <f t="shared" si="0"/>
        <v>980</v>
      </c>
      <c r="H60" s="74" t="s">
        <v>432</v>
      </c>
      <c r="I60" s="91" t="s">
        <v>366</v>
      </c>
      <c r="J60" s="7">
        <v>0</v>
      </c>
      <c r="K60" s="7">
        <v>0</v>
      </c>
      <c r="L60" s="7">
        <f>E60</f>
        <v>980</v>
      </c>
      <c r="M60" s="7">
        <f>E60</f>
        <v>980</v>
      </c>
      <c r="N60" s="7"/>
      <c r="O60" s="1">
        <f t="shared" si="1"/>
        <v>0</v>
      </c>
      <c r="P60" s="7"/>
      <c r="Q60" s="22">
        <v>0</v>
      </c>
      <c r="R60" s="22">
        <v>0</v>
      </c>
      <c r="S60" s="92"/>
    </row>
    <row r="61" spans="1:19" s="24" customFormat="1" ht="51">
      <c r="A61" s="33">
        <v>54</v>
      </c>
      <c r="B61" s="2" t="s">
        <v>115</v>
      </c>
      <c r="C61" s="11" t="s">
        <v>274</v>
      </c>
      <c r="D61" s="11" t="s">
        <v>275</v>
      </c>
      <c r="E61" s="7">
        <v>15000</v>
      </c>
      <c r="F61" s="22">
        <v>0</v>
      </c>
      <c r="G61" s="3">
        <f t="shared" si="0"/>
        <v>15000</v>
      </c>
      <c r="H61" s="72" t="s">
        <v>225</v>
      </c>
      <c r="I61" s="91" t="s">
        <v>361</v>
      </c>
      <c r="J61" s="7">
        <v>0</v>
      </c>
      <c r="K61" s="7">
        <v>15000</v>
      </c>
      <c r="L61" s="7">
        <v>0</v>
      </c>
      <c r="M61" s="7"/>
      <c r="N61" s="7"/>
      <c r="O61" s="1">
        <f t="shared" si="1"/>
        <v>0</v>
      </c>
      <c r="P61" s="7"/>
      <c r="Q61" s="22">
        <v>0</v>
      </c>
      <c r="R61" s="22">
        <v>0</v>
      </c>
      <c r="S61" s="92"/>
    </row>
    <row r="62" spans="1:19" s="24" customFormat="1" ht="25.5">
      <c r="A62" s="47">
        <v>55</v>
      </c>
      <c r="B62" s="2" t="s">
        <v>115</v>
      </c>
      <c r="C62" s="11" t="s">
        <v>276</v>
      </c>
      <c r="D62" s="11" t="s">
        <v>277</v>
      </c>
      <c r="E62" s="7">
        <v>35000</v>
      </c>
      <c r="F62" s="22">
        <v>0</v>
      </c>
      <c r="G62" s="3">
        <f t="shared" si="0"/>
        <v>35000</v>
      </c>
      <c r="H62" s="72" t="s">
        <v>225</v>
      </c>
      <c r="I62" s="91" t="s">
        <v>361</v>
      </c>
      <c r="J62" s="7">
        <v>0</v>
      </c>
      <c r="K62" s="7">
        <v>35000</v>
      </c>
      <c r="L62" s="7">
        <v>0</v>
      </c>
      <c r="M62" s="7"/>
      <c r="N62" s="7"/>
      <c r="O62" s="1">
        <f t="shared" si="1"/>
        <v>0</v>
      </c>
      <c r="P62" s="7"/>
      <c r="Q62" s="22">
        <v>0</v>
      </c>
      <c r="R62" s="22">
        <v>0</v>
      </c>
      <c r="S62" s="92"/>
    </row>
    <row r="63" spans="1:19" s="24" customFormat="1" ht="38.25">
      <c r="A63" s="33">
        <v>56</v>
      </c>
      <c r="B63" s="2" t="s">
        <v>115</v>
      </c>
      <c r="C63" s="11" t="s">
        <v>278</v>
      </c>
      <c r="D63" s="11" t="s">
        <v>237</v>
      </c>
      <c r="E63" s="7">
        <v>2357.4300000000003</v>
      </c>
      <c r="F63" s="22">
        <v>0</v>
      </c>
      <c r="G63" s="3">
        <f t="shared" si="0"/>
        <v>2357.4300000000003</v>
      </c>
      <c r="H63" s="72" t="s">
        <v>225</v>
      </c>
      <c r="I63" s="91" t="s">
        <v>361</v>
      </c>
      <c r="J63" s="7">
        <v>0</v>
      </c>
      <c r="K63" s="7">
        <v>2357.4300000000003</v>
      </c>
      <c r="L63" s="7">
        <v>0</v>
      </c>
      <c r="M63" s="7"/>
      <c r="N63" s="7"/>
      <c r="O63" s="1">
        <f t="shared" si="1"/>
        <v>0</v>
      </c>
      <c r="P63" s="7"/>
      <c r="Q63" s="22">
        <v>0</v>
      </c>
      <c r="R63" s="22">
        <v>0</v>
      </c>
      <c r="S63" s="92"/>
    </row>
    <row r="64" spans="1:19" s="24" customFormat="1" ht="38.25">
      <c r="A64" s="47">
        <v>57</v>
      </c>
      <c r="B64" s="2" t="s">
        <v>115</v>
      </c>
      <c r="C64" s="11" t="s">
        <v>279</v>
      </c>
      <c r="D64" s="11" t="s">
        <v>237</v>
      </c>
      <c r="E64" s="7">
        <v>1425.42</v>
      </c>
      <c r="F64" s="22">
        <v>0</v>
      </c>
      <c r="G64" s="3">
        <f t="shared" si="0"/>
        <v>1425.42</v>
      </c>
      <c r="H64" s="72" t="s">
        <v>225</v>
      </c>
      <c r="I64" s="91" t="s">
        <v>361</v>
      </c>
      <c r="J64" s="7">
        <v>0</v>
      </c>
      <c r="K64" s="7">
        <v>1425.42</v>
      </c>
      <c r="L64" s="7">
        <v>0</v>
      </c>
      <c r="M64" s="7"/>
      <c r="N64" s="7"/>
      <c r="O64" s="1">
        <f t="shared" si="1"/>
        <v>0</v>
      </c>
      <c r="P64" s="7"/>
      <c r="Q64" s="22">
        <v>0</v>
      </c>
      <c r="R64" s="22">
        <v>0</v>
      </c>
      <c r="S64" s="92"/>
    </row>
    <row r="65" spans="1:19" s="24" customFormat="1" ht="38.25">
      <c r="A65" s="33">
        <v>58</v>
      </c>
      <c r="B65" s="2" t="s">
        <v>115</v>
      </c>
      <c r="C65" s="11" t="s">
        <v>280</v>
      </c>
      <c r="D65" s="11" t="s">
        <v>237</v>
      </c>
      <c r="E65" s="7">
        <v>1020.7500000000001</v>
      </c>
      <c r="F65" s="22">
        <v>0</v>
      </c>
      <c r="G65" s="3">
        <f t="shared" si="0"/>
        <v>1020.7500000000001</v>
      </c>
      <c r="H65" s="72" t="s">
        <v>225</v>
      </c>
      <c r="I65" s="91" t="s">
        <v>361</v>
      </c>
      <c r="J65" s="7">
        <v>0</v>
      </c>
      <c r="K65" s="7">
        <v>1020.7500000000001</v>
      </c>
      <c r="L65" s="7">
        <v>0</v>
      </c>
      <c r="M65" s="7"/>
      <c r="N65" s="7"/>
      <c r="O65" s="1">
        <f t="shared" si="1"/>
        <v>0</v>
      </c>
      <c r="P65" s="7"/>
      <c r="Q65" s="22">
        <v>0</v>
      </c>
      <c r="R65" s="22">
        <v>0</v>
      </c>
      <c r="S65" s="92"/>
    </row>
    <row r="66" spans="1:19" s="24" customFormat="1" ht="38.25">
      <c r="A66" s="47">
        <v>59</v>
      </c>
      <c r="B66" s="2" t="s">
        <v>115</v>
      </c>
      <c r="C66" s="11" t="s">
        <v>281</v>
      </c>
      <c r="D66" s="11" t="s">
        <v>237</v>
      </c>
      <c r="E66" s="7">
        <v>3487.4300000000003</v>
      </c>
      <c r="F66" s="22">
        <v>0</v>
      </c>
      <c r="G66" s="3">
        <f t="shared" si="0"/>
        <v>3487.4300000000003</v>
      </c>
      <c r="H66" s="72" t="s">
        <v>225</v>
      </c>
      <c r="I66" s="91" t="s">
        <v>361</v>
      </c>
      <c r="J66" s="7">
        <v>0</v>
      </c>
      <c r="K66" s="7">
        <v>3487.4300000000003</v>
      </c>
      <c r="L66" s="7">
        <v>0</v>
      </c>
      <c r="M66" s="7"/>
      <c r="N66" s="7"/>
      <c r="O66" s="1">
        <f t="shared" si="1"/>
        <v>0</v>
      </c>
      <c r="P66" s="7"/>
      <c r="Q66" s="22">
        <v>0</v>
      </c>
      <c r="R66" s="22">
        <v>0</v>
      </c>
      <c r="S66" s="92"/>
    </row>
    <row r="67" spans="1:19" s="24" customFormat="1" ht="38.25">
      <c r="A67" s="33">
        <v>60</v>
      </c>
      <c r="B67" s="2" t="s">
        <v>115</v>
      </c>
      <c r="C67" s="11" t="s">
        <v>282</v>
      </c>
      <c r="D67" s="11" t="s">
        <v>237</v>
      </c>
      <c r="E67" s="7">
        <v>1020.7500000000001</v>
      </c>
      <c r="F67" s="22">
        <v>0</v>
      </c>
      <c r="G67" s="3">
        <f t="shared" si="0"/>
        <v>1020.7500000000001</v>
      </c>
      <c r="H67" s="72" t="s">
        <v>225</v>
      </c>
      <c r="I67" s="91" t="s">
        <v>361</v>
      </c>
      <c r="J67" s="7">
        <v>0</v>
      </c>
      <c r="K67" s="7">
        <v>1020.7500000000001</v>
      </c>
      <c r="L67" s="7">
        <v>0</v>
      </c>
      <c r="M67" s="7"/>
      <c r="N67" s="7"/>
      <c r="O67" s="1">
        <f t="shared" si="1"/>
        <v>0</v>
      </c>
      <c r="P67" s="7"/>
      <c r="Q67" s="22">
        <v>0</v>
      </c>
      <c r="R67" s="22">
        <v>0</v>
      </c>
      <c r="S67" s="92"/>
    </row>
    <row r="68" spans="1:19" s="24" customFormat="1" ht="102">
      <c r="A68" s="47">
        <v>61</v>
      </c>
      <c r="B68" s="2" t="s">
        <v>115</v>
      </c>
      <c r="C68" s="11" t="s">
        <v>314</v>
      </c>
      <c r="D68" s="11" t="s">
        <v>315</v>
      </c>
      <c r="E68" s="7">
        <v>2890</v>
      </c>
      <c r="F68" s="22">
        <v>0</v>
      </c>
      <c r="G68" s="3">
        <f t="shared" si="0"/>
        <v>2890</v>
      </c>
      <c r="H68" s="77" t="s">
        <v>447</v>
      </c>
      <c r="I68" s="91" t="s">
        <v>366</v>
      </c>
      <c r="J68" s="7">
        <v>0</v>
      </c>
      <c r="K68" s="7">
        <v>0</v>
      </c>
      <c r="L68" s="7">
        <f>E68</f>
        <v>2890</v>
      </c>
      <c r="M68" s="7"/>
      <c r="N68" s="7"/>
      <c r="O68" s="1">
        <f t="shared" si="1"/>
        <v>0</v>
      </c>
      <c r="P68" s="7">
        <f>E68</f>
        <v>2890</v>
      </c>
      <c r="Q68" s="22">
        <v>0</v>
      </c>
      <c r="R68" s="22">
        <v>0</v>
      </c>
      <c r="S68" s="92"/>
    </row>
    <row r="69" spans="1:19" s="24" customFormat="1">
      <c r="A69" s="33">
        <v>62</v>
      </c>
      <c r="B69" s="5" t="s">
        <v>115</v>
      </c>
      <c r="C69" s="2" t="s">
        <v>116</v>
      </c>
      <c r="D69" s="2" t="s">
        <v>246</v>
      </c>
      <c r="E69" s="3">
        <v>1422.01</v>
      </c>
      <c r="F69" s="22">
        <v>0</v>
      </c>
      <c r="G69" s="3">
        <f t="shared" si="0"/>
        <v>1422.01</v>
      </c>
      <c r="H69" s="72" t="s">
        <v>225</v>
      </c>
      <c r="I69" s="91" t="s">
        <v>361</v>
      </c>
      <c r="J69" s="7">
        <v>0</v>
      </c>
      <c r="K69" s="7">
        <f>E69</f>
        <v>1422.01</v>
      </c>
      <c r="L69" s="7">
        <v>0</v>
      </c>
      <c r="M69" s="7"/>
      <c r="N69" s="7"/>
      <c r="O69" s="1">
        <f t="shared" si="1"/>
        <v>0</v>
      </c>
      <c r="P69" s="7"/>
      <c r="Q69" s="22">
        <v>0</v>
      </c>
      <c r="R69" s="22">
        <v>0</v>
      </c>
      <c r="S69" s="92"/>
    </row>
    <row r="70" spans="1:19" s="24" customFormat="1">
      <c r="A70" s="47">
        <v>63</v>
      </c>
      <c r="B70" s="5" t="s">
        <v>115</v>
      </c>
      <c r="C70" s="2" t="s">
        <v>116</v>
      </c>
      <c r="D70" s="2" t="s">
        <v>246</v>
      </c>
      <c r="E70" s="3">
        <v>1422.01</v>
      </c>
      <c r="F70" s="22">
        <v>0</v>
      </c>
      <c r="G70" s="3">
        <f t="shared" si="0"/>
        <v>1422.01</v>
      </c>
      <c r="H70" s="72" t="s">
        <v>225</v>
      </c>
      <c r="I70" s="91" t="s">
        <v>361</v>
      </c>
      <c r="J70" s="7">
        <v>0</v>
      </c>
      <c r="K70" s="7">
        <f>E70</f>
        <v>1422.01</v>
      </c>
      <c r="L70" s="7">
        <v>0</v>
      </c>
      <c r="M70" s="7"/>
      <c r="N70" s="7"/>
      <c r="O70" s="1">
        <f t="shared" si="1"/>
        <v>0</v>
      </c>
      <c r="P70" s="7"/>
      <c r="Q70" s="22">
        <v>0</v>
      </c>
      <c r="R70" s="22">
        <v>0</v>
      </c>
      <c r="S70" s="92"/>
    </row>
    <row r="71" spans="1:19" s="24" customFormat="1">
      <c r="A71" s="33">
        <v>64</v>
      </c>
      <c r="B71" s="5" t="s">
        <v>115</v>
      </c>
      <c r="C71" s="2" t="s">
        <v>116</v>
      </c>
      <c r="D71" s="2" t="s">
        <v>246</v>
      </c>
      <c r="E71" s="3">
        <v>1422.01</v>
      </c>
      <c r="F71" s="22">
        <v>0</v>
      </c>
      <c r="G71" s="3">
        <f t="shared" si="0"/>
        <v>1422.01</v>
      </c>
      <c r="H71" s="72" t="s">
        <v>225</v>
      </c>
      <c r="I71" s="91" t="s">
        <v>361</v>
      </c>
      <c r="J71" s="7">
        <v>0</v>
      </c>
      <c r="K71" s="7">
        <f>E71</f>
        <v>1422.01</v>
      </c>
      <c r="L71" s="7">
        <v>0</v>
      </c>
      <c r="M71" s="7"/>
      <c r="N71" s="7"/>
      <c r="O71" s="1">
        <f t="shared" si="1"/>
        <v>0</v>
      </c>
      <c r="P71" s="7"/>
      <c r="Q71" s="22">
        <v>0</v>
      </c>
      <c r="R71" s="22">
        <v>0</v>
      </c>
      <c r="S71" s="92"/>
    </row>
    <row r="72" spans="1:19" s="24" customFormat="1">
      <c r="A72" s="47">
        <v>65</v>
      </c>
      <c r="B72" s="5" t="s">
        <v>115</v>
      </c>
      <c r="C72" s="2" t="s">
        <v>116</v>
      </c>
      <c r="D72" s="2" t="s">
        <v>246</v>
      </c>
      <c r="E72" s="3">
        <v>1422.01</v>
      </c>
      <c r="F72" s="22">
        <v>0</v>
      </c>
      <c r="G72" s="3">
        <f t="shared" si="0"/>
        <v>1422.01</v>
      </c>
      <c r="H72" s="72" t="s">
        <v>225</v>
      </c>
      <c r="I72" s="91" t="s">
        <v>361</v>
      </c>
      <c r="J72" s="7">
        <v>0</v>
      </c>
      <c r="K72" s="7">
        <f t="shared" ref="K72:K77" si="7">E72</f>
        <v>1422.01</v>
      </c>
      <c r="L72" s="7">
        <v>0</v>
      </c>
      <c r="M72" s="7"/>
      <c r="N72" s="7"/>
      <c r="O72" s="1">
        <f t="shared" si="1"/>
        <v>0</v>
      </c>
      <c r="P72" s="7"/>
      <c r="Q72" s="22">
        <v>0</v>
      </c>
      <c r="R72" s="22">
        <v>0</v>
      </c>
      <c r="S72" s="92"/>
    </row>
    <row r="73" spans="1:19" s="24" customFormat="1">
      <c r="A73" s="33">
        <v>66</v>
      </c>
      <c r="B73" s="5" t="s">
        <v>115</v>
      </c>
      <c r="C73" s="2" t="s">
        <v>116</v>
      </c>
      <c r="D73" s="2" t="s">
        <v>246</v>
      </c>
      <c r="E73" s="3">
        <v>1422.01</v>
      </c>
      <c r="F73" s="22">
        <v>0</v>
      </c>
      <c r="G73" s="3">
        <f t="shared" ref="G73:G136" si="8">E73+F73</f>
        <v>1422.01</v>
      </c>
      <c r="H73" s="72" t="s">
        <v>225</v>
      </c>
      <c r="I73" s="91" t="s">
        <v>361</v>
      </c>
      <c r="J73" s="7">
        <v>0</v>
      </c>
      <c r="K73" s="7">
        <f t="shared" si="7"/>
        <v>1422.01</v>
      </c>
      <c r="L73" s="7">
        <v>0</v>
      </c>
      <c r="M73" s="7"/>
      <c r="N73" s="7"/>
      <c r="O73" s="1">
        <f t="shared" ref="O73:O136" si="9">L73-M73-N73-P73</f>
        <v>0</v>
      </c>
      <c r="P73" s="7"/>
      <c r="Q73" s="22">
        <v>0</v>
      </c>
      <c r="R73" s="22">
        <v>0</v>
      </c>
      <c r="S73" s="92"/>
    </row>
    <row r="74" spans="1:19" s="24" customFormat="1">
      <c r="A74" s="47">
        <v>67</v>
      </c>
      <c r="B74" s="5" t="s">
        <v>115</v>
      </c>
      <c r="C74" s="2" t="s">
        <v>116</v>
      </c>
      <c r="D74" s="2" t="s">
        <v>246</v>
      </c>
      <c r="E74" s="3">
        <v>1422.01</v>
      </c>
      <c r="F74" s="22">
        <v>0</v>
      </c>
      <c r="G74" s="3">
        <f t="shared" si="8"/>
        <v>1422.01</v>
      </c>
      <c r="H74" s="72" t="s">
        <v>225</v>
      </c>
      <c r="I74" s="91" t="s">
        <v>361</v>
      </c>
      <c r="J74" s="7">
        <v>0</v>
      </c>
      <c r="K74" s="7">
        <f t="shared" si="7"/>
        <v>1422.01</v>
      </c>
      <c r="L74" s="7">
        <v>0</v>
      </c>
      <c r="M74" s="7"/>
      <c r="N74" s="7"/>
      <c r="O74" s="1">
        <f t="shared" si="9"/>
        <v>0</v>
      </c>
      <c r="P74" s="7"/>
      <c r="Q74" s="22">
        <v>0</v>
      </c>
      <c r="R74" s="22">
        <v>0</v>
      </c>
      <c r="S74" s="92"/>
    </row>
    <row r="75" spans="1:19" s="24" customFormat="1">
      <c r="A75" s="33">
        <v>68</v>
      </c>
      <c r="B75" s="5" t="s">
        <v>115</v>
      </c>
      <c r="C75" s="2" t="s">
        <v>116</v>
      </c>
      <c r="D75" s="2" t="s">
        <v>246</v>
      </c>
      <c r="E75" s="3">
        <v>1422.01</v>
      </c>
      <c r="F75" s="22">
        <v>0</v>
      </c>
      <c r="G75" s="3">
        <f t="shared" si="8"/>
        <v>1422.01</v>
      </c>
      <c r="H75" s="72" t="s">
        <v>225</v>
      </c>
      <c r="I75" s="91" t="s">
        <v>361</v>
      </c>
      <c r="J75" s="7">
        <v>0</v>
      </c>
      <c r="K75" s="7">
        <f t="shared" si="7"/>
        <v>1422.01</v>
      </c>
      <c r="L75" s="7">
        <v>0</v>
      </c>
      <c r="M75" s="7"/>
      <c r="N75" s="7"/>
      <c r="O75" s="1">
        <f t="shared" si="9"/>
        <v>0</v>
      </c>
      <c r="P75" s="7"/>
      <c r="Q75" s="22">
        <v>0</v>
      </c>
      <c r="R75" s="22">
        <v>0</v>
      </c>
      <c r="S75" s="92"/>
    </row>
    <row r="76" spans="1:19" s="24" customFormat="1">
      <c r="A76" s="47">
        <v>69</v>
      </c>
      <c r="B76" s="5" t="s">
        <v>115</v>
      </c>
      <c r="C76" s="6" t="s">
        <v>119</v>
      </c>
      <c r="D76" s="2" t="s">
        <v>246</v>
      </c>
      <c r="E76" s="3">
        <v>1186.99</v>
      </c>
      <c r="F76" s="22">
        <v>0</v>
      </c>
      <c r="G76" s="3">
        <f t="shared" si="8"/>
        <v>1186.99</v>
      </c>
      <c r="H76" s="74" t="s">
        <v>432</v>
      </c>
      <c r="I76" s="91" t="s">
        <v>366</v>
      </c>
      <c r="J76" s="7">
        <v>0</v>
      </c>
      <c r="K76" s="7">
        <v>0</v>
      </c>
      <c r="L76" s="7">
        <f>E76</f>
        <v>1186.99</v>
      </c>
      <c r="M76" s="7">
        <f>E76</f>
        <v>1186.99</v>
      </c>
      <c r="N76" s="7"/>
      <c r="O76" s="1">
        <f t="shared" si="9"/>
        <v>0</v>
      </c>
      <c r="P76" s="7"/>
      <c r="Q76" s="22">
        <v>0</v>
      </c>
      <c r="R76" s="22">
        <v>0</v>
      </c>
      <c r="S76" s="132"/>
    </row>
    <row r="77" spans="1:19" s="24" customFormat="1">
      <c r="A77" s="33">
        <v>70</v>
      </c>
      <c r="B77" s="5" t="s">
        <v>115</v>
      </c>
      <c r="C77" s="6" t="s">
        <v>120</v>
      </c>
      <c r="D77" s="2" t="s">
        <v>246</v>
      </c>
      <c r="E77" s="3">
        <v>2321.9899999999998</v>
      </c>
      <c r="F77" s="22">
        <v>0</v>
      </c>
      <c r="G77" s="3">
        <f t="shared" si="8"/>
        <v>2321.9899999999998</v>
      </c>
      <c r="H77" s="72" t="s">
        <v>225</v>
      </c>
      <c r="I77" s="91" t="s">
        <v>361</v>
      </c>
      <c r="J77" s="7">
        <v>0</v>
      </c>
      <c r="K77" s="7">
        <f t="shared" si="7"/>
        <v>2321.9899999999998</v>
      </c>
      <c r="L77" s="7">
        <v>0</v>
      </c>
      <c r="M77" s="7"/>
      <c r="N77" s="7"/>
      <c r="O77" s="1">
        <f t="shared" si="9"/>
        <v>0</v>
      </c>
      <c r="P77" s="7"/>
      <c r="Q77" s="22">
        <v>0</v>
      </c>
      <c r="R77" s="22">
        <v>0</v>
      </c>
      <c r="S77" s="92"/>
    </row>
    <row r="78" spans="1:19" s="24" customFormat="1">
      <c r="A78" s="47">
        <v>71</v>
      </c>
      <c r="B78" s="5" t="s">
        <v>115</v>
      </c>
      <c r="C78" s="6" t="s">
        <v>122</v>
      </c>
      <c r="D78" s="2" t="s">
        <v>121</v>
      </c>
      <c r="E78" s="3">
        <v>2421.9899999999998</v>
      </c>
      <c r="F78" s="22">
        <v>0</v>
      </c>
      <c r="G78" s="3">
        <f t="shared" si="8"/>
        <v>2421.9899999999998</v>
      </c>
      <c r="H78" s="74" t="s">
        <v>426</v>
      </c>
      <c r="I78" s="91" t="s">
        <v>366</v>
      </c>
      <c r="J78" s="7">
        <v>0</v>
      </c>
      <c r="K78" s="7">
        <v>0</v>
      </c>
      <c r="L78" s="7">
        <f>E78</f>
        <v>2421.9899999999998</v>
      </c>
      <c r="M78" s="7">
        <v>1211</v>
      </c>
      <c r="N78" s="7"/>
      <c r="O78" s="1">
        <f t="shared" si="9"/>
        <v>1210.9899999999998</v>
      </c>
      <c r="P78" s="7"/>
      <c r="Q78" s="22">
        <v>0</v>
      </c>
      <c r="R78" s="22">
        <v>0</v>
      </c>
      <c r="S78" s="132"/>
    </row>
    <row r="79" spans="1:19" s="24" customFormat="1" ht="38.25">
      <c r="A79" s="33">
        <v>72</v>
      </c>
      <c r="B79" s="5" t="s">
        <v>115</v>
      </c>
      <c r="C79" s="6" t="s">
        <v>116</v>
      </c>
      <c r="D79" s="2" t="s">
        <v>121</v>
      </c>
      <c r="E79" s="3">
        <v>2421.9899999999998</v>
      </c>
      <c r="F79" s="22">
        <v>0</v>
      </c>
      <c r="G79" s="3">
        <f t="shared" si="8"/>
        <v>2421.9899999999998</v>
      </c>
      <c r="H79" s="77" t="s">
        <v>447</v>
      </c>
      <c r="I79" s="91" t="s">
        <v>366</v>
      </c>
      <c r="J79" s="7">
        <v>0</v>
      </c>
      <c r="K79" s="7">
        <v>0</v>
      </c>
      <c r="L79" s="7">
        <f>E79</f>
        <v>2421.9899999999998</v>
      </c>
      <c r="M79" s="7"/>
      <c r="N79" s="7"/>
      <c r="O79" s="1">
        <f t="shared" si="9"/>
        <v>0</v>
      </c>
      <c r="P79" s="7">
        <f>E79</f>
        <v>2421.9899999999998</v>
      </c>
      <c r="Q79" s="22">
        <v>0</v>
      </c>
      <c r="R79" s="22">
        <v>0</v>
      </c>
      <c r="S79" s="133"/>
    </row>
    <row r="80" spans="1:19" s="24" customFormat="1" ht="38.25">
      <c r="A80" s="47">
        <v>73</v>
      </c>
      <c r="B80" s="5" t="s">
        <v>115</v>
      </c>
      <c r="C80" s="6" t="s">
        <v>124</v>
      </c>
      <c r="D80" s="6" t="s">
        <v>123</v>
      </c>
      <c r="E80" s="3">
        <v>4920</v>
      </c>
      <c r="F80" s="22">
        <v>0</v>
      </c>
      <c r="G80" s="3">
        <f t="shared" si="8"/>
        <v>4920</v>
      </c>
      <c r="H80" s="77" t="s">
        <v>447</v>
      </c>
      <c r="I80" s="91" t="s">
        <v>366</v>
      </c>
      <c r="J80" s="7">
        <v>0</v>
      </c>
      <c r="K80" s="7">
        <v>0</v>
      </c>
      <c r="L80" s="7">
        <f>E80</f>
        <v>4920</v>
      </c>
      <c r="M80" s="7"/>
      <c r="N80" s="7"/>
      <c r="O80" s="1">
        <f t="shared" si="9"/>
        <v>0</v>
      </c>
      <c r="P80" s="7">
        <f>E80</f>
        <v>4920</v>
      </c>
      <c r="Q80" s="22">
        <v>0</v>
      </c>
      <c r="R80" s="22">
        <v>0</v>
      </c>
      <c r="S80" s="132"/>
    </row>
    <row r="81" spans="1:19" s="24" customFormat="1" ht="25.5">
      <c r="A81" s="33">
        <v>74</v>
      </c>
      <c r="B81" s="5" t="s">
        <v>115</v>
      </c>
      <c r="C81" s="6" t="s">
        <v>126</v>
      </c>
      <c r="D81" s="2" t="s">
        <v>125</v>
      </c>
      <c r="E81" s="3">
        <v>1016.6</v>
      </c>
      <c r="F81" s="22">
        <v>0</v>
      </c>
      <c r="G81" s="3">
        <f t="shared" si="8"/>
        <v>1016.6</v>
      </c>
      <c r="H81" s="72" t="s">
        <v>225</v>
      </c>
      <c r="I81" s="91" t="s">
        <v>361</v>
      </c>
      <c r="J81" s="7">
        <v>0</v>
      </c>
      <c r="K81" s="7">
        <f t="shared" ref="K81:K82" si="10">E81</f>
        <v>1016.6</v>
      </c>
      <c r="L81" s="7">
        <v>0</v>
      </c>
      <c r="M81" s="7"/>
      <c r="N81" s="7"/>
      <c r="O81" s="1">
        <f t="shared" si="9"/>
        <v>0</v>
      </c>
      <c r="P81" s="7"/>
      <c r="Q81" s="7">
        <v>0</v>
      </c>
      <c r="R81" s="22">
        <v>0</v>
      </c>
      <c r="S81" s="92"/>
    </row>
    <row r="82" spans="1:19" s="24" customFormat="1">
      <c r="A82" s="47">
        <v>75</v>
      </c>
      <c r="B82" s="6" t="s">
        <v>115</v>
      </c>
      <c r="C82" s="6" t="s">
        <v>127</v>
      </c>
      <c r="D82" s="2" t="s">
        <v>246</v>
      </c>
      <c r="E82" s="3">
        <v>1150</v>
      </c>
      <c r="F82" s="22">
        <v>0</v>
      </c>
      <c r="G82" s="3">
        <f t="shared" si="8"/>
        <v>1150</v>
      </c>
      <c r="H82" s="72" t="s">
        <v>225</v>
      </c>
      <c r="I82" s="91" t="s">
        <v>361</v>
      </c>
      <c r="J82" s="7">
        <v>0</v>
      </c>
      <c r="K82" s="7">
        <f t="shared" si="10"/>
        <v>1150</v>
      </c>
      <c r="L82" s="7">
        <v>0</v>
      </c>
      <c r="M82" s="7"/>
      <c r="N82" s="7"/>
      <c r="O82" s="1">
        <f t="shared" si="9"/>
        <v>0</v>
      </c>
      <c r="P82" s="7"/>
      <c r="Q82" s="7">
        <v>0</v>
      </c>
      <c r="R82" s="22">
        <v>0</v>
      </c>
      <c r="S82" s="92"/>
    </row>
    <row r="83" spans="1:19" s="24" customFormat="1">
      <c r="A83" s="33">
        <v>76</v>
      </c>
      <c r="B83" s="2" t="s">
        <v>115</v>
      </c>
      <c r="C83" s="6" t="s">
        <v>128</v>
      </c>
      <c r="D83" s="2" t="s">
        <v>246</v>
      </c>
      <c r="E83" s="3">
        <v>1361.65</v>
      </c>
      <c r="F83" s="22">
        <v>0</v>
      </c>
      <c r="G83" s="3">
        <f t="shared" si="8"/>
        <v>1361.65</v>
      </c>
      <c r="H83" s="74" t="s">
        <v>432</v>
      </c>
      <c r="I83" s="91" t="s">
        <v>366</v>
      </c>
      <c r="J83" s="7">
        <v>0</v>
      </c>
      <c r="K83" s="7">
        <v>0</v>
      </c>
      <c r="L83" s="7">
        <f>E83</f>
        <v>1361.65</v>
      </c>
      <c r="M83" s="7">
        <f>E83</f>
        <v>1361.65</v>
      </c>
      <c r="N83" s="7"/>
      <c r="O83" s="1">
        <f t="shared" si="9"/>
        <v>0</v>
      </c>
      <c r="P83" s="7"/>
      <c r="Q83" s="22">
        <v>0</v>
      </c>
      <c r="R83" s="22">
        <v>0</v>
      </c>
      <c r="S83" s="132"/>
    </row>
    <row r="84" spans="1:19" s="24" customFormat="1" ht="25.5">
      <c r="A84" s="47">
        <v>77</v>
      </c>
      <c r="B84" s="6" t="s">
        <v>115</v>
      </c>
      <c r="C84" s="6" t="s">
        <v>129</v>
      </c>
      <c r="D84" s="2" t="s">
        <v>121</v>
      </c>
      <c r="E84" s="3">
        <v>1957.5</v>
      </c>
      <c r="F84" s="22">
        <v>0</v>
      </c>
      <c r="G84" s="3">
        <f t="shared" si="8"/>
        <v>1957.5</v>
      </c>
      <c r="H84" s="73" t="s">
        <v>421</v>
      </c>
      <c r="I84" s="91" t="s">
        <v>428</v>
      </c>
      <c r="J84" s="7">
        <v>0</v>
      </c>
      <c r="K84" s="7">
        <v>0</v>
      </c>
      <c r="L84" s="7">
        <v>0</v>
      </c>
      <c r="M84" s="7"/>
      <c r="N84" s="7"/>
      <c r="O84" s="1">
        <f t="shared" si="9"/>
        <v>0</v>
      </c>
      <c r="P84" s="7"/>
      <c r="Q84" s="23">
        <v>1957.5</v>
      </c>
      <c r="R84" s="22">
        <v>0</v>
      </c>
      <c r="S84" s="92"/>
    </row>
    <row r="85" spans="1:19" s="24" customFormat="1" ht="25.5">
      <c r="A85" s="33">
        <v>78</v>
      </c>
      <c r="B85" s="2" t="s">
        <v>115</v>
      </c>
      <c r="C85" s="6" t="s">
        <v>130</v>
      </c>
      <c r="D85" s="2" t="s">
        <v>246</v>
      </c>
      <c r="E85" s="3">
        <v>6700</v>
      </c>
      <c r="F85" s="22">
        <v>0</v>
      </c>
      <c r="G85" s="3">
        <f t="shared" si="8"/>
        <v>6700</v>
      </c>
      <c r="H85" s="73" t="s">
        <v>421</v>
      </c>
      <c r="I85" s="91" t="s">
        <v>428</v>
      </c>
      <c r="J85" s="7">
        <v>0</v>
      </c>
      <c r="K85" s="7">
        <v>0</v>
      </c>
      <c r="L85" s="7">
        <v>0</v>
      </c>
      <c r="M85" s="7"/>
      <c r="N85" s="7"/>
      <c r="O85" s="1">
        <f t="shared" si="9"/>
        <v>0</v>
      </c>
      <c r="P85" s="7"/>
      <c r="Q85" s="23">
        <v>6700</v>
      </c>
      <c r="R85" s="22">
        <v>0</v>
      </c>
      <c r="S85" s="92"/>
    </row>
    <row r="86" spans="1:19" s="24" customFormat="1">
      <c r="A86" s="47">
        <v>79</v>
      </c>
      <c r="B86" s="6" t="s">
        <v>115</v>
      </c>
      <c r="C86" s="6" t="s">
        <v>131</v>
      </c>
      <c r="D86" s="2" t="s">
        <v>246</v>
      </c>
      <c r="E86" s="3">
        <v>1157.5</v>
      </c>
      <c r="F86" s="22">
        <v>0</v>
      </c>
      <c r="G86" s="3">
        <f t="shared" si="8"/>
        <v>1157.5</v>
      </c>
      <c r="H86" s="72" t="s">
        <v>225</v>
      </c>
      <c r="I86" s="91" t="s">
        <v>361</v>
      </c>
      <c r="J86" s="7">
        <v>0</v>
      </c>
      <c r="K86" s="7">
        <f t="shared" ref="K86" si="11">E86</f>
        <v>1157.5</v>
      </c>
      <c r="L86" s="7">
        <v>0</v>
      </c>
      <c r="M86" s="7"/>
      <c r="N86" s="7"/>
      <c r="O86" s="1">
        <f t="shared" si="9"/>
        <v>0</v>
      </c>
      <c r="P86" s="7"/>
      <c r="Q86" s="7">
        <v>0</v>
      </c>
      <c r="R86" s="22">
        <v>0</v>
      </c>
      <c r="S86" s="92"/>
    </row>
    <row r="87" spans="1:19" s="24" customFormat="1" ht="25.5">
      <c r="A87" s="33">
        <v>80</v>
      </c>
      <c r="B87" s="2" t="s">
        <v>115</v>
      </c>
      <c r="C87" s="6" t="s">
        <v>132</v>
      </c>
      <c r="D87" s="2" t="s">
        <v>246</v>
      </c>
      <c r="E87" s="3">
        <v>1220.25</v>
      </c>
      <c r="F87" s="22">
        <v>0</v>
      </c>
      <c r="G87" s="3">
        <f t="shared" si="8"/>
        <v>1220.25</v>
      </c>
      <c r="H87" s="73" t="s">
        <v>421</v>
      </c>
      <c r="I87" s="91" t="s">
        <v>428</v>
      </c>
      <c r="J87" s="7">
        <v>0</v>
      </c>
      <c r="K87" s="7">
        <v>0</v>
      </c>
      <c r="L87" s="7">
        <v>0</v>
      </c>
      <c r="M87" s="7"/>
      <c r="N87" s="7"/>
      <c r="O87" s="1">
        <f t="shared" si="9"/>
        <v>0</v>
      </c>
      <c r="P87" s="7"/>
      <c r="Q87" s="23">
        <v>1220.25</v>
      </c>
      <c r="R87" s="22">
        <v>0</v>
      </c>
      <c r="S87" s="92"/>
    </row>
    <row r="88" spans="1:19" s="24" customFormat="1" ht="25.5">
      <c r="A88" s="47">
        <v>81</v>
      </c>
      <c r="B88" s="6" t="s">
        <v>115</v>
      </c>
      <c r="C88" s="6" t="s">
        <v>135</v>
      </c>
      <c r="D88" s="6" t="s">
        <v>390</v>
      </c>
      <c r="E88" s="3">
        <v>1704.32</v>
      </c>
      <c r="F88" s="22">
        <v>0</v>
      </c>
      <c r="G88" s="3">
        <f t="shared" si="8"/>
        <v>1704.32</v>
      </c>
      <c r="H88" s="73" t="s">
        <v>421</v>
      </c>
      <c r="I88" s="91" t="s">
        <v>428</v>
      </c>
      <c r="J88" s="7">
        <v>0</v>
      </c>
      <c r="K88" s="7">
        <v>0</v>
      </c>
      <c r="L88" s="7">
        <v>0</v>
      </c>
      <c r="M88" s="7"/>
      <c r="N88" s="7"/>
      <c r="O88" s="1">
        <f t="shared" si="9"/>
        <v>0</v>
      </c>
      <c r="P88" s="7"/>
      <c r="Q88" s="23">
        <v>1704.32</v>
      </c>
      <c r="R88" s="22">
        <v>0</v>
      </c>
      <c r="S88" s="92"/>
    </row>
    <row r="89" spans="1:19" s="24" customFormat="1">
      <c r="A89" s="33">
        <v>82</v>
      </c>
      <c r="B89" s="6" t="s">
        <v>115</v>
      </c>
      <c r="C89" s="6" t="s">
        <v>136</v>
      </c>
      <c r="D89" s="2" t="s">
        <v>246</v>
      </c>
      <c r="E89" s="3">
        <v>1366.65</v>
      </c>
      <c r="F89" s="22">
        <v>0</v>
      </c>
      <c r="G89" s="3">
        <f t="shared" si="8"/>
        <v>1366.65</v>
      </c>
      <c r="H89" s="72" t="s">
        <v>225</v>
      </c>
      <c r="I89" s="91" t="s">
        <v>361</v>
      </c>
      <c r="J89" s="7">
        <v>0</v>
      </c>
      <c r="K89" s="7">
        <f t="shared" ref="K89:K90" si="12">E89</f>
        <v>1366.65</v>
      </c>
      <c r="L89" s="7">
        <v>0</v>
      </c>
      <c r="M89" s="7"/>
      <c r="N89" s="7"/>
      <c r="O89" s="1">
        <f t="shared" si="9"/>
        <v>0</v>
      </c>
      <c r="P89" s="7"/>
      <c r="Q89" s="7">
        <v>0</v>
      </c>
      <c r="R89" s="22">
        <v>0</v>
      </c>
      <c r="S89" s="92"/>
    </row>
    <row r="90" spans="1:19" s="24" customFormat="1">
      <c r="A90" s="47">
        <v>83</v>
      </c>
      <c r="B90" s="6" t="s">
        <v>115</v>
      </c>
      <c r="C90" s="6" t="s">
        <v>137</v>
      </c>
      <c r="D90" s="2" t="s">
        <v>246</v>
      </c>
      <c r="E90" s="3">
        <v>757.5</v>
      </c>
      <c r="F90" s="22">
        <v>0</v>
      </c>
      <c r="G90" s="3">
        <f t="shared" si="8"/>
        <v>757.5</v>
      </c>
      <c r="H90" s="72" t="s">
        <v>225</v>
      </c>
      <c r="I90" s="91" t="s">
        <v>361</v>
      </c>
      <c r="J90" s="7">
        <v>0</v>
      </c>
      <c r="K90" s="7">
        <f t="shared" si="12"/>
        <v>757.5</v>
      </c>
      <c r="L90" s="7">
        <v>0</v>
      </c>
      <c r="M90" s="7"/>
      <c r="N90" s="7"/>
      <c r="O90" s="1">
        <f t="shared" si="9"/>
        <v>0</v>
      </c>
      <c r="P90" s="7"/>
      <c r="Q90" s="7">
        <v>0</v>
      </c>
      <c r="R90" s="22">
        <v>0</v>
      </c>
      <c r="S90" s="92"/>
    </row>
    <row r="91" spans="1:19" s="24" customFormat="1" ht="25.5">
      <c r="A91" s="33">
        <v>84</v>
      </c>
      <c r="B91" s="6" t="s">
        <v>115</v>
      </c>
      <c r="C91" s="6" t="s">
        <v>138</v>
      </c>
      <c r="D91" s="2" t="s">
        <v>246</v>
      </c>
      <c r="E91" s="3">
        <v>1366.65</v>
      </c>
      <c r="F91" s="22">
        <v>0</v>
      </c>
      <c r="G91" s="3">
        <f t="shared" si="8"/>
        <v>1366.65</v>
      </c>
      <c r="H91" s="78" t="s">
        <v>448</v>
      </c>
      <c r="I91" s="91" t="s">
        <v>366</v>
      </c>
      <c r="J91" s="7">
        <v>0</v>
      </c>
      <c r="K91" s="7">
        <v>0</v>
      </c>
      <c r="L91" s="7">
        <f>E91</f>
        <v>1366.65</v>
      </c>
      <c r="M91" s="7"/>
      <c r="N91" s="7"/>
      <c r="O91" s="1">
        <f t="shared" si="9"/>
        <v>1366.65</v>
      </c>
      <c r="P91" s="7"/>
      <c r="Q91" s="22">
        <v>0</v>
      </c>
      <c r="R91" s="22">
        <v>0</v>
      </c>
      <c r="S91" s="92"/>
    </row>
    <row r="92" spans="1:19" s="24" customFormat="1" ht="51">
      <c r="A92" s="47">
        <v>85</v>
      </c>
      <c r="B92" s="6" t="s">
        <v>115</v>
      </c>
      <c r="C92" s="6" t="s">
        <v>139</v>
      </c>
      <c r="D92" s="2" t="s">
        <v>246</v>
      </c>
      <c r="E92" s="3">
        <v>18874.48</v>
      </c>
      <c r="F92" s="119">
        <v>0</v>
      </c>
      <c r="G92" s="3">
        <f t="shared" si="8"/>
        <v>18874.48</v>
      </c>
      <c r="H92" s="78" t="s">
        <v>462</v>
      </c>
      <c r="I92" s="91" t="s">
        <v>366</v>
      </c>
      <c r="J92" s="7">
        <v>0</v>
      </c>
      <c r="K92" s="7">
        <v>0</v>
      </c>
      <c r="L92" s="7">
        <f>E92</f>
        <v>18874.48</v>
      </c>
      <c r="M92" s="7"/>
      <c r="N92" s="7"/>
      <c r="O92" s="1">
        <f t="shared" si="9"/>
        <v>18874.48</v>
      </c>
      <c r="P92" s="7"/>
      <c r="Q92" s="22">
        <v>0</v>
      </c>
      <c r="R92" s="22">
        <v>0</v>
      </c>
      <c r="S92" s="92"/>
    </row>
    <row r="93" spans="1:19" s="24" customFormat="1" ht="38.25">
      <c r="A93" s="33">
        <v>86</v>
      </c>
      <c r="B93" s="6" t="s">
        <v>115</v>
      </c>
      <c r="C93" s="6" t="s">
        <v>140</v>
      </c>
      <c r="D93" s="2" t="s">
        <v>246</v>
      </c>
      <c r="E93" s="3">
        <v>3567.5</v>
      </c>
      <c r="F93" s="22">
        <v>0</v>
      </c>
      <c r="G93" s="3">
        <f t="shared" si="8"/>
        <v>3567.5</v>
      </c>
      <c r="H93" s="77" t="s">
        <v>447</v>
      </c>
      <c r="I93" s="91" t="s">
        <v>366</v>
      </c>
      <c r="J93" s="7">
        <v>0</v>
      </c>
      <c r="K93" s="7">
        <v>0</v>
      </c>
      <c r="L93" s="7">
        <f>E93</f>
        <v>3567.5</v>
      </c>
      <c r="M93" s="7"/>
      <c r="N93" s="7"/>
      <c r="O93" s="1">
        <f t="shared" si="9"/>
        <v>0</v>
      </c>
      <c r="P93" s="7">
        <f>L93</f>
        <v>3567.5</v>
      </c>
      <c r="Q93" s="22">
        <v>0</v>
      </c>
      <c r="R93" s="22">
        <v>0</v>
      </c>
      <c r="S93" s="92"/>
    </row>
    <row r="94" spans="1:19" s="24" customFormat="1" ht="25.5">
      <c r="A94" s="47">
        <v>87</v>
      </c>
      <c r="B94" s="6" t="s">
        <v>115</v>
      </c>
      <c r="C94" s="6" t="s">
        <v>141</v>
      </c>
      <c r="D94" s="2" t="s">
        <v>246</v>
      </c>
      <c r="E94" s="3">
        <v>2587.5</v>
      </c>
      <c r="F94" s="22">
        <v>0</v>
      </c>
      <c r="G94" s="3">
        <f t="shared" si="8"/>
        <v>2587.5</v>
      </c>
      <c r="H94" s="73" t="s">
        <v>421</v>
      </c>
      <c r="I94" s="91" t="s">
        <v>428</v>
      </c>
      <c r="J94" s="7">
        <v>0</v>
      </c>
      <c r="K94" s="7">
        <v>0</v>
      </c>
      <c r="L94" s="7">
        <v>0</v>
      </c>
      <c r="M94" s="7"/>
      <c r="N94" s="7"/>
      <c r="O94" s="1">
        <f t="shared" si="9"/>
        <v>0</v>
      </c>
      <c r="P94" s="7"/>
      <c r="Q94" s="23">
        <v>2587.5</v>
      </c>
      <c r="R94" s="22">
        <v>0</v>
      </c>
      <c r="S94" s="92"/>
    </row>
    <row r="95" spans="1:19" s="24" customFormat="1" ht="38.25">
      <c r="A95" s="33">
        <v>88</v>
      </c>
      <c r="B95" s="6" t="s">
        <v>115</v>
      </c>
      <c r="C95" s="6" t="s">
        <v>142</v>
      </c>
      <c r="D95" s="2" t="s">
        <v>246</v>
      </c>
      <c r="E95" s="3">
        <v>817.5</v>
      </c>
      <c r="F95" s="22">
        <v>0</v>
      </c>
      <c r="G95" s="3">
        <f t="shared" si="8"/>
        <v>817.5</v>
      </c>
      <c r="H95" s="77" t="s">
        <v>447</v>
      </c>
      <c r="I95" s="91" t="s">
        <v>366</v>
      </c>
      <c r="J95" s="7">
        <v>0</v>
      </c>
      <c r="K95" s="7">
        <v>0</v>
      </c>
      <c r="L95" s="7">
        <f>E95</f>
        <v>817.5</v>
      </c>
      <c r="M95" s="7"/>
      <c r="N95" s="7"/>
      <c r="O95" s="1">
        <f t="shared" si="9"/>
        <v>0</v>
      </c>
      <c r="P95" s="7">
        <f>L95</f>
        <v>817.5</v>
      </c>
      <c r="Q95" s="22">
        <v>0</v>
      </c>
      <c r="R95" s="22">
        <v>0</v>
      </c>
      <c r="S95" s="92"/>
    </row>
    <row r="96" spans="1:19" s="24" customFormat="1" ht="76.5">
      <c r="A96" s="47">
        <v>89</v>
      </c>
      <c r="B96" s="6" t="s">
        <v>115</v>
      </c>
      <c r="C96" s="6" t="s">
        <v>143</v>
      </c>
      <c r="D96" s="2" t="s">
        <v>246</v>
      </c>
      <c r="E96" s="3">
        <v>1947.5</v>
      </c>
      <c r="F96" s="22">
        <v>0</v>
      </c>
      <c r="G96" s="3">
        <f t="shared" si="8"/>
        <v>1947.5</v>
      </c>
      <c r="H96" s="74" t="s">
        <v>449</v>
      </c>
      <c r="I96" s="91" t="s">
        <v>361</v>
      </c>
      <c r="J96" s="7">
        <v>0</v>
      </c>
      <c r="K96" s="7">
        <f>E96</f>
        <v>1947.5</v>
      </c>
      <c r="L96" s="7">
        <v>0</v>
      </c>
      <c r="M96" s="7"/>
      <c r="N96" s="7"/>
      <c r="O96" s="1">
        <f t="shared" si="9"/>
        <v>0</v>
      </c>
      <c r="P96" s="7"/>
      <c r="Q96" s="22">
        <v>0</v>
      </c>
      <c r="R96" s="22">
        <v>0</v>
      </c>
      <c r="S96" s="92"/>
    </row>
    <row r="97" spans="1:19" s="24" customFormat="1" ht="25.5">
      <c r="A97" s="33">
        <v>90</v>
      </c>
      <c r="B97" s="6" t="s">
        <v>115</v>
      </c>
      <c r="C97" s="6" t="s">
        <v>144</v>
      </c>
      <c r="D97" s="2" t="s">
        <v>246</v>
      </c>
      <c r="E97" s="3">
        <v>2397.5</v>
      </c>
      <c r="F97" s="22">
        <v>0</v>
      </c>
      <c r="G97" s="3">
        <f t="shared" si="8"/>
        <v>2397.5</v>
      </c>
      <c r="H97" s="78" t="s">
        <v>448</v>
      </c>
      <c r="I97" s="91" t="s">
        <v>366</v>
      </c>
      <c r="J97" s="7">
        <v>0</v>
      </c>
      <c r="K97" s="7">
        <v>0</v>
      </c>
      <c r="L97" s="7">
        <f>E97</f>
        <v>2397.5</v>
      </c>
      <c r="M97" s="7"/>
      <c r="N97" s="7"/>
      <c r="O97" s="1">
        <f t="shared" si="9"/>
        <v>2397.5</v>
      </c>
      <c r="P97" s="7"/>
      <c r="Q97" s="23">
        <v>0</v>
      </c>
      <c r="R97" s="22">
        <v>0</v>
      </c>
      <c r="S97" s="92"/>
    </row>
    <row r="98" spans="1:19" s="24" customFormat="1">
      <c r="A98" s="47">
        <v>91</v>
      </c>
      <c r="B98" s="6" t="s">
        <v>115</v>
      </c>
      <c r="C98" s="6" t="s">
        <v>145</v>
      </c>
      <c r="D98" s="2" t="s">
        <v>246</v>
      </c>
      <c r="E98" s="3">
        <v>2397.5</v>
      </c>
      <c r="F98" s="22">
        <v>0</v>
      </c>
      <c r="G98" s="3">
        <f t="shared" si="8"/>
        <v>2397.5</v>
      </c>
      <c r="H98" s="74" t="s">
        <v>426</v>
      </c>
      <c r="I98" s="91" t="s">
        <v>366</v>
      </c>
      <c r="J98" s="7">
        <v>0</v>
      </c>
      <c r="K98" s="7">
        <v>0</v>
      </c>
      <c r="L98" s="7">
        <f>E98</f>
        <v>2397.5</v>
      </c>
      <c r="M98" s="7"/>
      <c r="N98" s="7"/>
      <c r="O98" s="1">
        <f t="shared" si="9"/>
        <v>2397.5</v>
      </c>
      <c r="P98" s="7"/>
      <c r="Q98" s="22">
        <v>0</v>
      </c>
      <c r="R98" s="22">
        <v>0</v>
      </c>
      <c r="S98" s="92"/>
    </row>
    <row r="99" spans="1:19" s="24" customFormat="1" ht="25.5">
      <c r="A99" s="33">
        <v>92</v>
      </c>
      <c r="B99" s="6" t="s">
        <v>115</v>
      </c>
      <c r="C99" s="6" t="s">
        <v>144</v>
      </c>
      <c r="D99" s="6" t="s">
        <v>146</v>
      </c>
      <c r="E99" s="3">
        <v>14000</v>
      </c>
      <c r="F99" s="22">
        <v>0</v>
      </c>
      <c r="G99" s="3">
        <f t="shared" si="8"/>
        <v>14000</v>
      </c>
      <c r="H99" s="72" t="s">
        <v>225</v>
      </c>
      <c r="I99" s="91" t="s">
        <v>361</v>
      </c>
      <c r="J99" s="7">
        <v>0</v>
      </c>
      <c r="K99" s="7">
        <f>E99</f>
        <v>14000</v>
      </c>
      <c r="L99" s="7">
        <v>0</v>
      </c>
      <c r="M99" s="7"/>
      <c r="N99" s="7"/>
      <c r="O99" s="1">
        <f t="shared" si="9"/>
        <v>0</v>
      </c>
      <c r="P99" s="7"/>
      <c r="Q99" s="7">
        <v>0</v>
      </c>
      <c r="R99" s="22">
        <v>0</v>
      </c>
      <c r="S99" s="92"/>
    </row>
    <row r="100" spans="1:19" s="24" customFormat="1" ht="38.25">
      <c r="A100" s="47">
        <v>93</v>
      </c>
      <c r="B100" s="2" t="s">
        <v>147</v>
      </c>
      <c r="C100" s="11" t="s">
        <v>283</v>
      </c>
      <c r="D100" s="11" t="s">
        <v>463</v>
      </c>
      <c r="E100" s="7">
        <v>184200</v>
      </c>
      <c r="F100" s="22">
        <v>0</v>
      </c>
      <c r="G100" s="3">
        <f t="shared" si="8"/>
        <v>184200</v>
      </c>
      <c r="H100" s="76" t="s">
        <v>152</v>
      </c>
      <c r="I100" s="91" t="s">
        <v>428</v>
      </c>
      <c r="J100" s="7">
        <v>0</v>
      </c>
      <c r="K100" s="7">
        <v>0</v>
      </c>
      <c r="L100" s="7">
        <v>0</v>
      </c>
      <c r="M100" s="7"/>
      <c r="N100" s="7"/>
      <c r="O100" s="1">
        <f t="shared" si="9"/>
        <v>0</v>
      </c>
      <c r="P100" s="7"/>
      <c r="Q100" s="22">
        <v>0</v>
      </c>
      <c r="R100" s="22">
        <f t="shared" ref="R100" si="13">E100</f>
        <v>184200</v>
      </c>
      <c r="S100" s="92"/>
    </row>
    <row r="101" spans="1:19" s="24" customFormat="1" ht="25.5">
      <c r="A101" s="33">
        <v>94</v>
      </c>
      <c r="B101" s="2" t="s">
        <v>148</v>
      </c>
      <c r="C101" s="11" t="s">
        <v>291</v>
      </c>
      <c r="D101" s="11" t="s">
        <v>285</v>
      </c>
      <c r="E101" s="7">
        <v>41.48</v>
      </c>
      <c r="F101" s="22">
        <v>0</v>
      </c>
      <c r="G101" s="3">
        <f t="shared" si="8"/>
        <v>41.48</v>
      </c>
      <c r="H101" s="76" t="s">
        <v>471</v>
      </c>
      <c r="I101" s="91" t="s">
        <v>459</v>
      </c>
      <c r="J101" s="7">
        <v>0</v>
      </c>
      <c r="K101" s="7">
        <v>0</v>
      </c>
      <c r="L101" s="7">
        <v>0</v>
      </c>
      <c r="M101" s="7"/>
      <c r="N101" s="7"/>
      <c r="O101" s="1">
        <f t="shared" si="9"/>
        <v>0</v>
      </c>
      <c r="P101" s="7"/>
      <c r="Q101" s="1">
        <v>0</v>
      </c>
      <c r="R101" s="22">
        <v>41.48</v>
      </c>
      <c r="S101" s="92"/>
    </row>
    <row r="102" spans="1:19" s="24" customFormat="1" ht="25.5">
      <c r="A102" s="47">
        <v>95</v>
      </c>
      <c r="B102" s="2" t="s">
        <v>148</v>
      </c>
      <c r="C102" s="11" t="s">
        <v>291</v>
      </c>
      <c r="D102" s="11" t="s">
        <v>285</v>
      </c>
      <c r="E102" s="7">
        <v>115.01</v>
      </c>
      <c r="F102" s="22">
        <v>0</v>
      </c>
      <c r="G102" s="3">
        <f t="shared" si="8"/>
        <v>115.01</v>
      </c>
      <c r="H102" s="76" t="s">
        <v>471</v>
      </c>
      <c r="I102" s="91" t="s">
        <v>459</v>
      </c>
      <c r="J102" s="7">
        <v>0</v>
      </c>
      <c r="K102" s="7">
        <v>0</v>
      </c>
      <c r="L102" s="7">
        <v>0</v>
      </c>
      <c r="M102" s="7"/>
      <c r="N102" s="7"/>
      <c r="O102" s="1">
        <f t="shared" si="9"/>
        <v>0</v>
      </c>
      <c r="P102" s="7"/>
      <c r="Q102" s="1">
        <v>0</v>
      </c>
      <c r="R102" s="22">
        <v>115.01</v>
      </c>
      <c r="S102" s="92"/>
    </row>
    <row r="103" spans="1:19" s="24" customFormat="1" ht="25.5">
      <c r="A103" s="33">
        <v>96</v>
      </c>
      <c r="B103" s="2" t="s">
        <v>148</v>
      </c>
      <c r="C103" s="11" t="s">
        <v>291</v>
      </c>
      <c r="D103" s="11" t="s">
        <v>96</v>
      </c>
      <c r="E103" s="7">
        <v>17301.150000000001</v>
      </c>
      <c r="F103" s="22">
        <v>0</v>
      </c>
      <c r="G103" s="3">
        <f t="shared" si="8"/>
        <v>17301.150000000001</v>
      </c>
      <c r="H103" s="76" t="s">
        <v>471</v>
      </c>
      <c r="I103" s="91" t="s">
        <v>459</v>
      </c>
      <c r="J103" s="7">
        <v>0</v>
      </c>
      <c r="K103" s="7">
        <v>0</v>
      </c>
      <c r="L103" s="7">
        <v>0</v>
      </c>
      <c r="M103" s="7"/>
      <c r="N103" s="7"/>
      <c r="O103" s="1">
        <f t="shared" si="9"/>
        <v>0</v>
      </c>
      <c r="P103" s="7"/>
      <c r="Q103" s="1">
        <v>0</v>
      </c>
      <c r="R103" s="22">
        <v>17301.150000000001</v>
      </c>
      <c r="S103" s="92"/>
    </row>
    <row r="104" spans="1:19" s="24" customFormat="1" ht="25.5">
      <c r="A104" s="47">
        <v>97</v>
      </c>
      <c r="B104" s="2" t="s">
        <v>148</v>
      </c>
      <c r="C104" s="11" t="s">
        <v>286</v>
      </c>
      <c r="D104" s="11" t="s">
        <v>287</v>
      </c>
      <c r="E104" s="7">
        <v>15617.5</v>
      </c>
      <c r="F104" s="22">
        <v>0</v>
      </c>
      <c r="G104" s="3">
        <f t="shared" si="8"/>
        <v>15617.5</v>
      </c>
      <c r="H104" s="76" t="s">
        <v>471</v>
      </c>
      <c r="I104" s="91" t="s">
        <v>459</v>
      </c>
      <c r="J104" s="7">
        <v>0</v>
      </c>
      <c r="K104" s="7">
        <v>0</v>
      </c>
      <c r="L104" s="7">
        <v>0</v>
      </c>
      <c r="M104" s="7"/>
      <c r="N104" s="7"/>
      <c r="O104" s="1">
        <f t="shared" si="9"/>
        <v>0</v>
      </c>
      <c r="P104" s="7"/>
      <c r="Q104" s="1">
        <v>0</v>
      </c>
      <c r="R104" s="22">
        <v>15617.5</v>
      </c>
      <c r="S104" s="92"/>
    </row>
    <row r="105" spans="1:19" s="24" customFormat="1" ht="25.5">
      <c r="A105" s="33">
        <v>98</v>
      </c>
      <c r="B105" s="2" t="s">
        <v>148</v>
      </c>
      <c r="C105" s="11" t="s">
        <v>288</v>
      </c>
      <c r="D105" s="8" t="s">
        <v>289</v>
      </c>
      <c r="E105" s="7">
        <v>793.84</v>
      </c>
      <c r="F105" s="22">
        <v>0</v>
      </c>
      <c r="G105" s="3">
        <f t="shared" si="8"/>
        <v>793.84</v>
      </c>
      <c r="H105" s="76" t="s">
        <v>471</v>
      </c>
      <c r="I105" s="91" t="s">
        <v>459</v>
      </c>
      <c r="J105" s="7">
        <v>0</v>
      </c>
      <c r="K105" s="7">
        <v>0</v>
      </c>
      <c r="L105" s="7">
        <v>0</v>
      </c>
      <c r="M105" s="7"/>
      <c r="N105" s="7"/>
      <c r="O105" s="1">
        <f t="shared" si="9"/>
        <v>0</v>
      </c>
      <c r="P105" s="7"/>
      <c r="Q105" s="1">
        <v>0</v>
      </c>
      <c r="R105" s="22">
        <v>793.84</v>
      </c>
      <c r="S105" s="92"/>
    </row>
    <row r="106" spans="1:19" s="24" customFormat="1" ht="25.5">
      <c r="A106" s="47">
        <v>99</v>
      </c>
      <c r="B106" s="2" t="s">
        <v>148</v>
      </c>
      <c r="C106" s="11" t="s">
        <v>290</v>
      </c>
      <c r="D106" s="8" t="s">
        <v>289</v>
      </c>
      <c r="E106" s="7">
        <v>1613.82</v>
      </c>
      <c r="F106" s="22">
        <v>0</v>
      </c>
      <c r="G106" s="3">
        <f t="shared" si="8"/>
        <v>1613.82</v>
      </c>
      <c r="H106" s="76" t="s">
        <v>471</v>
      </c>
      <c r="I106" s="91" t="s">
        <v>459</v>
      </c>
      <c r="J106" s="7">
        <v>0</v>
      </c>
      <c r="K106" s="7">
        <v>0</v>
      </c>
      <c r="L106" s="7">
        <v>0</v>
      </c>
      <c r="M106" s="7"/>
      <c r="N106" s="7"/>
      <c r="O106" s="1">
        <f t="shared" si="9"/>
        <v>0</v>
      </c>
      <c r="P106" s="7"/>
      <c r="Q106" s="1">
        <v>0</v>
      </c>
      <c r="R106" s="22">
        <v>1613.82</v>
      </c>
      <c r="S106" s="92"/>
    </row>
    <row r="107" spans="1:19" s="24" customFormat="1" ht="25.5">
      <c r="A107" s="33">
        <v>100</v>
      </c>
      <c r="B107" s="2" t="s">
        <v>148</v>
      </c>
      <c r="C107" s="11" t="s">
        <v>291</v>
      </c>
      <c r="D107" s="8" t="s">
        <v>292</v>
      </c>
      <c r="E107" s="7">
        <v>5462.65</v>
      </c>
      <c r="F107" s="22">
        <v>0</v>
      </c>
      <c r="G107" s="3">
        <f t="shared" si="8"/>
        <v>5462.65</v>
      </c>
      <c r="H107" s="76" t="s">
        <v>471</v>
      </c>
      <c r="I107" s="91" t="s">
        <v>459</v>
      </c>
      <c r="J107" s="7">
        <v>0</v>
      </c>
      <c r="K107" s="7">
        <v>0</v>
      </c>
      <c r="L107" s="7">
        <v>0</v>
      </c>
      <c r="M107" s="7"/>
      <c r="N107" s="7"/>
      <c r="O107" s="1">
        <f t="shared" si="9"/>
        <v>0</v>
      </c>
      <c r="P107" s="7"/>
      <c r="Q107" s="1">
        <v>0</v>
      </c>
      <c r="R107" s="22">
        <v>5462.65</v>
      </c>
      <c r="S107" s="92"/>
    </row>
    <row r="108" spans="1:19" s="24" customFormat="1" ht="25.5">
      <c r="A108" s="47">
        <v>101</v>
      </c>
      <c r="B108" s="2" t="s">
        <v>148</v>
      </c>
      <c r="C108" s="11" t="s">
        <v>291</v>
      </c>
      <c r="D108" s="8" t="s">
        <v>293</v>
      </c>
      <c r="E108" s="7">
        <v>7.65</v>
      </c>
      <c r="F108" s="22">
        <v>0</v>
      </c>
      <c r="G108" s="3">
        <f t="shared" si="8"/>
        <v>7.65</v>
      </c>
      <c r="H108" s="76" t="s">
        <v>471</v>
      </c>
      <c r="I108" s="91" t="s">
        <v>459</v>
      </c>
      <c r="J108" s="7">
        <v>0</v>
      </c>
      <c r="K108" s="7">
        <v>0</v>
      </c>
      <c r="L108" s="7">
        <v>0</v>
      </c>
      <c r="M108" s="7"/>
      <c r="N108" s="7"/>
      <c r="O108" s="1">
        <f t="shared" si="9"/>
        <v>0</v>
      </c>
      <c r="P108" s="7"/>
      <c r="Q108" s="1">
        <v>0</v>
      </c>
      <c r="R108" s="22">
        <v>7.65</v>
      </c>
      <c r="S108" s="92"/>
    </row>
    <row r="109" spans="1:19" s="24" customFormat="1" ht="25.5">
      <c r="A109" s="33">
        <v>102</v>
      </c>
      <c r="B109" s="2" t="s">
        <v>148</v>
      </c>
      <c r="C109" s="11" t="s">
        <v>291</v>
      </c>
      <c r="D109" s="8" t="s">
        <v>293</v>
      </c>
      <c r="E109" s="7">
        <v>7.59</v>
      </c>
      <c r="F109" s="22">
        <v>0</v>
      </c>
      <c r="G109" s="3">
        <f t="shared" si="8"/>
        <v>7.59</v>
      </c>
      <c r="H109" s="76" t="s">
        <v>471</v>
      </c>
      <c r="I109" s="91" t="s">
        <v>459</v>
      </c>
      <c r="J109" s="7">
        <v>0</v>
      </c>
      <c r="K109" s="7">
        <v>0</v>
      </c>
      <c r="L109" s="7">
        <v>0</v>
      </c>
      <c r="M109" s="7"/>
      <c r="N109" s="7"/>
      <c r="O109" s="1">
        <f t="shared" si="9"/>
        <v>0</v>
      </c>
      <c r="P109" s="7"/>
      <c r="Q109" s="1">
        <v>0</v>
      </c>
      <c r="R109" s="22">
        <v>7.59</v>
      </c>
      <c r="S109" s="92"/>
    </row>
    <row r="110" spans="1:19" s="24" customFormat="1" ht="25.5">
      <c r="A110" s="47">
        <v>103</v>
      </c>
      <c r="B110" s="2" t="s">
        <v>148</v>
      </c>
      <c r="C110" s="11" t="s">
        <v>291</v>
      </c>
      <c r="D110" s="8" t="s">
        <v>293</v>
      </c>
      <c r="E110" s="7">
        <v>7.58</v>
      </c>
      <c r="F110" s="22">
        <v>0</v>
      </c>
      <c r="G110" s="3">
        <f t="shared" si="8"/>
        <v>7.58</v>
      </c>
      <c r="H110" s="76" t="s">
        <v>471</v>
      </c>
      <c r="I110" s="91" t="s">
        <v>459</v>
      </c>
      <c r="J110" s="7">
        <v>0</v>
      </c>
      <c r="K110" s="7">
        <v>0</v>
      </c>
      <c r="L110" s="7">
        <v>0</v>
      </c>
      <c r="M110" s="7"/>
      <c r="N110" s="7"/>
      <c r="O110" s="1">
        <f t="shared" si="9"/>
        <v>0</v>
      </c>
      <c r="P110" s="7"/>
      <c r="Q110" s="1">
        <v>0</v>
      </c>
      <c r="R110" s="22">
        <v>7.58</v>
      </c>
      <c r="S110" s="92"/>
    </row>
    <row r="111" spans="1:19" s="24" customFormat="1" ht="25.5">
      <c r="A111" s="33">
        <v>104</v>
      </c>
      <c r="B111" s="2" t="s">
        <v>148</v>
      </c>
      <c r="C111" s="11" t="s">
        <v>291</v>
      </c>
      <c r="D111" s="8" t="s">
        <v>293</v>
      </c>
      <c r="E111" s="7">
        <v>7.59</v>
      </c>
      <c r="F111" s="22">
        <v>0</v>
      </c>
      <c r="G111" s="3">
        <f t="shared" si="8"/>
        <v>7.59</v>
      </c>
      <c r="H111" s="76" t="s">
        <v>471</v>
      </c>
      <c r="I111" s="91" t="s">
        <v>459</v>
      </c>
      <c r="J111" s="7">
        <v>0</v>
      </c>
      <c r="K111" s="7">
        <v>0</v>
      </c>
      <c r="L111" s="7">
        <v>0</v>
      </c>
      <c r="M111" s="7"/>
      <c r="N111" s="7"/>
      <c r="O111" s="1">
        <f t="shared" si="9"/>
        <v>0</v>
      </c>
      <c r="P111" s="7"/>
      <c r="Q111" s="1">
        <v>0</v>
      </c>
      <c r="R111" s="22">
        <v>7.59</v>
      </c>
      <c r="S111" s="92"/>
    </row>
    <row r="112" spans="1:19" s="24" customFormat="1" ht="25.5">
      <c r="A112" s="47">
        <v>105</v>
      </c>
      <c r="B112" s="2" t="s">
        <v>148</v>
      </c>
      <c r="C112" s="11" t="s">
        <v>291</v>
      </c>
      <c r="D112" s="8" t="s">
        <v>293</v>
      </c>
      <c r="E112" s="7">
        <v>77.8</v>
      </c>
      <c r="F112" s="22">
        <v>0</v>
      </c>
      <c r="G112" s="3">
        <f t="shared" si="8"/>
        <v>77.8</v>
      </c>
      <c r="H112" s="76" t="s">
        <v>471</v>
      </c>
      <c r="I112" s="91" t="s">
        <v>459</v>
      </c>
      <c r="J112" s="7">
        <v>0</v>
      </c>
      <c r="K112" s="7">
        <v>0</v>
      </c>
      <c r="L112" s="7">
        <v>0</v>
      </c>
      <c r="M112" s="7"/>
      <c r="N112" s="7"/>
      <c r="O112" s="1">
        <f t="shared" si="9"/>
        <v>0</v>
      </c>
      <c r="P112" s="7"/>
      <c r="Q112" s="1">
        <v>0</v>
      </c>
      <c r="R112" s="22">
        <v>77.8</v>
      </c>
      <c r="S112" s="92"/>
    </row>
    <row r="113" spans="1:19" s="24" customFormat="1" ht="25.5">
      <c r="A113" s="33">
        <v>106</v>
      </c>
      <c r="B113" s="2" t="s">
        <v>148</v>
      </c>
      <c r="C113" s="11" t="s">
        <v>291</v>
      </c>
      <c r="D113" s="8" t="s">
        <v>424</v>
      </c>
      <c r="E113" s="7">
        <v>112.35</v>
      </c>
      <c r="F113" s="22">
        <v>0</v>
      </c>
      <c r="G113" s="3">
        <f t="shared" si="8"/>
        <v>112.35</v>
      </c>
      <c r="H113" s="76" t="s">
        <v>471</v>
      </c>
      <c r="I113" s="91" t="s">
        <v>459</v>
      </c>
      <c r="J113" s="7">
        <v>0</v>
      </c>
      <c r="K113" s="7">
        <v>0</v>
      </c>
      <c r="L113" s="7">
        <v>0</v>
      </c>
      <c r="M113" s="7"/>
      <c r="N113" s="7"/>
      <c r="O113" s="1">
        <f t="shared" si="9"/>
        <v>0</v>
      </c>
      <c r="P113" s="7"/>
      <c r="Q113" s="1">
        <v>0</v>
      </c>
      <c r="R113" s="22">
        <v>112.35</v>
      </c>
      <c r="S113" s="92"/>
    </row>
    <row r="114" spans="1:19" s="24" customFormat="1" ht="25.5">
      <c r="A114" s="47">
        <v>107</v>
      </c>
      <c r="B114" s="2" t="s">
        <v>148</v>
      </c>
      <c r="C114" s="11" t="s">
        <v>291</v>
      </c>
      <c r="D114" s="8" t="s">
        <v>424</v>
      </c>
      <c r="E114" s="7">
        <v>158.71</v>
      </c>
      <c r="F114" s="22">
        <v>0</v>
      </c>
      <c r="G114" s="3">
        <f t="shared" si="8"/>
        <v>158.71</v>
      </c>
      <c r="H114" s="76" t="s">
        <v>471</v>
      </c>
      <c r="I114" s="91" t="s">
        <v>459</v>
      </c>
      <c r="J114" s="7">
        <v>0</v>
      </c>
      <c r="K114" s="7">
        <v>0</v>
      </c>
      <c r="L114" s="7">
        <v>0</v>
      </c>
      <c r="M114" s="7"/>
      <c r="N114" s="7"/>
      <c r="O114" s="1">
        <f t="shared" si="9"/>
        <v>0</v>
      </c>
      <c r="P114" s="7"/>
      <c r="Q114" s="1">
        <v>0</v>
      </c>
      <c r="R114" s="22">
        <v>158.71</v>
      </c>
      <c r="S114" s="92"/>
    </row>
    <row r="115" spans="1:19" s="24" customFormat="1" ht="25.5">
      <c r="A115" s="33">
        <v>108</v>
      </c>
      <c r="B115" s="2" t="s">
        <v>148</v>
      </c>
      <c r="C115" s="11" t="s">
        <v>291</v>
      </c>
      <c r="D115" s="8" t="s">
        <v>424</v>
      </c>
      <c r="E115" s="7">
        <v>157.27000000000001</v>
      </c>
      <c r="F115" s="22">
        <v>0</v>
      </c>
      <c r="G115" s="3">
        <f t="shared" si="8"/>
        <v>157.27000000000001</v>
      </c>
      <c r="H115" s="76" t="s">
        <v>471</v>
      </c>
      <c r="I115" s="91" t="s">
        <v>459</v>
      </c>
      <c r="J115" s="7">
        <v>0</v>
      </c>
      <c r="K115" s="7">
        <v>0</v>
      </c>
      <c r="L115" s="7">
        <v>0</v>
      </c>
      <c r="M115" s="7"/>
      <c r="N115" s="7"/>
      <c r="O115" s="1">
        <f t="shared" si="9"/>
        <v>0</v>
      </c>
      <c r="P115" s="7"/>
      <c r="Q115" s="1">
        <v>0</v>
      </c>
      <c r="R115" s="22">
        <v>157.27000000000001</v>
      </c>
      <c r="S115" s="92"/>
    </row>
    <row r="116" spans="1:19" s="24" customFormat="1" ht="25.5">
      <c r="A116" s="47">
        <v>109</v>
      </c>
      <c r="B116" s="2" t="s">
        <v>148</v>
      </c>
      <c r="C116" s="11" t="s">
        <v>291</v>
      </c>
      <c r="D116" s="8" t="s">
        <v>424</v>
      </c>
      <c r="E116" s="7">
        <v>209.14</v>
      </c>
      <c r="F116" s="22">
        <v>0</v>
      </c>
      <c r="G116" s="3">
        <f t="shared" si="8"/>
        <v>209.14</v>
      </c>
      <c r="H116" s="76" t="s">
        <v>471</v>
      </c>
      <c r="I116" s="91" t="s">
        <v>459</v>
      </c>
      <c r="J116" s="7">
        <v>0</v>
      </c>
      <c r="K116" s="7">
        <v>0</v>
      </c>
      <c r="L116" s="7">
        <v>0</v>
      </c>
      <c r="M116" s="7"/>
      <c r="N116" s="7"/>
      <c r="O116" s="1">
        <f t="shared" si="9"/>
        <v>0</v>
      </c>
      <c r="P116" s="7"/>
      <c r="Q116" s="1">
        <v>0</v>
      </c>
      <c r="R116" s="22">
        <v>209.14</v>
      </c>
      <c r="S116" s="92"/>
    </row>
    <row r="117" spans="1:19" s="24" customFormat="1" ht="25.5">
      <c r="A117" s="33">
        <v>110</v>
      </c>
      <c r="B117" s="2" t="s">
        <v>148</v>
      </c>
      <c r="C117" s="11" t="s">
        <v>291</v>
      </c>
      <c r="D117" s="8" t="s">
        <v>424</v>
      </c>
      <c r="E117" s="7">
        <v>232.72</v>
      </c>
      <c r="F117" s="22">
        <v>0</v>
      </c>
      <c r="G117" s="3">
        <f t="shared" si="8"/>
        <v>232.72</v>
      </c>
      <c r="H117" s="76" t="s">
        <v>471</v>
      </c>
      <c r="I117" s="91" t="s">
        <v>459</v>
      </c>
      <c r="J117" s="7">
        <v>0</v>
      </c>
      <c r="K117" s="7">
        <v>0</v>
      </c>
      <c r="L117" s="7">
        <v>0</v>
      </c>
      <c r="M117" s="7"/>
      <c r="N117" s="7"/>
      <c r="O117" s="1">
        <f t="shared" si="9"/>
        <v>0</v>
      </c>
      <c r="P117" s="7"/>
      <c r="Q117" s="1">
        <v>0</v>
      </c>
      <c r="R117" s="22">
        <v>232.72</v>
      </c>
      <c r="S117" s="92"/>
    </row>
    <row r="118" spans="1:19" s="24" customFormat="1" ht="25.5">
      <c r="A118" s="47">
        <v>111</v>
      </c>
      <c r="B118" s="2" t="s">
        <v>148</v>
      </c>
      <c r="C118" s="11" t="s">
        <v>291</v>
      </c>
      <c r="D118" s="8" t="s">
        <v>424</v>
      </c>
      <c r="E118" s="7">
        <v>214.74</v>
      </c>
      <c r="F118" s="22">
        <v>0</v>
      </c>
      <c r="G118" s="3">
        <f t="shared" si="8"/>
        <v>214.74</v>
      </c>
      <c r="H118" s="76" t="s">
        <v>471</v>
      </c>
      <c r="I118" s="91" t="s">
        <v>459</v>
      </c>
      <c r="J118" s="7">
        <v>0</v>
      </c>
      <c r="K118" s="7">
        <v>0</v>
      </c>
      <c r="L118" s="7">
        <v>0</v>
      </c>
      <c r="M118" s="7"/>
      <c r="N118" s="7"/>
      <c r="O118" s="1">
        <f t="shared" si="9"/>
        <v>0</v>
      </c>
      <c r="P118" s="7"/>
      <c r="Q118" s="1">
        <v>0</v>
      </c>
      <c r="R118" s="22">
        <v>214.74</v>
      </c>
      <c r="S118" s="92"/>
    </row>
    <row r="119" spans="1:19" s="24" customFormat="1" ht="25.5">
      <c r="A119" s="33">
        <v>112</v>
      </c>
      <c r="B119" s="2" t="s">
        <v>148</v>
      </c>
      <c r="C119" s="11" t="s">
        <v>291</v>
      </c>
      <c r="D119" s="8" t="s">
        <v>424</v>
      </c>
      <c r="E119" s="7">
        <v>104.63</v>
      </c>
      <c r="F119" s="22">
        <v>0</v>
      </c>
      <c r="G119" s="3">
        <f t="shared" si="8"/>
        <v>104.63</v>
      </c>
      <c r="H119" s="76" t="s">
        <v>471</v>
      </c>
      <c r="I119" s="91" t="s">
        <v>459</v>
      </c>
      <c r="J119" s="7">
        <v>0</v>
      </c>
      <c r="K119" s="7">
        <v>0</v>
      </c>
      <c r="L119" s="7">
        <v>0</v>
      </c>
      <c r="M119" s="7"/>
      <c r="N119" s="7"/>
      <c r="O119" s="1">
        <f t="shared" si="9"/>
        <v>0</v>
      </c>
      <c r="P119" s="7"/>
      <c r="Q119" s="1">
        <v>0</v>
      </c>
      <c r="R119" s="22">
        <v>104.63</v>
      </c>
      <c r="S119" s="92"/>
    </row>
    <row r="120" spans="1:19" s="24" customFormat="1" ht="25.5">
      <c r="A120" s="47">
        <v>113</v>
      </c>
      <c r="B120" s="2" t="s">
        <v>148</v>
      </c>
      <c r="C120" s="11" t="s">
        <v>291</v>
      </c>
      <c r="D120" s="8" t="s">
        <v>424</v>
      </c>
      <c r="E120" s="7">
        <v>21.56</v>
      </c>
      <c r="F120" s="22">
        <v>0</v>
      </c>
      <c r="G120" s="3">
        <f t="shared" si="8"/>
        <v>21.56</v>
      </c>
      <c r="H120" s="76" t="s">
        <v>471</v>
      </c>
      <c r="I120" s="91" t="s">
        <v>459</v>
      </c>
      <c r="J120" s="7">
        <v>0</v>
      </c>
      <c r="K120" s="7">
        <v>0</v>
      </c>
      <c r="L120" s="7">
        <v>0</v>
      </c>
      <c r="M120" s="7"/>
      <c r="N120" s="7"/>
      <c r="O120" s="1">
        <f t="shared" si="9"/>
        <v>0</v>
      </c>
      <c r="P120" s="7"/>
      <c r="Q120" s="1">
        <v>0</v>
      </c>
      <c r="R120" s="22">
        <v>21.56</v>
      </c>
      <c r="S120" s="92"/>
    </row>
    <row r="121" spans="1:19" s="24" customFormat="1" ht="25.5">
      <c r="A121" s="33">
        <v>114</v>
      </c>
      <c r="B121" s="2" t="s">
        <v>148</v>
      </c>
      <c r="C121" s="11" t="s">
        <v>291</v>
      </c>
      <c r="D121" s="8" t="s">
        <v>424</v>
      </c>
      <c r="E121" s="7">
        <v>159.71</v>
      </c>
      <c r="F121" s="22">
        <v>0</v>
      </c>
      <c r="G121" s="3">
        <f t="shared" si="8"/>
        <v>159.71</v>
      </c>
      <c r="H121" s="76" t="s">
        <v>471</v>
      </c>
      <c r="I121" s="91" t="s">
        <v>459</v>
      </c>
      <c r="J121" s="7">
        <v>0</v>
      </c>
      <c r="K121" s="7">
        <v>0</v>
      </c>
      <c r="L121" s="7">
        <v>0</v>
      </c>
      <c r="M121" s="7"/>
      <c r="N121" s="7"/>
      <c r="O121" s="1">
        <f t="shared" si="9"/>
        <v>0</v>
      </c>
      <c r="P121" s="7"/>
      <c r="Q121" s="1">
        <v>0</v>
      </c>
      <c r="R121" s="22">
        <v>159.71</v>
      </c>
      <c r="S121" s="92"/>
    </row>
    <row r="122" spans="1:19" s="24" customFormat="1" ht="25.5">
      <c r="A122" s="47">
        <v>115</v>
      </c>
      <c r="B122" s="2" t="s">
        <v>148</v>
      </c>
      <c r="C122" s="11" t="s">
        <v>291</v>
      </c>
      <c r="D122" s="8" t="s">
        <v>424</v>
      </c>
      <c r="E122" s="7">
        <v>195.23</v>
      </c>
      <c r="F122" s="22">
        <v>0</v>
      </c>
      <c r="G122" s="3">
        <f t="shared" si="8"/>
        <v>195.23</v>
      </c>
      <c r="H122" s="76" t="s">
        <v>471</v>
      </c>
      <c r="I122" s="91" t="s">
        <v>459</v>
      </c>
      <c r="J122" s="7">
        <v>0</v>
      </c>
      <c r="K122" s="7">
        <v>0</v>
      </c>
      <c r="L122" s="7">
        <v>0</v>
      </c>
      <c r="M122" s="7"/>
      <c r="N122" s="7"/>
      <c r="O122" s="1">
        <f t="shared" si="9"/>
        <v>0</v>
      </c>
      <c r="P122" s="7"/>
      <c r="Q122" s="1">
        <v>0</v>
      </c>
      <c r="R122" s="22">
        <v>195.23</v>
      </c>
      <c r="S122" s="92"/>
    </row>
    <row r="123" spans="1:19" s="24" customFormat="1" ht="25.5">
      <c r="A123" s="33">
        <v>116</v>
      </c>
      <c r="B123" s="2" t="s">
        <v>148</v>
      </c>
      <c r="C123" s="11" t="s">
        <v>291</v>
      </c>
      <c r="D123" s="8" t="s">
        <v>424</v>
      </c>
      <c r="E123" s="7">
        <v>213.87</v>
      </c>
      <c r="F123" s="22">
        <v>0</v>
      </c>
      <c r="G123" s="3">
        <f t="shared" si="8"/>
        <v>213.87</v>
      </c>
      <c r="H123" s="76" t="s">
        <v>471</v>
      </c>
      <c r="I123" s="91" t="s">
        <v>459</v>
      </c>
      <c r="J123" s="7">
        <v>0</v>
      </c>
      <c r="K123" s="7">
        <v>0</v>
      </c>
      <c r="L123" s="7">
        <v>0</v>
      </c>
      <c r="M123" s="7"/>
      <c r="N123" s="7"/>
      <c r="O123" s="1">
        <f t="shared" si="9"/>
        <v>0</v>
      </c>
      <c r="P123" s="7"/>
      <c r="Q123" s="1">
        <v>0</v>
      </c>
      <c r="R123" s="22">
        <v>213.87</v>
      </c>
      <c r="S123" s="92"/>
    </row>
    <row r="124" spans="1:19" s="24" customFormat="1" ht="25.5">
      <c r="A124" s="47">
        <v>117</v>
      </c>
      <c r="B124" s="2" t="s">
        <v>148</v>
      </c>
      <c r="C124" s="11" t="s">
        <v>291</v>
      </c>
      <c r="D124" s="8" t="s">
        <v>424</v>
      </c>
      <c r="E124" s="7">
        <v>214.72</v>
      </c>
      <c r="F124" s="22">
        <v>0</v>
      </c>
      <c r="G124" s="3">
        <f t="shared" si="8"/>
        <v>214.72</v>
      </c>
      <c r="H124" s="76" t="s">
        <v>471</v>
      </c>
      <c r="I124" s="91" t="s">
        <v>459</v>
      </c>
      <c r="J124" s="7">
        <v>0</v>
      </c>
      <c r="K124" s="7">
        <v>0</v>
      </c>
      <c r="L124" s="7">
        <v>0</v>
      </c>
      <c r="M124" s="7"/>
      <c r="N124" s="7"/>
      <c r="O124" s="1">
        <f t="shared" si="9"/>
        <v>0</v>
      </c>
      <c r="P124" s="7"/>
      <c r="Q124" s="1">
        <v>0</v>
      </c>
      <c r="R124" s="22">
        <v>214.72</v>
      </c>
      <c r="S124" s="92"/>
    </row>
    <row r="125" spans="1:19" s="24" customFormat="1" ht="25.5">
      <c r="A125" s="33">
        <v>118</v>
      </c>
      <c r="B125" s="2" t="s">
        <v>148</v>
      </c>
      <c r="C125" s="8" t="s">
        <v>153</v>
      </c>
      <c r="D125" s="21" t="s">
        <v>294</v>
      </c>
      <c r="E125" s="7">
        <v>101.78</v>
      </c>
      <c r="F125" s="22">
        <v>0</v>
      </c>
      <c r="G125" s="3">
        <f t="shared" si="8"/>
        <v>101.78</v>
      </c>
      <c r="H125" s="76" t="s">
        <v>471</v>
      </c>
      <c r="I125" s="91" t="s">
        <v>459</v>
      </c>
      <c r="J125" s="7">
        <v>0</v>
      </c>
      <c r="K125" s="7">
        <v>0</v>
      </c>
      <c r="L125" s="7">
        <v>0</v>
      </c>
      <c r="M125" s="7"/>
      <c r="N125" s="7"/>
      <c r="O125" s="1">
        <f t="shared" si="9"/>
        <v>0</v>
      </c>
      <c r="P125" s="7"/>
      <c r="Q125" s="1">
        <v>0</v>
      </c>
      <c r="R125" s="22">
        <v>101.78</v>
      </c>
      <c r="S125" s="92"/>
    </row>
    <row r="126" spans="1:19" s="24" customFormat="1" ht="25.5">
      <c r="A126" s="47">
        <v>119</v>
      </c>
      <c r="B126" s="2" t="s">
        <v>148</v>
      </c>
      <c r="C126" s="8" t="s">
        <v>295</v>
      </c>
      <c r="D126" s="8" t="s">
        <v>296</v>
      </c>
      <c r="E126" s="7">
        <v>2547.9899999999998</v>
      </c>
      <c r="F126" s="22">
        <v>0</v>
      </c>
      <c r="G126" s="3">
        <f t="shared" si="8"/>
        <v>2547.9899999999998</v>
      </c>
      <c r="H126" s="76" t="s">
        <v>471</v>
      </c>
      <c r="I126" s="91" t="s">
        <v>459</v>
      </c>
      <c r="J126" s="7">
        <v>0</v>
      </c>
      <c r="K126" s="7">
        <v>0</v>
      </c>
      <c r="L126" s="7">
        <v>0</v>
      </c>
      <c r="M126" s="7"/>
      <c r="N126" s="7"/>
      <c r="O126" s="1">
        <f t="shared" si="9"/>
        <v>0</v>
      </c>
      <c r="P126" s="7"/>
      <c r="Q126" s="1">
        <v>0</v>
      </c>
      <c r="R126" s="22">
        <v>2547.9899999999998</v>
      </c>
      <c r="S126" s="92"/>
    </row>
    <row r="127" spans="1:19" s="24" customFormat="1" ht="25.5">
      <c r="A127" s="33">
        <v>120</v>
      </c>
      <c r="B127" s="2" t="s">
        <v>148</v>
      </c>
      <c r="C127" s="8" t="s">
        <v>153</v>
      </c>
      <c r="D127" s="8" t="s">
        <v>424</v>
      </c>
      <c r="E127" s="7">
        <v>13.25</v>
      </c>
      <c r="F127" s="22">
        <v>0</v>
      </c>
      <c r="G127" s="3">
        <f t="shared" si="8"/>
        <v>13.25</v>
      </c>
      <c r="H127" s="76" t="s">
        <v>471</v>
      </c>
      <c r="I127" s="91" t="s">
        <v>459</v>
      </c>
      <c r="J127" s="7">
        <v>0</v>
      </c>
      <c r="K127" s="7">
        <v>0</v>
      </c>
      <c r="L127" s="7">
        <v>0</v>
      </c>
      <c r="M127" s="7"/>
      <c r="N127" s="7"/>
      <c r="O127" s="1">
        <f t="shared" si="9"/>
        <v>0</v>
      </c>
      <c r="P127" s="7"/>
      <c r="Q127" s="1">
        <v>0</v>
      </c>
      <c r="R127" s="22">
        <v>13.25</v>
      </c>
      <c r="S127" s="92"/>
    </row>
    <row r="128" spans="1:19" s="24" customFormat="1" ht="25.5">
      <c r="A128" s="47">
        <v>121</v>
      </c>
      <c r="B128" s="2" t="s">
        <v>148</v>
      </c>
      <c r="C128" s="11" t="s">
        <v>297</v>
      </c>
      <c r="D128" s="8" t="s">
        <v>424</v>
      </c>
      <c r="E128" s="22">
        <v>174199.75</v>
      </c>
      <c r="F128" s="22">
        <v>0</v>
      </c>
      <c r="G128" s="3">
        <f t="shared" si="8"/>
        <v>174199.75</v>
      </c>
      <c r="H128" s="76" t="s">
        <v>471</v>
      </c>
      <c r="I128" s="91" t="s">
        <v>459</v>
      </c>
      <c r="J128" s="7">
        <v>0</v>
      </c>
      <c r="K128" s="7">
        <v>0</v>
      </c>
      <c r="L128" s="7">
        <v>0</v>
      </c>
      <c r="M128" s="7"/>
      <c r="N128" s="7"/>
      <c r="O128" s="1">
        <f t="shared" si="9"/>
        <v>0</v>
      </c>
      <c r="P128" s="7"/>
      <c r="Q128" s="1">
        <v>0</v>
      </c>
      <c r="R128" s="22">
        <v>174199.75</v>
      </c>
      <c r="S128" s="92"/>
    </row>
    <row r="129" spans="1:19" s="24" customFormat="1" ht="51">
      <c r="A129" s="33">
        <v>122</v>
      </c>
      <c r="B129" s="2" t="s">
        <v>148</v>
      </c>
      <c r="C129" s="11" t="s">
        <v>151</v>
      </c>
      <c r="D129" s="11" t="s">
        <v>298</v>
      </c>
      <c r="E129" s="9">
        <v>2510.4699999999998</v>
      </c>
      <c r="F129" s="22">
        <v>0</v>
      </c>
      <c r="G129" s="3">
        <f t="shared" si="8"/>
        <v>2510.4699999999998</v>
      </c>
      <c r="H129" s="76" t="s">
        <v>471</v>
      </c>
      <c r="I129" s="91" t="s">
        <v>459</v>
      </c>
      <c r="J129" s="7">
        <v>0</v>
      </c>
      <c r="K129" s="7">
        <v>0</v>
      </c>
      <c r="L129" s="7">
        <v>0</v>
      </c>
      <c r="M129" s="7"/>
      <c r="N129" s="7"/>
      <c r="O129" s="1">
        <f t="shared" si="9"/>
        <v>0</v>
      </c>
      <c r="P129" s="7"/>
      <c r="Q129" s="1">
        <v>0</v>
      </c>
      <c r="R129" s="22">
        <v>2510.4699999999998</v>
      </c>
      <c r="S129" s="92"/>
    </row>
    <row r="130" spans="1:19" s="24" customFormat="1" ht="51">
      <c r="A130" s="47">
        <v>123</v>
      </c>
      <c r="B130" s="2" t="s">
        <v>148</v>
      </c>
      <c r="C130" s="11" t="s">
        <v>151</v>
      </c>
      <c r="D130" s="11" t="s">
        <v>299</v>
      </c>
      <c r="E130" s="9">
        <v>2386</v>
      </c>
      <c r="F130" s="22">
        <v>0</v>
      </c>
      <c r="G130" s="3">
        <f t="shared" si="8"/>
        <v>2386</v>
      </c>
      <c r="H130" s="76" t="s">
        <v>471</v>
      </c>
      <c r="I130" s="91" t="s">
        <v>459</v>
      </c>
      <c r="J130" s="7">
        <v>0</v>
      </c>
      <c r="K130" s="7">
        <v>0</v>
      </c>
      <c r="L130" s="7">
        <v>0</v>
      </c>
      <c r="M130" s="7"/>
      <c r="N130" s="7"/>
      <c r="O130" s="1">
        <f t="shared" si="9"/>
        <v>0</v>
      </c>
      <c r="P130" s="7"/>
      <c r="Q130" s="1">
        <v>0</v>
      </c>
      <c r="R130" s="22">
        <v>2386</v>
      </c>
      <c r="S130" s="92"/>
    </row>
    <row r="131" spans="1:19" s="24" customFormat="1" ht="38.25">
      <c r="A131" s="33">
        <v>124</v>
      </c>
      <c r="B131" s="2" t="s">
        <v>148</v>
      </c>
      <c r="C131" s="11" t="s">
        <v>153</v>
      </c>
      <c r="D131" s="11" t="s">
        <v>300</v>
      </c>
      <c r="E131" s="7">
        <v>70.3</v>
      </c>
      <c r="F131" s="22">
        <v>0</v>
      </c>
      <c r="G131" s="3">
        <f t="shared" si="8"/>
        <v>70.3</v>
      </c>
      <c r="H131" s="76" t="s">
        <v>471</v>
      </c>
      <c r="I131" s="91" t="s">
        <v>459</v>
      </c>
      <c r="J131" s="7">
        <v>0</v>
      </c>
      <c r="K131" s="7">
        <v>0</v>
      </c>
      <c r="L131" s="7">
        <v>0</v>
      </c>
      <c r="M131" s="7"/>
      <c r="N131" s="7"/>
      <c r="O131" s="1">
        <f t="shared" si="9"/>
        <v>0</v>
      </c>
      <c r="P131" s="7"/>
      <c r="Q131" s="1">
        <v>0</v>
      </c>
      <c r="R131" s="22">
        <v>70.3</v>
      </c>
      <c r="S131" s="92"/>
    </row>
    <row r="132" spans="1:19" s="24" customFormat="1" ht="76.5">
      <c r="A132" s="47">
        <v>125</v>
      </c>
      <c r="B132" s="2" t="s">
        <v>148</v>
      </c>
      <c r="C132" s="2" t="s">
        <v>153</v>
      </c>
      <c r="D132" s="2" t="s">
        <v>301</v>
      </c>
      <c r="E132" s="9">
        <v>65306.9</v>
      </c>
      <c r="F132" s="22">
        <v>0</v>
      </c>
      <c r="G132" s="3">
        <f t="shared" si="8"/>
        <v>65306.9</v>
      </c>
      <c r="H132" s="76" t="s">
        <v>471</v>
      </c>
      <c r="I132" s="91" t="s">
        <v>459</v>
      </c>
      <c r="J132" s="7">
        <v>0</v>
      </c>
      <c r="K132" s="7">
        <v>0</v>
      </c>
      <c r="L132" s="7">
        <v>0</v>
      </c>
      <c r="M132" s="7"/>
      <c r="N132" s="7"/>
      <c r="O132" s="1">
        <f t="shared" si="9"/>
        <v>0</v>
      </c>
      <c r="P132" s="7"/>
      <c r="Q132" s="1">
        <v>0</v>
      </c>
      <c r="R132" s="22">
        <v>65306.9</v>
      </c>
      <c r="S132" s="92"/>
    </row>
    <row r="133" spans="1:19" s="24" customFormat="1" ht="38.25">
      <c r="A133" s="33">
        <v>126</v>
      </c>
      <c r="B133" s="2" t="s">
        <v>148</v>
      </c>
      <c r="C133" s="11" t="s">
        <v>153</v>
      </c>
      <c r="D133" s="11" t="s">
        <v>302</v>
      </c>
      <c r="E133" s="9">
        <v>1441</v>
      </c>
      <c r="F133" s="22">
        <v>0</v>
      </c>
      <c r="G133" s="3">
        <f t="shared" si="8"/>
        <v>1441</v>
      </c>
      <c r="H133" s="76" t="s">
        <v>471</v>
      </c>
      <c r="I133" s="91" t="s">
        <v>459</v>
      </c>
      <c r="J133" s="7">
        <v>0</v>
      </c>
      <c r="K133" s="7">
        <v>0</v>
      </c>
      <c r="L133" s="7">
        <v>0</v>
      </c>
      <c r="M133" s="7"/>
      <c r="N133" s="7"/>
      <c r="O133" s="1">
        <f t="shared" si="9"/>
        <v>0</v>
      </c>
      <c r="P133" s="7"/>
      <c r="Q133" s="1">
        <v>0</v>
      </c>
      <c r="R133" s="22">
        <v>1441</v>
      </c>
      <c r="S133" s="92"/>
    </row>
    <row r="134" spans="1:19" s="24" customFormat="1" ht="38.25">
      <c r="A134" s="47">
        <v>127</v>
      </c>
      <c r="B134" s="2" t="s">
        <v>148</v>
      </c>
      <c r="C134" s="11" t="s">
        <v>155</v>
      </c>
      <c r="D134" s="11" t="s">
        <v>316</v>
      </c>
      <c r="E134" s="9">
        <v>129.88999999999999</v>
      </c>
      <c r="F134" s="22">
        <v>0</v>
      </c>
      <c r="G134" s="3">
        <f t="shared" si="8"/>
        <v>129.88999999999999</v>
      </c>
      <c r="H134" s="72" t="s">
        <v>364</v>
      </c>
      <c r="I134" s="91" t="s">
        <v>361</v>
      </c>
      <c r="J134" s="7">
        <v>0</v>
      </c>
      <c r="K134" s="7">
        <f t="shared" ref="K134:K155" si="14">E134</f>
        <v>129.88999999999999</v>
      </c>
      <c r="L134" s="7">
        <v>0</v>
      </c>
      <c r="M134" s="7"/>
      <c r="N134" s="7"/>
      <c r="O134" s="1">
        <f t="shared" si="9"/>
        <v>0</v>
      </c>
      <c r="P134" s="7"/>
      <c r="Q134" s="7">
        <v>0</v>
      </c>
      <c r="R134" s="22">
        <v>0</v>
      </c>
      <c r="S134" s="92"/>
    </row>
    <row r="135" spans="1:19" s="24" customFormat="1" ht="38.25">
      <c r="A135" s="33">
        <v>128</v>
      </c>
      <c r="B135" s="2" t="s">
        <v>148</v>
      </c>
      <c r="C135" s="11" t="s">
        <v>155</v>
      </c>
      <c r="D135" s="2" t="s">
        <v>317</v>
      </c>
      <c r="E135" s="9">
        <v>91.3</v>
      </c>
      <c r="F135" s="22">
        <v>0</v>
      </c>
      <c r="G135" s="3">
        <f t="shared" si="8"/>
        <v>91.3</v>
      </c>
      <c r="H135" s="72" t="s">
        <v>364</v>
      </c>
      <c r="I135" s="91" t="s">
        <v>361</v>
      </c>
      <c r="J135" s="7">
        <v>0</v>
      </c>
      <c r="K135" s="7">
        <f t="shared" si="14"/>
        <v>91.3</v>
      </c>
      <c r="L135" s="7">
        <v>0</v>
      </c>
      <c r="M135" s="7"/>
      <c r="N135" s="7"/>
      <c r="O135" s="1">
        <f t="shared" si="9"/>
        <v>0</v>
      </c>
      <c r="P135" s="7"/>
      <c r="Q135" s="7">
        <v>0</v>
      </c>
      <c r="R135" s="22">
        <v>0</v>
      </c>
      <c r="S135" s="92"/>
    </row>
    <row r="136" spans="1:19" s="24" customFormat="1" ht="51">
      <c r="A136" s="47">
        <v>129</v>
      </c>
      <c r="B136" s="2" t="s">
        <v>148</v>
      </c>
      <c r="C136" s="11" t="s">
        <v>318</v>
      </c>
      <c r="D136" s="11" t="s">
        <v>319</v>
      </c>
      <c r="E136" s="9">
        <v>1136.99</v>
      </c>
      <c r="F136" s="22">
        <v>0</v>
      </c>
      <c r="G136" s="3">
        <f t="shared" si="8"/>
        <v>1136.99</v>
      </c>
      <c r="H136" s="76" t="s">
        <v>364</v>
      </c>
      <c r="I136" s="91" t="s">
        <v>361</v>
      </c>
      <c r="J136" s="7">
        <v>0</v>
      </c>
      <c r="K136" s="7">
        <f t="shared" si="14"/>
        <v>1136.99</v>
      </c>
      <c r="L136" s="7">
        <v>0</v>
      </c>
      <c r="M136" s="7"/>
      <c r="N136" s="7"/>
      <c r="O136" s="1">
        <f t="shared" si="9"/>
        <v>0</v>
      </c>
      <c r="P136" s="7"/>
      <c r="Q136" s="7">
        <v>0</v>
      </c>
      <c r="R136" s="22">
        <v>0</v>
      </c>
      <c r="S136" s="92"/>
    </row>
    <row r="137" spans="1:19" s="24" customFormat="1" ht="38.25">
      <c r="A137" s="33">
        <v>130</v>
      </c>
      <c r="B137" s="2" t="s">
        <v>148</v>
      </c>
      <c r="C137" s="11" t="s">
        <v>153</v>
      </c>
      <c r="D137" s="2" t="s">
        <v>320</v>
      </c>
      <c r="E137" s="9">
        <v>137.94</v>
      </c>
      <c r="F137" s="22">
        <v>0</v>
      </c>
      <c r="G137" s="3">
        <f t="shared" ref="G137:G180" si="15">E137+F137</f>
        <v>137.94</v>
      </c>
      <c r="H137" s="76" t="s">
        <v>364</v>
      </c>
      <c r="I137" s="91" t="s">
        <v>361</v>
      </c>
      <c r="J137" s="7">
        <v>0</v>
      </c>
      <c r="K137" s="7">
        <f t="shared" si="14"/>
        <v>137.94</v>
      </c>
      <c r="L137" s="7">
        <v>0</v>
      </c>
      <c r="M137" s="7"/>
      <c r="N137" s="7"/>
      <c r="O137" s="1">
        <f t="shared" ref="O137:O180" si="16">L137-M137-N137-P137</f>
        <v>0</v>
      </c>
      <c r="P137" s="7"/>
      <c r="Q137" s="7">
        <v>0</v>
      </c>
      <c r="R137" s="22">
        <v>0</v>
      </c>
      <c r="S137" s="92"/>
    </row>
    <row r="138" spans="1:19" s="24" customFormat="1" ht="38.25">
      <c r="A138" s="47">
        <v>131</v>
      </c>
      <c r="B138" s="2" t="s">
        <v>148</v>
      </c>
      <c r="C138" s="11" t="s">
        <v>155</v>
      </c>
      <c r="D138" s="11" t="s">
        <v>321</v>
      </c>
      <c r="E138" s="9">
        <v>129.88999999999999</v>
      </c>
      <c r="F138" s="22">
        <v>0</v>
      </c>
      <c r="G138" s="3">
        <f t="shared" si="15"/>
        <v>129.88999999999999</v>
      </c>
      <c r="H138" s="76" t="s">
        <v>364</v>
      </c>
      <c r="I138" s="91" t="s">
        <v>361</v>
      </c>
      <c r="J138" s="7">
        <v>0</v>
      </c>
      <c r="K138" s="7">
        <f t="shared" si="14"/>
        <v>129.88999999999999</v>
      </c>
      <c r="L138" s="7">
        <v>0</v>
      </c>
      <c r="M138" s="7"/>
      <c r="N138" s="7"/>
      <c r="O138" s="1">
        <f t="shared" si="16"/>
        <v>0</v>
      </c>
      <c r="P138" s="7"/>
      <c r="Q138" s="7">
        <v>0</v>
      </c>
      <c r="R138" s="22">
        <v>0</v>
      </c>
      <c r="S138" s="92"/>
    </row>
    <row r="139" spans="1:19" s="24" customFormat="1" ht="51">
      <c r="A139" s="33">
        <v>132</v>
      </c>
      <c r="B139" s="2" t="s">
        <v>148</v>
      </c>
      <c r="C139" s="11" t="s">
        <v>153</v>
      </c>
      <c r="D139" s="11" t="s">
        <v>322</v>
      </c>
      <c r="E139" s="9">
        <v>15.100000000000001</v>
      </c>
      <c r="F139" s="22">
        <v>0</v>
      </c>
      <c r="G139" s="3">
        <f t="shared" si="15"/>
        <v>15.100000000000001</v>
      </c>
      <c r="H139" s="76" t="s">
        <v>364</v>
      </c>
      <c r="I139" s="91" t="s">
        <v>361</v>
      </c>
      <c r="J139" s="7">
        <v>0</v>
      </c>
      <c r="K139" s="7">
        <f t="shared" si="14"/>
        <v>15.100000000000001</v>
      </c>
      <c r="L139" s="7">
        <v>0</v>
      </c>
      <c r="M139" s="7"/>
      <c r="N139" s="7"/>
      <c r="O139" s="1">
        <f t="shared" si="16"/>
        <v>0</v>
      </c>
      <c r="P139" s="7"/>
      <c r="Q139" s="7">
        <v>0</v>
      </c>
      <c r="R139" s="22">
        <v>0</v>
      </c>
      <c r="S139" s="92"/>
    </row>
    <row r="140" spans="1:19" s="24" customFormat="1" ht="38.25">
      <c r="A140" s="47">
        <v>133</v>
      </c>
      <c r="B140" s="2" t="s">
        <v>148</v>
      </c>
      <c r="C140" s="11" t="s">
        <v>153</v>
      </c>
      <c r="D140" s="11" t="s">
        <v>323</v>
      </c>
      <c r="E140" s="9">
        <v>34.200000000000003</v>
      </c>
      <c r="F140" s="22">
        <v>0</v>
      </c>
      <c r="G140" s="3">
        <f t="shared" si="15"/>
        <v>34.200000000000003</v>
      </c>
      <c r="H140" s="76" t="s">
        <v>364</v>
      </c>
      <c r="I140" s="91" t="s">
        <v>361</v>
      </c>
      <c r="J140" s="7">
        <v>0</v>
      </c>
      <c r="K140" s="7">
        <f t="shared" si="14"/>
        <v>34.200000000000003</v>
      </c>
      <c r="L140" s="7">
        <v>0</v>
      </c>
      <c r="M140" s="7"/>
      <c r="N140" s="7"/>
      <c r="O140" s="1">
        <f t="shared" si="16"/>
        <v>0</v>
      </c>
      <c r="P140" s="7"/>
      <c r="Q140" s="7">
        <v>0</v>
      </c>
      <c r="R140" s="22">
        <v>0</v>
      </c>
      <c r="S140" s="92"/>
    </row>
    <row r="141" spans="1:19" s="24" customFormat="1" ht="38.25">
      <c r="A141" s="33">
        <v>134</v>
      </c>
      <c r="B141" s="2" t="s">
        <v>148</v>
      </c>
      <c r="C141" s="11" t="s">
        <v>153</v>
      </c>
      <c r="D141" s="11" t="s">
        <v>324</v>
      </c>
      <c r="E141" s="9">
        <v>162.72999999999999</v>
      </c>
      <c r="F141" s="22">
        <v>0</v>
      </c>
      <c r="G141" s="3">
        <f t="shared" si="15"/>
        <v>162.72999999999999</v>
      </c>
      <c r="H141" s="76" t="s">
        <v>364</v>
      </c>
      <c r="I141" s="91" t="s">
        <v>361</v>
      </c>
      <c r="J141" s="7">
        <v>0</v>
      </c>
      <c r="K141" s="7">
        <f t="shared" si="14"/>
        <v>162.72999999999999</v>
      </c>
      <c r="L141" s="7">
        <v>0</v>
      </c>
      <c r="M141" s="7"/>
      <c r="N141" s="7"/>
      <c r="O141" s="1">
        <f t="shared" si="16"/>
        <v>0</v>
      </c>
      <c r="P141" s="7"/>
      <c r="Q141" s="7">
        <v>0</v>
      </c>
      <c r="R141" s="22">
        <v>0</v>
      </c>
      <c r="S141" s="92"/>
    </row>
    <row r="142" spans="1:19" s="24" customFormat="1" ht="51">
      <c r="A142" s="47">
        <v>135</v>
      </c>
      <c r="B142" s="2" t="s">
        <v>148</v>
      </c>
      <c r="C142" s="11" t="s">
        <v>153</v>
      </c>
      <c r="D142" s="11" t="s">
        <v>325</v>
      </c>
      <c r="E142" s="9">
        <v>172.73</v>
      </c>
      <c r="F142" s="22">
        <v>0</v>
      </c>
      <c r="G142" s="3">
        <f t="shared" si="15"/>
        <v>172.73</v>
      </c>
      <c r="H142" s="76" t="s">
        <v>364</v>
      </c>
      <c r="I142" s="91" t="s">
        <v>361</v>
      </c>
      <c r="J142" s="7">
        <v>0</v>
      </c>
      <c r="K142" s="7">
        <f t="shared" si="14"/>
        <v>172.73</v>
      </c>
      <c r="L142" s="7">
        <v>0</v>
      </c>
      <c r="M142" s="7"/>
      <c r="N142" s="7"/>
      <c r="O142" s="1">
        <f t="shared" si="16"/>
        <v>0</v>
      </c>
      <c r="P142" s="7"/>
      <c r="Q142" s="7">
        <v>0</v>
      </c>
      <c r="R142" s="22">
        <v>0</v>
      </c>
      <c r="S142" s="92"/>
    </row>
    <row r="143" spans="1:19" s="24" customFormat="1" ht="38.25">
      <c r="A143" s="33">
        <v>136</v>
      </c>
      <c r="B143" s="2" t="s">
        <v>148</v>
      </c>
      <c r="C143" s="11" t="s">
        <v>153</v>
      </c>
      <c r="D143" s="11" t="s">
        <v>326</v>
      </c>
      <c r="E143" s="9">
        <v>94.05</v>
      </c>
      <c r="F143" s="22">
        <v>0</v>
      </c>
      <c r="G143" s="3">
        <f t="shared" si="15"/>
        <v>94.05</v>
      </c>
      <c r="H143" s="76" t="s">
        <v>364</v>
      </c>
      <c r="I143" s="91" t="s">
        <v>361</v>
      </c>
      <c r="J143" s="7">
        <v>0</v>
      </c>
      <c r="K143" s="7">
        <f t="shared" si="14"/>
        <v>94.05</v>
      </c>
      <c r="L143" s="7">
        <v>0</v>
      </c>
      <c r="M143" s="7"/>
      <c r="N143" s="7"/>
      <c r="O143" s="1">
        <f t="shared" si="16"/>
        <v>0</v>
      </c>
      <c r="P143" s="7"/>
      <c r="Q143" s="7">
        <v>0</v>
      </c>
      <c r="R143" s="22">
        <v>0</v>
      </c>
      <c r="S143" s="92"/>
    </row>
    <row r="144" spans="1:19" s="24" customFormat="1" ht="51">
      <c r="A144" s="47">
        <v>137</v>
      </c>
      <c r="B144" s="2" t="s">
        <v>148</v>
      </c>
      <c r="C144" s="11" t="s">
        <v>153</v>
      </c>
      <c r="D144" s="11" t="s">
        <v>327</v>
      </c>
      <c r="E144" s="9">
        <v>181.31</v>
      </c>
      <c r="F144" s="22">
        <v>0</v>
      </c>
      <c r="G144" s="3">
        <f t="shared" si="15"/>
        <v>181.31</v>
      </c>
      <c r="H144" s="76" t="s">
        <v>364</v>
      </c>
      <c r="I144" s="91" t="s">
        <v>361</v>
      </c>
      <c r="J144" s="7">
        <v>0</v>
      </c>
      <c r="K144" s="7">
        <f t="shared" si="14"/>
        <v>181.31</v>
      </c>
      <c r="L144" s="7">
        <v>0</v>
      </c>
      <c r="M144" s="7"/>
      <c r="N144" s="7"/>
      <c r="O144" s="1">
        <f t="shared" si="16"/>
        <v>0</v>
      </c>
      <c r="P144" s="7"/>
      <c r="Q144" s="7">
        <v>0</v>
      </c>
      <c r="R144" s="22">
        <v>0</v>
      </c>
      <c r="S144" s="92"/>
    </row>
    <row r="145" spans="1:19" s="24" customFormat="1" ht="76.5">
      <c r="A145" s="33">
        <v>138</v>
      </c>
      <c r="B145" s="2" t="s">
        <v>148</v>
      </c>
      <c r="C145" s="11" t="s">
        <v>153</v>
      </c>
      <c r="D145" s="11" t="s">
        <v>328</v>
      </c>
      <c r="E145" s="9">
        <v>300.93</v>
      </c>
      <c r="F145" s="22">
        <v>0</v>
      </c>
      <c r="G145" s="3">
        <f t="shared" si="15"/>
        <v>300.93</v>
      </c>
      <c r="H145" s="76" t="s">
        <v>364</v>
      </c>
      <c r="I145" s="91" t="s">
        <v>361</v>
      </c>
      <c r="J145" s="7">
        <v>0</v>
      </c>
      <c r="K145" s="7">
        <f t="shared" si="14"/>
        <v>300.93</v>
      </c>
      <c r="L145" s="7">
        <v>0</v>
      </c>
      <c r="M145" s="7"/>
      <c r="N145" s="7"/>
      <c r="O145" s="1">
        <f t="shared" si="16"/>
        <v>0</v>
      </c>
      <c r="P145" s="7"/>
      <c r="Q145" s="7">
        <v>0</v>
      </c>
      <c r="R145" s="22">
        <v>0</v>
      </c>
      <c r="S145" s="92"/>
    </row>
    <row r="146" spans="1:19" s="24" customFormat="1" ht="38.25">
      <c r="A146" s="47">
        <v>139</v>
      </c>
      <c r="B146" s="2" t="s">
        <v>148</v>
      </c>
      <c r="C146" s="11" t="s">
        <v>153</v>
      </c>
      <c r="D146" s="11" t="s">
        <v>329</v>
      </c>
      <c r="E146" s="9">
        <v>7850</v>
      </c>
      <c r="F146" s="22">
        <v>0</v>
      </c>
      <c r="G146" s="3">
        <f t="shared" si="15"/>
        <v>7850</v>
      </c>
      <c r="H146" s="72" t="s">
        <v>429</v>
      </c>
      <c r="I146" s="91" t="s">
        <v>366</v>
      </c>
      <c r="J146" s="7">
        <v>0</v>
      </c>
      <c r="K146" s="7">
        <f t="shared" si="14"/>
        <v>7850</v>
      </c>
      <c r="L146" s="7">
        <v>0</v>
      </c>
      <c r="M146" s="7"/>
      <c r="N146" s="7"/>
      <c r="O146" s="1">
        <f t="shared" si="16"/>
        <v>0</v>
      </c>
      <c r="P146" s="7"/>
      <c r="Q146" s="7">
        <v>0</v>
      </c>
      <c r="R146" s="22">
        <v>0</v>
      </c>
      <c r="S146" s="92"/>
    </row>
    <row r="147" spans="1:19" s="24" customFormat="1" ht="51">
      <c r="A147" s="33">
        <v>140</v>
      </c>
      <c r="B147" s="2" t="s">
        <v>148</v>
      </c>
      <c r="C147" s="11" t="s">
        <v>153</v>
      </c>
      <c r="D147" s="11" t="s">
        <v>330</v>
      </c>
      <c r="E147" s="9">
        <v>554.71</v>
      </c>
      <c r="F147" s="22">
        <v>0</v>
      </c>
      <c r="G147" s="3">
        <f t="shared" si="15"/>
        <v>554.71</v>
      </c>
      <c r="H147" s="76" t="s">
        <v>364</v>
      </c>
      <c r="I147" s="91" t="s">
        <v>361</v>
      </c>
      <c r="J147" s="7">
        <v>0</v>
      </c>
      <c r="K147" s="7">
        <f t="shared" si="14"/>
        <v>554.71</v>
      </c>
      <c r="L147" s="7">
        <v>0</v>
      </c>
      <c r="M147" s="7"/>
      <c r="N147" s="7"/>
      <c r="O147" s="1">
        <f t="shared" si="16"/>
        <v>0</v>
      </c>
      <c r="P147" s="7"/>
      <c r="Q147" s="7">
        <v>0</v>
      </c>
      <c r="R147" s="22">
        <v>0</v>
      </c>
      <c r="S147" s="92"/>
    </row>
    <row r="148" spans="1:19" s="24" customFormat="1" ht="38.25">
      <c r="A148" s="47">
        <v>141</v>
      </c>
      <c r="B148" s="2" t="s">
        <v>148</v>
      </c>
      <c r="C148" s="11" t="s">
        <v>153</v>
      </c>
      <c r="D148" s="11" t="s">
        <v>331</v>
      </c>
      <c r="E148" s="9">
        <v>64.599999999999994</v>
      </c>
      <c r="F148" s="22">
        <v>0</v>
      </c>
      <c r="G148" s="3">
        <f t="shared" si="15"/>
        <v>64.599999999999994</v>
      </c>
      <c r="H148" s="76" t="s">
        <v>364</v>
      </c>
      <c r="I148" s="91" t="s">
        <v>361</v>
      </c>
      <c r="J148" s="7">
        <v>0</v>
      </c>
      <c r="K148" s="7">
        <f t="shared" si="14"/>
        <v>64.599999999999994</v>
      </c>
      <c r="L148" s="7">
        <v>0</v>
      </c>
      <c r="M148" s="7"/>
      <c r="N148" s="7"/>
      <c r="O148" s="1">
        <f t="shared" si="16"/>
        <v>0</v>
      </c>
      <c r="P148" s="7"/>
      <c r="Q148" s="7">
        <v>0</v>
      </c>
      <c r="R148" s="22">
        <v>0</v>
      </c>
      <c r="S148" s="92"/>
    </row>
    <row r="149" spans="1:19" s="24" customFormat="1" ht="38.25">
      <c r="A149" s="33">
        <v>142</v>
      </c>
      <c r="B149" s="2" t="s">
        <v>148</v>
      </c>
      <c r="C149" s="11" t="s">
        <v>155</v>
      </c>
      <c r="D149" s="11" t="s">
        <v>332</v>
      </c>
      <c r="E149" s="9">
        <v>418.73</v>
      </c>
      <c r="F149" s="22">
        <v>0</v>
      </c>
      <c r="G149" s="3">
        <f t="shared" si="15"/>
        <v>418.73</v>
      </c>
      <c r="H149" s="76" t="s">
        <v>364</v>
      </c>
      <c r="I149" s="91" t="s">
        <v>361</v>
      </c>
      <c r="J149" s="7">
        <v>0</v>
      </c>
      <c r="K149" s="7">
        <f t="shared" si="14"/>
        <v>418.73</v>
      </c>
      <c r="L149" s="7">
        <v>0</v>
      </c>
      <c r="M149" s="7"/>
      <c r="N149" s="7"/>
      <c r="O149" s="1">
        <f t="shared" si="16"/>
        <v>0</v>
      </c>
      <c r="P149" s="7"/>
      <c r="Q149" s="7">
        <v>0</v>
      </c>
      <c r="R149" s="22">
        <v>0</v>
      </c>
      <c r="S149" s="92"/>
    </row>
    <row r="150" spans="1:19" s="24" customFormat="1" ht="63.75">
      <c r="A150" s="47">
        <v>143</v>
      </c>
      <c r="B150" s="2" t="s">
        <v>148</v>
      </c>
      <c r="C150" s="11" t="s">
        <v>153</v>
      </c>
      <c r="D150" s="11" t="s">
        <v>333</v>
      </c>
      <c r="E150" s="9">
        <v>2324.7600000000002</v>
      </c>
      <c r="F150" s="22">
        <v>0</v>
      </c>
      <c r="G150" s="3">
        <f t="shared" si="15"/>
        <v>2324.7600000000002</v>
      </c>
      <c r="H150" s="76" t="s">
        <v>364</v>
      </c>
      <c r="I150" s="91" t="s">
        <v>361</v>
      </c>
      <c r="J150" s="7">
        <v>0</v>
      </c>
      <c r="K150" s="7">
        <f t="shared" si="14"/>
        <v>2324.7600000000002</v>
      </c>
      <c r="L150" s="7">
        <v>0</v>
      </c>
      <c r="M150" s="7"/>
      <c r="N150" s="7"/>
      <c r="O150" s="1">
        <f t="shared" si="16"/>
        <v>0</v>
      </c>
      <c r="P150" s="7"/>
      <c r="Q150" s="7">
        <v>0</v>
      </c>
      <c r="R150" s="22">
        <v>0</v>
      </c>
      <c r="S150" s="92"/>
    </row>
    <row r="151" spans="1:19" s="24" customFormat="1" ht="38.25">
      <c r="A151" s="33">
        <v>144</v>
      </c>
      <c r="B151" s="2" t="s">
        <v>148</v>
      </c>
      <c r="C151" s="11" t="s">
        <v>153</v>
      </c>
      <c r="D151" s="11" t="s">
        <v>334</v>
      </c>
      <c r="E151" s="9">
        <v>15</v>
      </c>
      <c r="F151" s="22">
        <v>0</v>
      </c>
      <c r="G151" s="3">
        <f t="shared" si="15"/>
        <v>15</v>
      </c>
      <c r="H151" s="76" t="s">
        <v>364</v>
      </c>
      <c r="I151" s="91" t="s">
        <v>361</v>
      </c>
      <c r="J151" s="7">
        <v>0</v>
      </c>
      <c r="K151" s="7">
        <f t="shared" si="14"/>
        <v>15</v>
      </c>
      <c r="L151" s="7">
        <v>0</v>
      </c>
      <c r="M151" s="7"/>
      <c r="N151" s="7"/>
      <c r="O151" s="1">
        <f t="shared" si="16"/>
        <v>0</v>
      </c>
      <c r="P151" s="7"/>
      <c r="Q151" s="7">
        <v>0</v>
      </c>
      <c r="R151" s="22">
        <v>0</v>
      </c>
      <c r="S151" s="92"/>
    </row>
    <row r="152" spans="1:19" s="24" customFormat="1" ht="38.25">
      <c r="A152" s="47">
        <v>145</v>
      </c>
      <c r="B152" s="2" t="s">
        <v>148</v>
      </c>
      <c r="C152" s="11" t="s">
        <v>153</v>
      </c>
      <c r="D152" s="11" t="s">
        <v>335</v>
      </c>
      <c r="E152" s="9">
        <v>59.37</v>
      </c>
      <c r="F152" s="22">
        <v>0</v>
      </c>
      <c r="G152" s="3">
        <f t="shared" si="15"/>
        <v>59.37</v>
      </c>
      <c r="H152" s="76" t="s">
        <v>364</v>
      </c>
      <c r="I152" s="91" t="s">
        <v>361</v>
      </c>
      <c r="J152" s="7">
        <v>0</v>
      </c>
      <c r="K152" s="7">
        <f t="shared" si="14"/>
        <v>59.37</v>
      </c>
      <c r="L152" s="7">
        <v>0</v>
      </c>
      <c r="M152" s="7"/>
      <c r="N152" s="7"/>
      <c r="O152" s="1">
        <f t="shared" si="16"/>
        <v>0</v>
      </c>
      <c r="P152" s="7"/>
      <c r="Q152" s="7">
        <v>0</v>
      </c>
      <c r="R152" s="22">
        <v>0</v>
      </c>
      <c r="S152" s="92"/>
    </row>
    <row r="153" spans="1:19" s="24" customFormat="1" ht="51">
      <c r="A153" s="33">
        <v>146</v>
      </c>
      <c r="B153" s="2" t="s">
        <v>148</v>
      </c>
      <c r="C153" s="11" t="s">
        <v>153</v>
      </c>
      <c r="D153" s="11" t="s">
        <v>336</v>
      </c>
      <c r="E153" s="9">
        <v>190.09</v>
      </c>
      <c r="F153" s="22">
        <v>0</v>
      </c>
      <c r="G153" s="3">
        <f t="shared" si="15"/>
        <v>190.09</v>
      </c>
      <c r="H153" s="76" t="s">
        <v>364</v>
      </c>
      <c r="I153" s="91" t="s">
        <v>361</v>
      </c>
      <c r="J153" s="7">
        <v>0</v>
      </c>
      <c r="K153" s="7">
        <f t="shared" si="14"/>
        <v>190.09</v>
      </c>
      <c r="L153" s="7">
        <v>0</v>
      </c>
      <c r="M153" s="7"/>
      <c r="N153" s="7"/>
      <c r="O153" s="1">
        <f t="shared" si="16"/>
        <v>0</v>
      </c>
      <c r="P153" s="7"/>
      <c r="Q153" s="7">
        <v>0</v>
      </c>
      <c r="R153" s="22">
        <v>0</v>
      </c>
      <c r="S153" s="92"/>
    </row>
    <row r="154" spans="1:19" s="24" customFormat="1" ht="51">
      <c r="A154" s="47">
        <v>147</v>
      </c>
      <c r="B154" s="2" t="s">
        <v>148</v>
      </c>
      <c r="C154" s="11" t="s">
        <v>153</v>
      </c>
      <c r="D154" s="11" t="s">
        <v>337</v>
      </c>
      <c r="E154" s="9">
        <v>35.239999999999995</v>
      </c>
      <c r="F154" s="22">
        <v>0</v>
      </c>
      <c r="G154" s="3">
        <f t="shared" si="15"/>
        <v>35.239999999999995</v>
      </c>
      <c r="H154" s="76" t="s">
        <v>364</v>
      </c>
      <c r="I154" s="91" t="s">
        <v>361</v>
      </c>
      <c r="J154" s="7">
        <v>0</v>
      </c>
      <c r="K154" s="7">
        <f t="shared" si="14"/>
        <v>35.239999999999995</v>
      </c>
      <c r="L154" s="7">
        <v>0</v>
      </c>
      <c r="M154" s="7"/>
      <c r="N154" s="7"/>
      <c r="O154" s="1">
        <f t="shared" si="16"/>
        <v>0</v>
      </c>
      <c r="P154" s="7"/>
      <c r="Q154" s="7">
        <v>0</v>
      </c>
      <c r="R154" s="22">
        <v>0</v>
      </c>
      <c r="S154" s="92"/>
    </row>
    <row r="155" spans="1:19" s="24" customFormat="1" ht="25.5">
      <c r="A155" s="33">
        <v>148</v>
      </c>
      <c r="B155" s="2" t="s">
        <v>148</v>
      </c>
      <c r="C155" s="11" t="s">
        <v>155</v>
      </c>
      <c r="D155" s="11" t="s">
        <v>338</v>
      </c>
      <c r="E155" s="9">
        <v>81.36</v>
      </c>
      <c r="F155" s="22">
        <v>0</v>
      </c>
      <c r="G155" s="3">
        <f t="shared" si="15"/>
        <v>81.36</v>
      </c>
      <c r="H155" s="76" t="s">
        <v>364</v>
      </c>
      <c r="I155" s="91" t="s">
        <v>361</v>
      </c>
      <c r="J155" s="7">
        <v>0</v>
      </c>
      <c r="K155" s="7">
        <f t="shared" si="14"/>
        <v>81.36</v>
      </c>
      <c r="L155" s="7">
        <v>0</v>
      </c>
      <c r="M155" s="7"/>
      <c r="N155" s="7"/>
      <c r="O155" s="1">
        <f t="shared" si="16"/>
        <v>0</v>
      </c>
      <c r="P155" s="7"/>
      <c r="Q155" s="7">
        <v>0</v>
      </c>
      <c r="R155" s="22">
        <v>0</v>
      </c>
      <c r="S155" s="92"/>
    </row>
    <row r="156" spans="1:19" s="24" customFormat="1" ht="51">
      <c r="A156" s="47">
        <v>149</v>
      </c>
      <c r="B156" s="2" t="s">
        <v>148</v>
      </c>
      <c r="C156" s="11" t="s">
        <v>153</v>
      </c>
      <c r="D156" s="11" t="s">
        <v>339</v>
      </c>
      <c r="E156" s="9">
        <v>6</v>
      </c>
      <c r="F156" s="22">
        <v>0</v>
      </c>
      <c r="G156" s="3">
        <f t="shared" si="15"/>
        <v>6</v>
      </c>
      <c r="H156" s="73" t="s">
        <v>30</v>
      </c>
      <c r="I156" s="91" t="s">
        <v>428</v>
      </c>
      <c r="J156" s="7">
        <v>0</v>
      </c>
      <c r="K156" s="7">
        <v>0</v>
      </c>
      <c r="L156" s="7">
        <v>0</v>
      </c>
      <c r="M156" s="7"/>
      <c r="N156" s="7"/>
      <c r="O156" s="1">
        <f t="shared" si="16"/>
        <v>0</v>
      </c>
      <c r="P156" s="7"/>
      <c r="Q156" s="22">
        <v>6</v>
      </c>
      <c r="R156" s="22">
        <v>0</v>
      </c>
      <c r="S156" s="92"/>
    </row>
    <row r="157" spans="1:19" s="24" customFormat="1" ht="38.25">
      <c r="A157" s="33">
        <v>150</v>
      </c>
      <c r="B157" s="2" t="s">
        <v>148</v>
      </c>
      <c r="C157" s="11" t="s">
        <v>153</v>
      </c>
      <c r="D157" s="11" t="s">
        <v>340</v>
      </c>
      <c r="E157" s="9">
        <v>15</v>
      </c>
      <c r="F157" s="22">
        <v>0</v>
      </c>
      <c r="G157" s="3">
        <f t="shared" si="15"/>
        <v>15</v>
      </c>
      <c r="H157" s="73" t="s">
        <v>30</v>
      </c>
      <c r="I157" s="91" t="s">
        <v>428</v>
      </c>
      <c r="J157" s="7">
        <v>0</v>
      </c>
      <c r="K157" s="7">
        <v>0</v>
      </c>
      <c r="L157" s="7">
        <v>0</v>
      </c>
      <c r="M157" s="7"/>
      <c r="N157" s="7"/>
      <c r="O157" s="1">
        <f t="shared" si="16"/>
        <v>0</v>
      </c>
      <c r="P157" s="7"/>
      <c r="Q157" s="22">
        <v>15</v>
      </c>
      <c r="R157" s="22">
        <v>0</v>
      </c>
      <c r="S157" s="92"/>
    </row>
    <row r="158" spans="1:19" s="24" customFormat="1" ht="63.75">
      <c r="A158" s="47">
        <v>151</v>
      </c>
      <c r="B158" s="2" t="s">
        <v>148</v>
      </c>
      <c r="C158" s="11" t="s">
        <v>153</v>
      </c>
      <c r="D158" s="11" t="s">
        <v>341</v>
      </c>
      <c r="E158" s="9">
        <v>332.39</v>
      </c>
      <c r="F158" s="22">
        <v>0</v>
      </c>
      <c r="G158" s="3">
        <f t="shared" si="15"/>
        <v>332.39</v>
      </c>
      <c r="H158" s="76" t="s">
        <v>364</v>
      </c>
      <c r="I158" s="91" t="s">
        <v>361</v>
      </c>
      <c r="J158" s="7">
        <v>0</v>
      </c>
      <c r="K158" s="7">
        <f>E158</f>
        <v>332.39</v>
      </c>
      <c r="L158" s="7">
        <v>0</v>
      </c>
      <c r="M158" s="7"/>
      <c r="N158" s="7"/>
      <c r="O158" s="1">
        <f t="shared" si="16"/>
        <v>0</v>
      </c>
      <c r="P158" s="7"/>
      <c r="Q158" s="7">
        <v>0</v>
      </c>
      <c r="R158" s="22">
        <v>0</v>
      </c>
      <c r="S158" s="92"/>
    </row>
    <row r="159" spans="1:19" s="24" customFormat="1" ht="89.25">
      <c r="A159" s="33">
        <v>152</v>
      </c>
      <c r="B159" s="2" t="s">
        <v>148</v>
      </c>
      <c r="C159" s="11" t="s">
        <v>153</v>
      </c>
      <c r="D159" s="11" t="s">
        <v>342</v>
      </c>
      <c r="E159" s="9">
        <v>113302.78</v>
      </c>
      <c r="F159" s="22">
        <v>0</v>
      </c>
      <c r="G159" s="3">
        <f t="shared" si="15"/>
        <v>113302.78</v>
      </c>
      <c r="H159" s="72" t="s">
        <v>429</v>
      </c>
      <c r="I159" s="91" t="s">
        <v>366</v>
      </c>
      <c r="J159" s="7">
        <v>0</v>
      </c>
      <c r="K159" s="7">
        <v>0</v>
      </c>
      <c r="L159" s="7">
        <v>0</v>
      </c>
      <c r="M159" s="7"/>
      <c r="N159" s="7"/>
      <c r="O159" s="1">
        <f t="shared" si="16"/>
        <v>0</v>
      </c>
      <c r="P159" s="7"/>
      <c r="Q159" s="22">
        <v>0</v>
      </c>
      <c r="R159" s="22">
        <f>E159</f>
        <v>113302.78</v>
      </c>
      <c r="S159" s="92"/>
    </row>
    <row r="160" spans="1:19" s="24" customFormat="1" ht="38.25">
      <c r="A160" s="47">
        <v>153</v>
      </c>
      <c r="B160" s="2" t="s">
        <v>148</v>
      </c>
      <c r="C160" s="11" t="s">
        <v>153</v>
      </c>
      <c r="D160" s="11" t="s">
        <v>343</v>
      </c>
      <c r="E160" s="9">
        <v>565.86</v>
      </c>
      <c r="F160" s="22">
        <v>0</v>
      </c>
      <c r="G160" s="3">
        <f t="shared" si="15"/>
        <v>565.86</v>
      </c>
      <c r="H160" s="76" t="s">
        <v>364</v>
      </c>
      <c r="I160" s="91" t="s">
        <v>361</v>
      </c>
      <c r="J160" s="7">
        <v>0</v>
      </c>
      <c r="K160" s="7">
        <f t="shared" ref="K160:K162" si="17">E160</f>
        <v>565.86</v>
      </c>
      <c r="L160" s="7">
        <v>0</v>
      </c>
      <c r="M160" s="7"/>
      <c r="N160" s="7"/>
      <c r="O160" s="1">
        <f t="shared" si="16"/>
        <v>0</v>
      </c>
      <c r="P160" s="7"/>
      <c r="Q160" s="7">
        <v>0</v>
      </c>
      <c r="R160" s="22">
        <v>0</v>
      </c>
      <c r="S160" s="92"/>
    </row>
    <row r="161" spans="1:19" s="24" customFormat="1" ht="51">
      <c r="A161" s="33">
        <v>154</v>
      </c>
      <c r="B161" s="2" t="s">
        <v>148</v>
      </c>
      <c r="C161" s="11" t="s">
        <v>153</v>
      </c>
      <c r="D161" s="11" t="s">
        <v>344</v>
      </c>
      <c r="E161" s="9">
        <v>1033.02</v>
      </c>
      <c r="F161" s="22">
        <v>0</v>
      </c>
      <c r="G161" s="3">
        <f t="shared" si="15"/>
        <v>1033.02</v>
      </c>
      <c r="H161" s="76" t="s">
        <v>364</v>
      </c>
      <c r="I161" s="91" t="s">
        <v>361</v>
      </c>
      <c r="J161" s="7">
        <v>0</v>
      </c>
      <c r="K161" s="7">
        <f t="shared" si="17"/>
        <v>1033.02</v>
      </c>
      <c r="L161" s="7">
        <v>0</v>
      </c>
      <c r="M161" s="7"/>
      <c r="N161" s="7"/>
      <c r="O161" s="1">
        <f t="shared" si="16"/>
        <v>0</v>
      </c>
      <c r="P161" s="7"/>
      <c r="Q161" s="7">
        <v>0</v>
      </c>
      <c r="R161" s="22">
        <v>0</v>
      </c>
      <c r="S161" s="92"/>
    </row>
    <row r="162" spans="1:19" s="24" customFormat="1" ht="51">
      <c r="A162" s="47">
        <v>155</v>
      </c>
      <c r="B162" s="2" t="s">
        <v>148</v>
      </c>
      <c r="C162" s="11" t="s">
        <v>151</v>
      </c>
      <c r="D162" s="11" t="s">
        <v>345</v>
      </c>
      <c r="E162" s="9">
        <v>40300</v>
      </c>
      <c r="F162" s="22">
        <v>0</v>
      </c>
      <c r="G162" s="3">
        <f t="shared" si="15"/>
        <v>40300</v>
      </c>
      <c r="H162" s="76" t="s">
        <v>364</v>
      </c>
      <c r="I162" s="91" t="s">
        <v>361</v>
      </c>
      <c r="J162" s="7">
        <v>0</v>
      </c>
      <c r="K162" s="7">
        <f t="shared" si="17"/>
        <v>40300</v>
      </c>
      <c r="L162" s="7">
        <v>0</v>
      </c>
      <c r="M162" s="7"/>
      <c r="N162" s="7"/>
      <c r="O162" s="1">
        <f t="shared" si="16"/>
        <v>0</v>
      </c>
      <c r="P162" s="7"/>
      <c r="Q162" s="7">
        <v>0</v>
      </c>
      <c r="R162" s="22">
        <v>0</v>
      </c>
      <c r="S162" s="92"/>
    </row>
    <row r="163" spans="1:19" s="24" customFormat="1" ht="114.75">
      <c r="A163" s="33">
        <v>156</v>
      </c>
      <c r="B163" s="2" t="s">
        <v>148</v>
      </c>
      <c r="C163" s="11" t="s">
        <v>153</v>
      </c>
      <c r="D163" s="11" t="s">
        <v>346</v>
      </c>
      <c r="E163" s="9">
        <v>1162</v>
      </c>
      <c r="F163" s="22">
        <v>0</v>
      </c>
      <c r="G163" s="3">
        <f t="shared" si="15"/>
        <v>1162</v>
      </c>
      <c r="H163" s="73" t="s">
        <v>152</v>
      </c>
      <c r="I163" s="91" t="s">
        <v>428</v>
      </c>
      <c r="J163" s="7">
        <v>0</v>
      </c>
      <c r="K163" s="7">
        <v>0</v>
      </c>
      <c r="L163" s="7">
        <v>0</v>
      </c>
      <c r="M163" s="7"/>
      <c r="N163" s="7"/>
      <c r="O163" s="1">
        <f t="shared" si="16"/>
        <v>0</v>
      </c>
      <c r="P163" s="7"/>
      <c r="Q163" s="22">
        <v>0</v>
      </c>
      <c r="R163" s="22">
        <f t="shared" ref="R163" si="18">E163</f>
        <v>1162</v>
      </c>
      <c r="S163" s="92"/>
    </row>
    <row r="164" spans="1:19" s="24" customFormat="1" ht="38.25">
      <c r="A164" s="47">
        <v>157</v>
      </c>
      <c r="B164" s="2" t="s">
        <v>148</v>
      </c>
      <c r="C164" s="11" t="s">
        <v>153</v>
      </c>
      <c r="D164" s="11" t="s">
        <v>347</v>
      </c>
      <c r="E164" s="9">
        <v>19.89</v>
      </c>
      <c r="F164" s="22">
        <v>0</v>
      </c>
      <c r="G164" s="3">
        <f t="shared" si="15"/>
        <v>19.89</v>
      </c>
      <c r="H164" s="76" t="s">
        <v>364</v>
      </c>
      <c r="I164" s="91" t="s">
        <v>361</v>
      </c>
      <c r="J164" s="7">
        <v>0</v>
      </c>
      <c r="K164" s="7">
        <f t="shared" ref="K164:K169" si="19">E164</f>
        <v>19.89</v>
      </c>
      <c r="L164" s="7">
        <v>0</v>
      </c>
      <c r="M164" s="7"/>
      <c r="N164" s="7"/>
      <c r="O164" s="1">
        <f t="shared" si="16"/>
        <v>0</v>
      </c>
      <c r="P164" s="7"/>
      <c r="Q164" s="7">
        <v>0</v>
      </c>
      <c r="R164" s="22">
        <v>0</v>
      </c>
      <c r="S164" s="92"/>
    </row>
    <row r="165" spans="1:19" s="24" customFormat="1" ht="51">
      <c r="A165" s="33">
        <v>158</v>
      </c>
      <c r="B165" s="2" t="s">
        <v>148</v>
      </c>
      <c r="C165" s="11" t="s">
        <v>153</v>
      </c>
      <c r="D165" s="11" t="s">
        <v>348</v>
      </c>
      <c r="E165" s="9">
        <v>174.01</v>
      </c>
      <c r="F165" s="22">
        <v>0</v>
      </c>
      <c r="G165" s="3">
        <f t="shared" si="15"/>
        <v>174.01</v>
      </c>
      <c r="H165" s="76" t="s">
        <v>364</v>
      </c>
      <c r="I165" s="91" t="s">
        <v>361</v>
      </c>
      <c r="J165" s="7">
        <v>0</v>
      </c>
      <c r="K165" s="7">
        <f t="shared" si="19"/>
        <v>174.01</v>
      </c>
      <c r="L165" s="7">
        <v>0</v>
      </c>
      <c r="M165" s="7"/>
      <c r="N165" s="7"/>
      <c r="O165" s="1">
        <f t="shared" si="16"/>
        <v>0</v>
      </c>
      <c r="P165" s="7"/>
      <c r="Q165" s="7">
        <v>0</v>
      </c>
      <c r="R165" s="22">
        <v>0</v>
      </c>
      <c r="S165" s="92"/>
    </row>
    <row r="166" spans="1:19" s="24" customFormat="1" ht="63.75">
      <c r="A166" s="47">
        <v>159</v>
      </c>
      <c r="B166" s="2" t="s">
        <v>148</v>
      </c>
      <c r="C166" s="11" t="s">
        <v>153</v>
      </c>
      <c r="D166" s="26" t="s">
        <v>349</v>
      </c>
      <c r="E166" s="9">
        <v>181.45</v>
      </c>
      <c r="F166" s="22">
        <v>0</v>
      </c>
      <c r="G166" s="3">
        <f t="shared" si="15"/>
        <v>181.45</v>
      </c>
      <c r="H166" s="76" t="s">
        <v>364</v>
      </c>
      <c r="I166" s="91" t="s">
        <v>361</v>
      </c>
      <c r="J166" s="7">
        <v>0</v>
      </c>
      <c r="K166" s="7">
        <f t="shared" si="19"/>
        <v>181.45</v>
      </c>
      <c r="L166" s="7">
        <v>0</v>
      </c>
      <c r="M166" s="7"/>
      <c r="N166" s="7"/>
      <c r="O166" s="1">
        <f t="shared" si="16"/>
        <v>0</v>
      </c>
      <c r="P166" s="7"/>
      <c r="Q166" s="7">
        <v>0</v>
      </c>
      <c r="R166" s="22">
        <v>0</v>
      </c>
      <c r="S166" s="92"/>
    </row>
    <row r="167" spans="1:19" s="24" customFormat="1" ht="63.75">
      <c r="A167" s="33">
        <v>160</v>
      </c>
      <c r="B167" s="2" t="s">
        <v>148</v>
      </c>
      <c r="C167" s="11" t="s">
        <v>153</v>
      </c>
      <c r="D167" s="26" t="s">
        <v>349</v>
      </c>
      <c r="E167" s="9">
        <v>174.01</v>
      </c>
      <c r="F167" s="22">
        <v>0</v>
      </c>
      <c r="G167" s="3">
        <f t="shared" si="15"/>
        <v>174.01</v>
      </c>
      <c r="H167" s="76" t="s">
        <v>364</v>
      </c>
      <c r="I167" s="91" t="s">
        <v>361</v>
      </c>
      <c r="J167" s="7">
        <v>0</v>
      </c>
      <c r="K167" s="7">
        <f t="shared" si="19"/>
        <v>174.01</v>
      </c>
      <c r="L167" s="7">
        <v>0</v>
      </c>
      <c r="M167" s="7"/>
      <c r="N167" s="7"/>
      <c r="O167" s="1">
        <f t="shared" si="16"/>
        <v>0</v>
      </c>
      <c r="P167" s="7"/>
      <c r="Q167" s="7">
        <v>0</v>
      </c>
      <c r="R167" s="22">
        <v>0</v>
      </c>
      <c r="S167" s="92"/>
    </row>
    <row r="168" spans="1:19" s="24" customFormat="1" ht="51">
      <c r="A168" s="47">
        <v>161</v>
      </c>
      <c r="B168" s="2" t="s">
        <v>148</v>
      </c>
      <c r="C168" s="11" t="s">
        <v>153</v>
      </c>
      <c r="D168" s="11" t="s">
        <v>350</v>
      </c>
      <c r="E168" s="9">
        <v>333.58</v>
      </c>
      <c r="F168" s="22">
        <v>0</v>
      </c>
      <c r="G168" s="3">
        <f t="shared" si="15"/>
        <v>333.58</v>
      </c>
      <c r="H168" s="76" t="s">
        <v>364</v>
      </c>
      <c r="I168" s="91" t="s">
        <v>361</v>
      </c>
      <c r="J168" s="7">
        <v>0</v>
      </c>
      <c r="K168" s="7">
        <f t="shared" si="19"/>
        <v>333.58</v>
      </c>
      <c r="L168" s="7">
        <v>0</v>
      </c>
      <c r="M168" s="7"/>
      <c r="N168" s="7"/>
      <c r="O168" s="1">
        <f t="shared" si="16"/>
        <v>0</v>
      </c>
      <c r="P168" s="7"/>
      <c r="Q168" s="7">
        <v>0</v>
      </c>
      <c r="R168" s="22">
        <v>0</v>
      </c>
      <c r="S168" s="92"/>
    </row>
    <row r="169" spans="1:19" s="24" customFormat="1" ht="38.25">
      <c r="A169" s="33">
        <v>162</v>
      </c>
      <c r="B169" s="2" t="s">
        <v>148</v>
      </c>
      <c r="C169" s="11" t="s">
        <v>151</v>
      </c>
      <c r="D169" s="11" t="s">
        <v>351</v>
      </c>
      <c r="E169" s="8">
        <v>6646.99</v>
      </c>
      <c r="F169" s="22">
        <v>0</v>
      </c>
      <c r="G169" s="3">
        <f t="shared" si="15"/>
        <v>6646.99</v>
      </c>
      <c r="H169" s="76" t="s">
        <v>364</v>
      </c>
      <c r="I169" s="91" t="s">
        <v>361</v>
      </c>
      <c r="J169" s="7">
        <v>0</v>
      </c>
      <c r="K169" s="7">
        <f t="shared" si="19"/>
        <v>6646.99</v>
      </c>
      <c r="L169" s="7">
        <v>0</v>
      </c>
      <c r="M169" s="7"/>
      <c r="N169" s="7"/>
      <c r="O169" s="1">
        <f t="shared" si="16"/>
        <v>0</v>
      </c>
      <c r="P169" s="7"/>
      <c r="Q169" s="7">
        <v>0</v>
      </c>
      <c r="R169" s="22">
        <v>0</v>
      </c>
      <c r="S169" s="92"/>
    </row>
    <row r="170" spans="1:19" s="24" customFormat="1" ht="25.5">
      <c r="A170" s="47">
        <v>163</v>
      </c>
      <c r="B170" s="2" t="s">
        <v>148</v>
      </c>
      <c r="C170" s="11" t="s">
        <v>352</v>
      </c>
      <c r="D170" s="11" t="s">
        <v>353</v>
      </c>
      <c r="E170" s="8">
        <v>458.66999999999996</v>
      </c>
      <c r="F170" s="22">
        <v>0</v>
      </c>
      <c r="G170" s="3">
        <f t="shared" si="15"/>
        <v>458.66999999999996</v>
      </c>
      <c r="H170" s="73" t="s">
        <v>152</v>
      </c>
      <c r="I170" s="91" t="s">
        <v>428</v>
      </c>
      <c r="J170" s="7"/>
      <c r="K170" s="7"/>
      <c r="L170" s="7"/>
      <c r="M170" s="7"/>
      <c r="N170" s="7"/>
      <c r="O170" s="1">
        <f t="shared" si="16"/>
        <v>0</v>
      </c>
      <c r="P170" s="7"/>
      <c r="Q170" s="22">
        <v>0</v>
      </c>
      <c r="R170" s="22">
        <f t="shared" ref="R170:R173" si="20">E170</f>
        <v>458.66999999999996</v>
      </c>
      <c r="S170" s="92"/>
    </row>
    <row r="171" spans="1:19" s="24" customFormat="1" ht="25.5">
      <c r="A171" s="33">
        <v>164</v>
      </c>
      <c r="B171" s="2" t="s">
        <v>148</v>
      </c>
      <c r="C171" s="11" t="s">
        <v>354</v>
      </c>
      <c r="D171" s="11" t="s">
        <v>355</v>
      </c>
      <c r="E171" s="8">
        <v>855</v>
      </c>
      <c r="F171" s="22">
        <v>0</v>
      </c>
      <c r="G171" s="3">
        <f t="shared" si="15"/>
        <v>855</v>
      </c>
      <c r="H171" s="73" t="s">
        <v>152</v>
      </c>
      <c r="I171" s="91" t="s">
        <v>428</v>
      </c>
      <c r="J171" s="7"/>
      <c r="K171" s="7"/>
      <c r="L171" s="7"/>
      <c r="M171" s="7"/>
      <c r="N171" s="7"/>
      <c r="O171" s="1">
        <f t="shared" si="16"/>
        <v>0</v>
      </c>
      <c r="P171" s="7"/>
      <c r="Q171" s="22">
        <v>0</v>
      </c>
      <c r="R171" s="22">
        <f t="shared" si="20"/>
        <v>855</v>
      </c>
      <c r="S171" s="92"/>
    </row>
    <row r="172" spans="1:19" s="24" customFormat="1" ht="25.5">
      <c r="A172" s="47">
        <v>165</v>
      </c>
      <c r="B172" s="2" t="s">
        <v>148</v>
      </c>
      <c r="C172" s="11" t="s">
        <v>284</v>
      </c>
      <c r="D172" s="11" t="s">
        <v>356</v>
      </c>
      <c r="E172" s="9">
        <v>5107.2299999999996</v>
      </c>
      <c r="F172" s="22">
        <v>0</v>
      </c>
      <c r="G172" s="3">
        <f t="shared" si="15"/>
        <v>5107.2299999999996</v>
      </c>
      <c r="H172" s="73" t="s">
        <v>152</v>
      </c>
      <c r="I172" s="91" t="s">
        <v>428</v>
      </c>
      <c r="J172" s="7">
        <v>0</v>
      </c>
      <c r="K172" s="7">
        <v>0</v>
      </c>
      <c r="L172" s="7">
        <v>0</v>
      </c>
      <c r="M172" s="7"/>
      <c r="N172" s="7"/>
      <c r="O172" s="1">
        <f t="shared" si="16"/>
        <v>0</v>
      </c>
      <c r="P172" s="7"/>
      <c r="Q172" s="22">
        <v>0</v>
      </c>
      <c r="R172" s="22">
        <f t="shared" si="20"/>
        <v>5107.2299999999996</v>
      </c>
      <c r="S172" s="92"/>
    </row>
    <row r="173" spans="1:19" s="24" customFormat="1" ht="25.5">
      <c r="A173" s="33">
        <v>166</v>
      </c>
      <c r="B173" s="2" t="s">
        <v>148</v>
      </c>
      <c r="C173" s="11" t="s">
        <v>284</v>
      </c>
      <c r="D173" s="11" t="s">
        <v>96</v>
      </c>
      <c r="E173" s="9">
        <v>726.32</v>
      </c>
      <c r="F173" s="22">
        <v>0</v>
      </c>
      <c r="G173" s="3">
        <f t="shared" si="15"/>
        <v>726.32</v>
      </c>
      <c r="H173" s="76" t="s">
        <v>152</v>
      </c>
      <c r="I173" s="91" t="s">
        <v>428</v>
      </c>
      <c r="J173" s="7">
        <v>0</v>
      </c>
      <c r="K173" s="7">
        <v>0</v>
      </c>
      <c r="L173" s="7">
        <v>0</v>
      </c>
      <c r="M173" s="7"/>
      <c r="N173" s="7"/>
      <c r="O173" s="1">
        <f t="shared" si="16"/>
        <v>0</v>
      </c>
      <c r="P173" s="7"/>
      <c r="Q173" s="22">
        <v>0</v>
      </c>
      <c r="R173" s="22">
        <f t="shared" si="20"/>
        <v>726.32</v>
      </c>
      <c r="S173" s="92"/>
    </row>
    <row r="174" spans="1:19" s="24" customFormat="1" ht="38.25">
      <c r="A174" s="47">
        <v>167</v>
      </c>
      <c r="B174" s="2" t="s">
        <v>148</v>
      </c>
      <c r="C174" s="11" t="s">
        <v>357</v>
      </c>
      <c r="D174" s="11" t="s">
        <v>223</v>
      </c>
      <c r="E174" s="9">
        <v>1501813.56</v>
      </c>
      <c r="F174" s="22">
        <v>0</v>
      </c>
      <c r="G174" s="3">
        <f t="shared" si="15"/>
        <v>1501813.56</v>
      </c>
      <c r="H174" s="76" t="s">
        <v>466</v>
      </c>
      <c r="I174" s="91" t="s">
        <v>428</v>
      </c>
      <c r="J174" s="7">
        <v>0</v>
      </c>
      <c r="K174" s="7">
        <v>0</v>
      </c>
      <c r="L174" s="7">
        <v>0</v>
      </c>
      <c r="M174" s="7"/>
      <c r="N174" s="7"/>
      <c r="O174" s="1">
        <f t="shared" si="16"/>
        <v>0</v>
      </c>
      <c r="P174" s="7"/>
      <c r="Q174" s="22">
        <v>1501813.56</v>
      </c>
      <c r="R174" s="22"/>
      <c r="S174" s="92"/>
    </row>
    <row r="175" spans="1:19" s="24" customFormat="1" ht="25.5">
      <c r="A175" s="33">
        <v>168</v>
      </c>
      <c r="B175" s="5" t="s">
        <v>148</v>
      </c>
      <c r="C175" s="6" t="s">
        <v>150</v>
      </c>
      <c r="D175" s="6" t="s">
        <v>149</v>
      </c>
      <c r="E175" s="3">
        <v>7593.55</v>
      </c>
      <c r="F175" s="22">
        <v>0</v>
      </c>
      <c r="G175" s="3">
        <f t="shared" si="15"/>
        <v>7593.55</v>
      </c>
      <c r="H175" s="76" t="s">
        <v>452</v>
      </c>
      <c r="I175" s="91" t="s">
        <v>366</v>
      </c>
      <c r="J175" s="7">
        <v>0</v>
      </c>
      <c r="K175" s="7">
        <v>0</v>
      </c>
      <c r="L175" s="7">
        <f>E175</f>
        <v>7593.55</v>
      </c>
      <c r="M175" s="7"/>
      <c r="N175" s="7"/>
      <c r="O175" s="1">
        <f t="shared" si="16"/>
        <v>0</v>
      </c>
      <c r="P175" s="7">
        <f>L175</f>
        <v>7593.55</v>
      </c>
      <c r="Q175" s="22">
        <v>0</v>
      </c>
      <c r="R175" s="22">
        <v>0</v>
      </c>
      <c r="S175" s="92"/>
    </row>
    <row r="176" spans="1:19" s="24" customFormat="1" ht="25.5">
      <c r="A176" s="47">
        <v>169</v>
      </c>
      <c r="B176" s="5" t="s">
        <v>148</v>
      </c>
      <c r="C176" s="6" t="s">
        <v>151</v>
      </c>
      <c r="D176" s="6" t="s">
        <v>117</v>
      </c>
      <c r="E176" s="3">
        <v>1176.99</v>
      </c>
      <c r="F176" s="22">
        <v>0</v>
      </c>
      <c r="G176" s="3">
        <f t="shared" si="15"/>
        <v>1176.99</v>
      </c>
      <c r="H176" s="76" t="s">
        <v>152</v>
      </c>
      <c r="I176" s="91" t="s">
        <v>428</v>
      </c>
      <c r="J176" s="7">
        <v>0</v>
      </c>
      <c r="K176" s="7">
        <v>0</v>
      </c>
      <c r="L176" s="7">
        <v>0</v>
      </c>
      <c r="M176" s="7"/>
      <c r="N176" s="7"/>
      <c r="O176" s="1">
        <f t="shared" si="16"/>
        <v>0</v>
      </c>
      <c r="P176" s="7"/>
      <c r="Q176" s="22">
        <v>0</v>
      </c>
      <c r="R176" s="22">
        <f t="shared" ref="R176" si="21">E176</f>
        <v>1176.99</v>
      </c>
      <c r="S176" s="92"/>
    </row>
    <row r="177" spans="1:19" s="24" customFormat="1" ht="25.5">
      <c r="A177" s="33">
        <v>170</v>
      </c>
      <c r="B177" s="5" t="s">
        <v>148</v>
      </c>
      <c r="C177" s="6" t="s">
        <v>154</v>
      </c>
      <c r="D177" s="6" t="s">
        <v>149</v>
      </c>
      <c r="E177" s="3">
        <v>5508</v>
      </c>
      <c r="F177" s="22">
        <v>0</v>
      </c>
      <c r="G177" s="3">
        <f t="shared" si="15"/>
        <v>5508</v>
      </c>
      <c r="H177" s="76" t="s">
        <v>364</v>
      </c>
      <c r="I177" s="91" t="s">
        <v>361</v>
      </c>
      <c r="J177" s="7">
        <v>0</v>
      </c>
      <c r="K177" s="7">
        <f>E177</f>
        <v>5508</v>
      </c>
      <c r="L177" s="7">
        <v>0</v>
      </c>
      <c r="M177" s="7"/>
      <c r="N177" s="7"/>
      <c r="O177" s="1">
        <f t="shared" si="16"/>
        <v>0</v>
      </c>
      <c r="P177" s="7"/>
      <c r="Q177" s="22">
        <v>0</v>
      </c>
      <c r="R177" s="22">
        <v>0</v>
      </c>
      <c r="S177" s="92"/>
    </row>
    <row r="178" spans="1:19" s="24" customFormat="1" ht="25.5">
      <c r="A178" s="47">
        <v>171</v>
      </c>
      <c r="B178" s="2" t="s">
        <v>148</v>
      </c>
      <c r="C178" s="6" t="s">
        <v>161</v>
      </c>
      <c r="D178" s="6" t="s">
        <v>425</v>
      </c>
      <c r="E178" s="3">
        <v>1057</v>
      </c>
      <c r="F178" s="22">
        <v>0</v>
      </c>
      <c r="G178" s="3">
        <f t="shared" si="15"/>
        <v>1057</v>
      </c>
      <c r="H178" s="76" t="s">
        <v>364</v>
      </c>
      <c r="I178" s="91" t="s">
        <v>361</v>
      </c>
      <c r="J178" s="7">
        <v>0</v>
      </c>
      <c r="K178" s="7">
        <f>E178</f>
        <v>1057</v>
      </c>
      <c r="L178" s="7">
        <v>0</v>
      </c>
      <c r="M178" s="7"/>
      <c r="N178" s="7"/>
      <c r="O178" s="1">
        <f t="shared" si="16"/>
        <v>0</v>
      </c>
      <c r="P178" s="7"/>
      <c r="Q178" s="22">
        <v>0</v>
      </c>
      <c r="R178" s="22">
        <v>0</v>
      </c>
      <c r="S178" s="92"/>
    </row>
    <row r="179" spans="1:19" s="24" customFormat="1" ht="25.5">
      <c r="A179" s="33">
        <v>172</v>
      </c>
      <c r="B179" s="2" t="s">
        <v>148</v>
      </c>
      <c r="C179" s="6" t="s">
        <v>162</v>
      </c>
      <c r="D179" s="6" t="s">
        <v>425</v>
      </c>
      <c r="E179" s="3">
        <v>3657.5</v>
      </c>
      <c r="F179" s="22">
        <v>0</v>
      </c>
      <c r="G179" s="3">
        <f t="shared" si="15"/>
        <v>3657.5</v>
      </c>
      <c r="H179" s="76" t="s">
        <v>364</v>
      </c>
      <c r="I179" s="91" t="s">
        <v>361</v>
      </c>
      <c r="J179" s="7">
        <v>0</v>
      </c>
      <c r="K179" s="7">
        <f>E179</f>
        <v>3657.5</v>
      </c>
      <c r="L179" s="7">
        <v>0</v>
      </c>
      <c r="M179" s="7"/>
      <c r="N179" s="7"/>
      <c r="O179" s="1">
        <f t="shared" si="16"/>
        <v>0</v>
      </c>
      <c r="P179" s="7"/>
      <c r="Q179" s="22">
        <v>0</v>
      </c>
      <c r="R179" s="22">
        <v>0</v>
      </c>
      <c r="S179" s="92"/>
    </row>
    <row r="180" spans="1:19" s="24" customFormat="1" ht="26.25" thickBot="1">
      <c r="A180" s="79">
        <v>173</v>
      </c>
      <c r="B180" s="34" t="s">
        <v>148</v>
      </c>
      <c r="C180" s="35" t="s">
        <v>163</v>
      </c>
      <c r="D180" s="35" t="s">
        <v>425</v>
      </c>
      <c r="E180" s="36">
        <v>957.5</v>
      </c>
      <c r="F180" s="96">
        <v>0</v>
      </c>
      <c r="G180" s="36">
        <f t="shared" si="15"/>
        <v>957.5</v>
      </c>
      <c r="H180" s="80" t="s">
        <v>364</v>
      </c>
      <c r="I180" s="94" t="s">
        <v>361</v>
      </c>
      <c r="J180" s="44">
        <v>0</v>
      </c>
      <c r="K180" s="44">
        <f>E180</f>
        <v>957.5</v>
      </c>
      <c r="L180" s="44">
        <v>0</v>
      </c>
      <c r="M180" s="44"/>
      <c r="N180" s="44"/>
      <c r="O180" s="95">
        <f t="shared" si="16"/>
        <v>0</v>
      </c>
      <c r="P180" s="44"/>
      <c r="Q180" s="96">
        <v>0</v>
      </c>
      <c r="R180" s="96">
        <v>0</v>
      </c>
      <c r="S180" s="97"/>
    </row>
    <row r="181" spans="1:19" ht="15.75" thickBot="1">
      <c r="B181" s="10" t="s">
        <v>221</v>
      </c>
      <c r="D181" s="15"/>
      <c r="E181" s="66">
        <f>SUM(E8:E180)</f>
        <v>5965225.4699999997</v>
      </c>
      <c r="F181" s="86">
        <f>SUM(F8:F180)</f>
        <v>-6218.99</v>
      </c>
      <c r="G181" s="118"/>
      <c r="J181" s="81">
        <f t="shared" ref="J181:R181" si="22">SUM(J8:J180)</f>
        <v>4951.04</v>
      </c>
      <c r="K181" s="82">
        <f t="shared" si="22"/>
        <v>229237.72</v>
      </c>
      <c r="L181" s="83">
        <f t="shared" si="22"/>
        <v>91688.7</v>
      </c>
      <c r="M181" s="83">
        <f t="shared" si="22"/>
        <v>5032.1100000000006</v>
      </c>
      <c r="N181" s="83">
        <f t="shared" si="22"/>
        <v>0</v>
      </c>
      <c r="O181" s="83">
        <f t="shared" si="22"/>
        <v>44226.790000000008</v>
      </c>
      <c r="P181" s="83">
        <f t="shared" si="22"/>
        <v>42179.8</v>
      </c>
      <c r="Q181" s="84">
        <f t="shared" si="22"/>
        <v>5038173.2699999996</v>
      </c>
      <c r="R181" s="85">
        <f t="shared" si="22"/>
        <v>601174.73999999987</v>
      </c>
      <c r="S181" s="85"/>
    </row>
    <row r="182" spans="1:19" ht="15.75" thickTop="1">
      <c r="E182" s="15"/>
      <c r="F182" s="15"/>
      <c r="G182" s="15"/>
      <c r="H182" s="15"/>
      <c r="I182" s="15"/>
      <c r="J182" s="15"/>
    </row>
    <row r="183" spans="1:19">
      <c r="E183" s="61">
        <f>R181+Q181+L181+K181+J181</f>
        <v>5965225.4699999997</v>
      </c>
      <c r="F183" s="61"/>
      <c r="G183" s="61"/>
      <c r="J183" s="58"/>
      <c r="K183" s="58"/>
      <c r="L183" s="58"/>
      <c r="Q183" s="58"/>
      <c r="R183" s="58"/>
    </row>
    <row r="185" spans="1:19">
      <c r="E185" s="62">
        <f>E181-E183</f>
        <v>0</v>
      </c>
      <c r="F185" s="62"/>
      <c r="G185" s="62"/>
    </row>
  </sheetData>
  <autoFilter ref="A7:T181"/>
  <sortState ref="B186:K266">
    <sortCondition ref="B186:B266"/>
  </sortState>
  <pageMargins left="0.7" right="0.7" top="0.75" bottom="0.75" header="0.3" footer="0.3"/>
  <pageSetup paperSize="9" scale="5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Damges &amp; Losses</vt:lpstr>
      <vt:lpstr>Fruitless only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2017-03-07T13:46:43Z</dcterms:modified>
</cp:coreProperties>
</file>